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GEC/Desktop/Chapter 2/submission/Oecologia/Review-9-21/Github/data/"/>
    </mc:Choice>
  </mc:AlternateContent>
  <xr:revisionPtr revIDLastSave="0" documentId="13_ncr:1_{F8BB463D-AE0F-7942-9C48-B356AE1A6813}" xr6:coauthVersionLast="45" xr6:coauthVersionMax="45" xr10:uidLastSave="{00000000-0000-0000-0000-000000000000}"/>
  <bookViews>
    <workbookView xWindow="2020" yWindow="460" windowWidth="33860" windowHeight="19760" xr2:uid="{294EB122-CE2B-E74B-9934-16E4432FD4CE}"/>
  </bookViews>
  <sheets>
    <sheet name="Readme" sheetId="9" r:id="rId1"/>
    <sheet name="Exp1-Data-for-Bootstrapping" sheetId="3" r:id="rId2"/>
    <sheet name="Exp1-PCIS" sheetId="1" r:id="rId3"/>
    <sheet name="Exp1-Consumption-Rate" sheetId="2" r:id="rId4"/>
    <sheet name="Exp2-Data-for-Bootstrapping" sheetId="7" r:id="rId5"/>
    <sheet name="Exp2-SEBr-PCIS" sheetId="5" r:id="rId6"/>
    <sheet name="Exp2-SEBr-Consumption-Rate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I2" i="7" l="1"/>
  <c r="O2" i="2" l="1"/>
  <c r="G11" i="7" l="1"/>
  <c r="H11" i="7" s="1"/>
  <c r="G12" i="7"/>
  <c r="H12" i="7" s="1"/>
  <c r="G13" i="7"/>
  <c r="H13" i="7" s="1"/>
  <c r="G14" i="7"/>
  <c r="H14" i="7" s="1"/>
  <c r="G15" i="7"/>
  <c r="H15" i="7" s="1"/>
  <c r="G16" i="7"/>
  <c r="H16" i="7" s="1"/>
  <c r="G17" i="7"/>
  <c r="H17" i="7" s="1"/>
  <c r="G18" i="7"/>
  <c r="I18" i="7" s="1"/>
  <c r="G19" i="7"/>
  <c r="H19" i="7" s="1"/>
  <c r="G20" i="7"/>
  <c r="H20" i="7" s="1"/>
  <c r="G21" i="7"/>
  <c r="H21" i="7" s="1"/>
  <c r="G22" i="7"/>
  <c r="H22" i="7" s="1"/>
  <c r="G23" i="7"/>
  <c r="H23" i="7" s="1"/>
  <c r="G24" i="7"/>
  <c r="I24" i="7" s="1"/>
  <c r="G25" i="7"/>
  <c r="H25" i="7" s="1"/>
  <c r="G26" i="7"/>
  <c r="H26" i="7" s="1"/>
  <c r="G27" i="7"/>
  <c r="H27" i="7" s="1"/>
  <c r="G28" i="7"/>
  <c r="H28" i="7" s="1"/>
  <c r="G29" i="7"/>
  <c r="H29" i="7" s="1"/>
  <c r="G30" i="7"/>
  <c r="H30" i="7" s="1"/>
  <c r="G31" i="7"/>
  <c r="H31" i="7" s="1"/>
  <c r="G32" i="7"/>
  <c r="H32" i="7" s="1"/>
  <c r="G33" i="7"/>
  <c r="H33" i="7" s="1"/>
  <c r="G34" i="7"/>
  <c r="H34" i="7" s="1"/>
  <c r="G35" i="7"/>
  <c r="I35" i="7" s="1"/>
  <c r="G36" i="7"/>
  <c r="I36" i="7" s="1"/>
  <c r="G37" i="7"/>
  <c r="H37" i="7" s="1"/>
  <c r="G38" i="7"/>
  <c r="I38" i="7" s="1"/>
  <c r="G3" i="7"/>
  <c r="H3" i="7" s="1"/>
  <c r="G4" i="7"/>
  <c r="H4" i="7" s="1"/>
  <c r="G5" i="7"/>
  <c r="H5" i="7" s="1"/>
  <c r="G6" i="7"/>
  <c r="H6" i="7" s="1"/>
  <c r="G7" i="7"/>
  <c r="H7" i="7" s="1"/>
  <c r="G8" i="7"/>
  <c r="H8" i="7" s="1"/>
  <c r="G9" i="7"/>
  <c r="H9" i="7" s="1"/>
  <c r="G10" i="7"/>
  <c r="I10" i="7" s="1"/>
  <c r="G2" i="7"/>
  <c r="M61" i="6"/>
  <c r="O61" i="6" s="1"/>
  <c r="L61" i="6"/>
  <c r="N61" i="6" s="1"/>
  <c r="P61" i="6" s="1"/>
  <c r="M60" i="6"/>
  <c r="O60" i="6" s="1"/>
  <c r="L60" i="6"/>
  <c r="N60" i="6" s="1"/>
  <c r="P60" i="6" s="1"/>
  <c r="M59" i="6"/>
  <c r="O59" i="6" s="1"/>
  <c r="L59" i="6"/>
  <c r="N59" i="6" s="1"/>
  <c r="P59" i="6" s="1"/>
  <c r="M58" i="6"/>
  <c r="O58" i="6" s="1"/>
  <c r="L58" i="6"/>
  <c r="N58" i="6" s="1"/>
  <c r="P58" i="6" s="1"/>
  <c r="M57" i="6"/>
  <c r="O57" i="6" s="1"/>
  <c r="L57" i="6"/>
  <c r="N57" i="6" s="1"/>
  <c r="P57" i="6" s="1"/>
  <c r="M56" i="6"/>
  <c r="O56" i="6" s="1"/>
  <c r="L56" i="6"/>
  <c r="N56" i="6" s="1"/>
  <c r="P56" i="6" s="1"/>
  <c r="M55" i="6"/>
  <c r="O55" i="6" s="1"/>
  <c r="L55" i="6"/>
  <c r="N55" i="6" s="1"/>
  <c r="P55" i="6" s="1"/>
  <c r="M54" i="6"/>
  <c r="O54" i="6" s="1"/>
  <c r="L54" i="6"/>
  <c r="N54" i="6" s="1"/>
  <c r="P54" i="6" s="1"/>
  <c r="M53" i="6"/>
  <c r="O53" i="6" s="1"/>
  <c r="L53" i="6"/>
  <c r="N53" i="6" s="1"/>
  <c r="P53" i="6" s="1"/>
  <c r="M49" i="6"/>
  <c r="L49" i="6"/>
  <c r="M52" i="6"/>
  <c r="L52" i="6"/>
  <c r="N52" i="6" s="1"/>
  <c r="M50" i="6"/>
  <c r="L50" i="6"/>
  <c r="M51" i="6"/>
  <c r="L51" i="6"/>
  <c r="M46" i="6"/>
  <c r="L46" i="6"/>
  <c r="M47" i="6"/>
  <c r="L47" i="6"/>
  <c r="N47" i="6" s="1"/>
  <c r="M44" i="6"/>
  <c r="L44" i="6"/>
  <c r="M45" i="6"/>
  <c r="L45" i="6"/>
  <c r="N45" i="6" s="1"/>
  <c r="M48" i="6"/>
  <c r="L48" i="6"/>
  <c r="M42" i="6"/>
  <c r="L42" i="6"/>
  <c r="N42" i="6" s="1"/>
  <c r="M41" i="6"/>
  <c r="L41" i="6"/>
  <c r="M38" i="6"/>
  <c r="L38" i="6"/>
  <c r="N38" i="6" s="1"/>
  <c r="M39" i="6"/>
  <c r="L39" i="6"/>
  <c r="M43" i="6"/>
  <c r="L43" i="6"/>
  <c r="N43" i="6" s="1"/>
  <c r="M40" i="6"/>
  <c r="L40" i="6"/>
  <c r="M37" i="6"/>
  <c r="L37" i="6"/>
  <c r="N37" i="6" s="1"/>
  <c r="M34" i="6"/>
  <c r="L34" i="6"/>
  <c r="M36" i="6"/>
  <c r="L36" i="6"/>
  <c r="N36" i="6" s="1"/>
  <c r="M35" i="6"/>
  <c r="L35" i="6"/>
  <c r="M31" i="6"/>
  <c r="L31" i="6"/>
  <c r="N31" i="6" s="1"/>
  <c r="M30" i="6"/>
  <c r="L30" i="6"/>
  <c r="M29" i="6"/>
  <c r="L29" i="6"/>
  <c r="N29" i="6" s="1"/>
  <c r="M28" i="6"/>
  <c r="L28" i="6"/>
  <c r="M33" i="6"/>
  <c r="L33" i="6"/>
  <c r="N33" i="6" s="1"/>
  <c r="M32" i="6"/>
  <c r="L32" i="6"/>
  <c r="M24" i="6"/>
  <c r="L24" i="6"/>
  <c r="N24" i="6" s="1"/>
  <c r="M26" i="6"/>
  <c r="L26" i="6"/>
  <c r="M25" i="6"/>
  <c r="L25" i="6"/>
  <c r="N25" i="6" s="1"/>
  <c r="M27" i="6"/>
  <c r="L27" i="6"/>
  <c r="M19" i="6"/>
  <c r="L19" i="6"/>
  <c r="N19" i="6" s="1"/>
  <c r="M21" i="6"/>
  <c r="L21" i="6"/>
  <c r="M23" i="6"/>
  <c r="L23" i="6"/>
  <c r="N23" i="6" s="1"/>
  <c r="M20" i="6"/>
  <c r="L20" i="6"/>
  <c r="M22" i="6"/>
  <c r="L22" i="6"/>
  <c r="N22" i="6" s="1"/>
  <c r="M16" i="6"/>
  <c r="L16" i="6"/>
  <c r="M18" i="6"/>
  <c r="L18" i="6"/>
  <c r="N18" i="6" s="1"/>
  <c r="M14" i="6"/>
  <c r="L14" i="6"/>
  <c r="M17" i="6"/>
  <c r="L17" i="6"/>
  <c r="N17" i="6" s="1"/>
  <c r="M15" i="6"/>
  <c r="L15" i="6"/>
  <c r="M13" i="6"/>
  <c r="L13" i="6"/>
  <c r="N13" i="6" s="1"/>
  <c r="M12" i="6"/>
  <c r="L12" i="6"/>
  <c r="M8" i="6"/>
  <c r="L8" i="6"/>
  <c r="N8" i="6" s="1"/>
  <c r="M10" i="6"/>
  <c r="L10" i="6"/>
  <c r="M9" i="6"/>
  <c r="L9" i="6"/>
  <c r="N9" i="6" s="1"/>
  <c r="M11" i="6"/>
  <c r="L11" i="6"/>
  <c r="M7" i="6"/>
  <c r="L7" i="6"/>
  <c r="N7" i="6" s="1"/>
  <c r="M2" i="6"/>
  <c r="L2" i="6"/>
  <c r="M6" i="6"/>
  <c r="L6" i="6"/>
  <c r="N6" i="6" s="1"/>
  <c r="M5" i="6"/>
  <c r="L5" i="6"/>
  <c r="M4" i="6"/>
  <c r="L4" i="6"/>
  <c r="N4" i="6" s="1"/>
  <c r="M3" i="6"/>
  <c r="L3" i="6"/>
  <c r="M6" i="5"/>
  <c r="O6" i="5" s="1"/>
  <c r="M14" i="5"/>
  <c r="O14" i="5" s="1"/>
  <c r="M16" i="5"/>
  <c r="O16" i="5" s="1"/>
  <c r="M30" i="5"/>
  <c r="O30" i="5" s="1"/>
  <c r="M31" i="5"/>
  <c r="O31" i="5" s="1"/>
  <c r="M37" i="5"/>
  <c r="O37" i="5" s="1"/>
  <c r="M39" i="5"/>
  <c r="O39" i="5" s="1"/>
  <c r="M45" i="5"/>
  <c r="O45" i="5" s="1"/>
  <c r="M49" i="5"/>
  <c r="O49" i="5" s="1"/>
  <c r="M9" i="5"/>
  <c r="N9" i="5" s="1"/>
  <c r="P9" i="5" s="1"/>
  <c r="M10" i="5"/>
  <c r="M11" i="5"/>
  <c r="M12" i="5"/>
  <c r="N12" i="5" s="1"/>
  <c r="P12" i="5" s="1"/>
  <c r="M13" i="5"/>
  <c r="M50" i="5"/>
  <c r="N50" i="5" s="1"/>
  <c r="P50" i="5" s="1"/>
  <c r="M51" i="5"/>
  <c r="M52" i="5"/>
  <c r="N52" i="5" s="1"/>
  <c r="P52" i="5" s="1"/>
  <c r="M53" i="5"/>
  <c r="M54" i="5"/>
  <c r="N54" i="5" s="1"/>
  <c r="P54" i="5" s="1"/>
  <c r="M55" i="5"/>
  <c r="N55" i="5" s="1"/>
  <c r="P55" i="5" s="1"/>
  <c r="M32" i="5"/>
  <c r="N32" i="5" s="1"/>
  <c r="P32" i="5" s="1"/>
  <c r="M33" i="5"/>
  <c r="M34" i="5"/>
  <c r="M35" i="5"/>
  <c r="N35" i="5" s="1"/>
  <c r="P35" i="5" s="1"/>
  <c r="M36" i="5"/>
  <c r="N36" i="5" s="1"/>
  <c r="P36" i="5" s="1"/>
  <c r="M38" i="5"/>
  <c r="M40" i="5"/>
  <c r="M41" i="5"/>
  <c r="M42" i="5"/>
  <c r="N42" i="5" s="1"/>
  <c r="P42" i="5" s="1"/>
  <c r="M43" i="5"/>
  <c r="M26" i="5"/>
  <c r="N26" i="5" s="1"/>
  <c r="P26" i="5" s="1"/>
  <c r="M27" i="5"/>
  <c r="M28" i="5"/>
  <c r="N28" i="5" s="1"/>
  <c r="P28" i="5" s="1"/>
  <c r="M29" i="5"/>
  <c r="M56" i="5"/>
  <c r="M57" i="5"/>
  <c r="N57" i="5" s="1"/>
  <c r="P57" i="5" s="1"/>
  <c r="M58" i="5"/>
  <c r="N58" i="5" s="1"/>
  <c r="P58" i="5" s="1"/>
  <c r="M59" i="5"/>
  <c r="M60" i="5"/>
  <c r="N60" i="5" s="1"/>
  <c r="P60" i="5" s="1"/>
  <c r="M61" i="5"/>
  <c r="M15" i="5"/>
  <c r="N15" i="5" s="1"/>
  <c r="M17" i="5"/>
  <c r="M18" i="5"/>
  <c r="M19" i="5"/>
  <c r="M20" i="5"/>
  <c r="N20" i="5" s="1"/>
  <c r="M21" i="5"/>
  <c r="M22" i="5"/>
  <c r="M23" i="5"/>
  <c r="M24" i="5"/>
  <c r="N24" i="5" s="1"/>
  <c r="M25" i="5"/>
  <c r="M2" i="5"/>
  <c r="M3" i="5"/>
  <c r="M4" i="5"/>
  <c r="N4" i="5" s="1"/>
  <c r="M5" i="5"/>
  <c r="M7" i="5"/>
  <c r="M44" i="5"/>
  <c r="M46" i="5"/>
  <c r="N46" i="5" s="1"/>
  <c r="M47" i="5"/>
  <c r="M48" i="5"/>
  <c r="L9" i="5"/>
  <c r="L10" i="5"/>
  <c r="L11" i="5"/>
  <c r="L12" i="5"/>
  <c r="L13" i="5"/>
  <c r="L50" i="5"/>
  <c r="L51" i="5"/>
  <c r="L52" i="5"/>
  <c r="L53" i="5"/>
  <c r="L54" i="5"/>
  <c r="L55" i="5"/>
  <c r="L32" i="5"/>
  <c r="L33" i="5"/>
  <c r="L34" i="5"/>
  <c r="L35" i="5"/>
  <c r="L36" i="5"/>
  <c r="L38" i="5"/>
  <c r="L40" i="5"/>
  <c r="L41" i="5"/>
  <c r="L42" i="5"/>
  <c r="L43" i="5"/>
  <c r="L26" i="5"/>
  <c r="L27" i="5"/>
  <c r="L28" i="5"/>
  <c r="L29" i="5"/>
  <c r="L56" i="5"/>
  <c r="L57" i="5"/>
  <c r="L58" i="5"/>
  <c r="L59" i="5"/>
  <c r="L60" i="5"/>
  <c r="L61" i="5"/>
  <c r="L15" i="5"/>
  <c r="L17" i="5"/>
  <c r="L18" i="5"/>
  <c r="L19" i="5"/>
  <c r="L20" i="5"/>
  <c r="L21" i="5"/>
  <c r="L22" i="5"/>
  <c r="L23" i="5"/>
  <c r="L24" i="5"/>
  <c r="L25" i="5"/>
  <c r="L2" i="5"/>
  <c r="L3" i="5"/>
  <c r="L4" i="5"/>
  <c r="L5" i="5"/>
  <c r="L7" i="5"/>
  <c r="L44" i="5"/>
  <c r="L46" i="5"/>
  <c r="L47" i="5"/>
  <c r="L48" i="5"/>
  <c r="L6" i="5"/>
  <c r="N6" i="5" s="1"/>
  <c r="P6" i="5" s="1"/>
  <c r="L14" i="5"/>
  <c r="N14" i="5" s="1"/>
  <c r="P14" i="5" s="1"/>
  <c r="L16" i="5"/>
  <c r="N16" i="5" s="1"/>
  <c r="P16" i="5" s="1"/>
  <c r="L30" i="5"/>
  <c r="N30" i="5" s="1"/>
  <c r="P30" i="5" s="1"/>
  <c r="L31" i="5"/>
  <c r="N31" i="5" s="1"/>
  <c r="P31" i="5" s="1"/>
  <c r="L37" i="5"/>
  <c r="N37" i="5" s="1"/>
  <c r="P37" i="5" s="1"/>
  <c r="L39" i="5"/>
  <c r="N39" i="5" s="1"/>
  <c r="P39" i="5" s="1"/>
  <c r="L45" i="5"/>
  <c r="N45" i="5" s="1"/>
  <c r="P45" i="5" s="1"/>
  <c r="L49" i="5"/>
  <c r="N49" i="5" s="1"/>
  <c r="P49" i="5" s="1"/>
  <c r="N10" i="5"/>
  <c r="P10" i="5" s="1"/>
  <c r="N11" i="5"/>
  <c r="P11" i="5" s="1"/>
  <c r="N13" i="5"/>
  <c r="P13" i="5" s="1"/>
  <c r="N51" i="5"/>
  <c r="P51" i="5" s="1"/>
  <c r="N53" i="5"/>
  <c r="P53" i="5" s="1"/>
  <c r="N33" i="5"/>
  <c r="P33" i="5" s="1"/>
  <c r="N34" i="5"/>
  <c r="P34" i="5" s="1"/>
  <c r="N38" i="5"/>
  <c r="N40" i="5"/>
  <c r="P40" i="5" s="1"/>
  <c r="N41" i="5"/>
  <c r="P41" i="5" s="1"/>
  <c r="N43" i="5"/>
  <c r="P43" i="5" s="1"/>
  <c r="N27" i="5"/>
  <c r="P27" i="5" s="1"/>
  <c r="N29" i="5"/>
  <c r="P29" i="5" s="1"/>
  <c r="N56" i="5"/>
  <c r="P56" i="5" s="1"/>
  <c r="N59" i="5"/>
  <c r="P59" i="5" s="1"/>
  <c r="N61" i="5"/>
  <c r="P61" i="5" s="1"/>
  <c r="N17" i="5"/>
  <c r="P17" i="5" s="1"/>
  <c r="N18" i="5"/>
  <c r="P18" i="5" s="1"/>
  <c r="N19" i="5"/>
  <c r="P19" i="5" s="1"/>
  <c r="N21" i="5"/>
  <c r="P21" i="5" s="1"/>
  <c r="N22" i="5"/>
  <c r="P22" i="5" s="1"/>
  <c r="N23" i="5"/>
  <c r="P23" i="5" s="1"/>
  <c r="N25" i="5"/>
  <c r="P25" i="5" s="1"/>
  <c r="N2" i="5"/>
  <c r="P2" i="5" s="1"/>
  <c r="N3" i="5"/>
  <c r="P3" i="5" s="1"/>
  <c r="N5" i="5"/>
  <c r="P5" i="5" s="1"/>
  <c r="N7" i="5"/>
  <c r="P7" i="5" s="1"/>
  <c r="N44" i="5"/>
  <c r="P44" i="5" s="1"/>
  <c r="N47" i="5"/>
  <c r="P47" i="5" s="1"/>
  <c r="N48" i="5"/>
  <c r="P48" i="5" s="1"/>
  <c r="M8" i="5"/>
  <c r="N8" i="5" s="1"/>
  <c r="P8" i="5" s="1"/>
  <c r="L8" i="5"/>
  <c r="P38" i="5"/>
  <c r="N3" i="6" l="1"/>
  <c r="N5" i="6"/>
  <c r="N2" i="6"/>
  <c r="P2" i="6" s="1"/>
  <c r="N11" i="6"/>
  <c r="N10" i="6"/>
  <c r="N12" i="6"/>
  <c r="P12" i="6" s="1"/>
  <c r="N15" i="6"/>
  <c r="P15" i="6" s="1"/>
  <c r="N14" i="6"/>
  <c r="P14" i="6" s="1"/>
  <c r="N16" i="6"/>
  <c r="N20" i="6"/>
  <c r="N21" i="6"/>
  <c r="P21" i="6" s="1"/>
  <c r="N27" i="6"/>
  <c r="P27" i="6" s="1"/>
  <c r="N26" i="6"/>
  <c r="N32" i="6"/>
  <c r="N28" i="6"/>
  <c r="P28" i="6" s="1"/>
  <c r="N30" i="6"/>
  <c r="P30" i="6" s="1"/>
  <c r="N35" i="6"/>
  <c r="N34" i="6"/>
  <c r="P34" i="6" s="1"/>
  <c r="N40" i="6"/>
  <c r="P40" i="6" s="1"/>
  <c r="N39" i="6"/>
  <c r="P39" i="6" s="1"/>
  <c r="N41" i="6"/>
  <c r="N48" i="6"/>
  <c r="N44" i="6"/>
  <c r="P44" i="6" s="1"/>
  <c r="N46" i="6"/>
  <c r="P46" i="6" s="1"/>
  <c r="N50" i="6"/>
  <c r="N49" i="6"/>
  <c r="P49" i="6" s="1"/>
  <c r="P6" i="6"/>
  <c r="P9" i="6"/>
  <c r="P17" i="6"/>
  <c r="P18" i="6"/>
  <c r="P22" i="6"/>
  <c r="P23" i="6"/>
  <c r="P19" i="6"/>
  <c r="P25" i="6"/>
  <c r="P24" i="6"/>
  <c r="P33" i="6"/>
  <c r="P29" i="6"/>
  <c r="P31" i="6"/>
  <c r="P36" i="6"/>
  <c r="P37" i="6"/>
  <c r="P43" i="6"/>
  <c r="P38" i="6"/>
  <c r="P42" i="6"/>
  <c r="P45" i="6"/>
  <c r="P47" i="6"/>
  <c r="P51" i="6"/>
  <c r="P52" i="6"/>
  <c r="P7" i="6"/>
  <c r="N51" i="6"/>
  <c r="P13" i="6"/>
  <c r="P5" i="6"/>
  <c r="P11" i="6"/>
  <c r="P16" i="6"/>
  <c r="P26" i="6"/>
  <c r="P32" i="6"/>
  <c r="P35" i="6"/>
  <c r="P41" i="6"/>
  <c r="P48" i="6"/>
  <c r="P50" i="6"/>
  <c r="P4" i="6"/>
  <c r="P8" i="6"/>
  <c r="P3" i="6"/>
  <c r="P10" i="6"/>
  <c r="P20" i="6"/>
  <c r="H38" i="7"/>
  <c r="I21" i="7"/>
  <c r="I37" i="7"/>
  <c r="I17" i="7"/>
  <c r="I34" i="7"/>
  <c r="I9" i="7"/>
  <c r="I22" i="7"/>
  <c r="I5" i="7"/>
  <c r="H35" i="7"/>
  <c r="I30" i="7"/>
  <c r="H24" i="7"/>
  <c r="I11" i="7"/>
  <c r="I8" i="7"/>
  <c r="I6" i="7"/>
  <c r="I4" i="7"/>
  <c r="I28" i="7"/>
  <c r="I16" i="7"/>
  <c r="I3" i="7"/>
  <c r="H2" i="7"/>
  <c r="I7" i="7"/>
  <c r="H36" i="7"/>
  <c r="I33" i="7"/>
  <c r="I27" i="7"/>
  <c r="H18" i="7"/>
  <c r="I15" i="7"/>
  <c r="I32" i="7"/>
  <c r="I31" i="7"/>
  <c r="I29" i="7"/>
  <c r="I26" i="7"/>
  <c r="I25" i="7"/>
  <c r="I23" i="7"/>
  <c r="I14" i="7"/>
  <c r="I20" i="7"/>
  <c r="I19" i="7"/>
  <c r="I13" i="7"/>
  <c r="I12" i="7"/>
  <c r="H10" i="7"/>
  <c r="P15" i="5"/>
  <c r="P20" i="5"/>
  <c r="P24" i="5"/>
  <c r="P46" i="5"/>
  <c r="P4" i="5"/>
  <c r="I7" i="3" l="1"/>
  <c r="I96" i="3"/>
  <c r="H96" i="3"/>
  <c r="I95" i="3"/>
  <c r="H95" i="3"/>
  <c r="I94" i="3"/>
  <c r="H94" i="3"/>
  <c r="I93" i="3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H7" i="3"/>
  <c r="I6" i="3"/>
  <c r="H6" i="3"/>
  <c r="I5" i="3"/>
  <c r="H5" i="3"/>
  <c r="I4" i="3"/>
  <c r="H4" i="3"/>
  <c r="I3" i="3"/>
  <c r="H3" i="3"/>
  <c r="I2" i="3"/>
  <c r="N83" i="2" l="1"/>
  <c r="M83" i="2"/>
  <c r="O83" i="2" s="1"/>
  <c r="Q83" i="2" s="1"/>
  <c r="J83" i="2"/>
  <c r="N82" i="2"/>
  <c r="M82" i="2"/>
  <c r="J82" i="2"/>
  <c r="N81" i="2"/>
  <c r="M81" i="2"/>
  <c r="J81" i="2"/>
  <c r="N80" i="2"/>
  <c r="M80" i="2"/>
  <c r="J80" i="2"/>
  <c r="N79" i="2"/>
  <c r="M79" i="2"/>
  <c r="O79" i="2" s="1"/>
  <c r="Q79" i="2" s="1"/>
  <c r="J79" i="2"/>
  <c r="N78" i="2"/>
  <c r="M78" i="2"/>
  <c r="J78" i="2"/>
  <c r="N77" i="2"/>
  <c r="M77" i="2"/>
  <c r="O77" i="2" s="1"/>
  <c r="Q77" i="2" s="1"/>
  <c r="J77" i="2"/>
  <c r="N76" i="2"/>
  <c r="M76" i="2"/>
  <c r="J76" i="2"/>
  <c r="N75" i="2"/>
  <c r="M75" i="2"/>
  <c r="O75" i="2" s="1"/>
  <c r="Q75" i="2" s="1"/>
  <c r="J75" i="2"/>
  <c r="N74" i="2"/>
  <c r="M74" i="2"/>
  <c r="J74" i="2"/>
  <c r="N73" i="2"/>
  <c r="M73" i="2"/>
  <c r="O73" i="2" s="1"/>
  <c r="Q73" i="2" s="1"/>
  <c r="J73" i="2"/>
  <c r="N72" i="2"/>
  <c r="M72" i="2"/>
  <c r="D72" i="2"/>
  <c r="J72" i="2" s="1"/>
  <c r="N71" i="2"/>
  <c r="M71" i="2"/>
  <c r="O71" i="2" s="1"/>
  <c r="Q71" i="2" s="1"/>
  <c r="J71" i="2"/>
  <c r="N70" i="2"/>
  <c r="O70" i="2" s="1"/>
  <c r="Q70" i="2" s="1"/>
  <c r="M70" i="2"/>
  <c r="D70" i="2"/>
  <c r="J70" i="2" s="1"/>
  <c r="N69" i="2"/>
  <c r="M69" i="2"/>
  <c r="O69" i="2" s="1"/>
  <c r="Q69" i="2" s="1"/>
  <c r="J69" i="2"/>
  <c r="N68" i="2"/>
  <c r="M68" i="2"/>
  <c r="J68" i="2"/>
  <c r="N67" i="2"/>
  <c r="M67" i="2"/>
  <c r="O67" i="2" s="1"/>
  <c r="Q67" i="2" s="1"/>
  <c r="J67" i="2"/>
  <c r="N66" i="2"/>
  <c r="M66" i="2"/>
  <c r="D66" i="2"/>
  <c r="J66" i="2" s="1"/>
  <c r="N65" i="2"/>
  <c r="M65" i="2"/>
  <c r="O65" i="2" s="1"/>
  <c r="Q65" i="2" s="1"/>
  <c r="J65" i="2"/>
  <c r="N64" i="2"/>
  <c r="M64" i="2"/>
  <c r="J64" i="2"/>
  <c r="N63" i="2"/>
  <c r="M63" i="2"/>
  <c r="J63" i="2"/>
  <c r="N62" i="2"/>
  <c r="M62" i="2"/>
  <c r="J62" i="2"/>
  <c r="N61" i="2"/>
  <c r="M61" i="2"/>
  <c r="O61" i="2" s="1"/>
  <c r="Q61" i="2" s="1"/>
  <c r="J61" i="2"/>
  <c r="N60" i="2"/>
  <c r="M60" i="2"/>
  <c r="J60" i="2"/>
  <c r="N59" i="2"/>
  <c r="M59" i="2"/>
  <c r="J59" i="2"/>
  <c r="N58" i="2"/>
  <c r="M58" i="2"/>
  <c r="D58" i="2"/>
  <c r="J58" i="2" s="1"/>
  <c r="N57" i="2"/>
  <c r="M57" i="2"/>
  <c r="O57" i="2" s="1"/>
  <c r="Q57" i="2" s="1"/>
  <c r="J57" i="2"/>
  <c r="N56" i="2"/>
  <c r="M56" i="2"/>
  <c r="J56" i="2"/>
  <c r="N55" i="2"/>
  <c r="M55" i="2"/>
  <c r="O55" i="2" s="1"/>
  <c r="Q55" i="2" s="1"/>
  <c r="J55" i="2"/>
  <c r="M54" i="2"/>
  <c r="O54" i="2" s="1"/>
  <c r="Q54" i="2" s="1"/>
  <c r="K54" i="2"/>
  <c r="N54" i="2" s="1"/>
  <c r="J54" i="2"/>
  <c r="N53" i="2"/>
  <c r="M53" i="2"/>
  <c r="O53" i="2" s="1"/>
  <c r="Q53" i="2" s="1"/>
  <c r="J53" i="2"/>
  <c r="N52" i="2"/>
  <c r="M52" i="2"/>
  <c r="J52" i="2"/>
  <c r="N51" i="2"/>
  <c r="M51" i="2"/>
  <c r="O51" i="2" s="1"/>
  <c r="Q51" i="2" s="1"/>
  <c r="J51" i="2"/>
  <c r="N50" i="2"/>
  <c r="M50" i="2"/>
  <c r="J50" i="2"/>
  <c r="N49" i="2"/>
  <c r="M49" i="2"/>
  <c r="O49" i="2" s="1"/>
  <c r="Q49" i="2" s="1"/>
  <c r="J49" i="2"/>
  <c r="N48" i="2"/>
  <c r="M48" i="2"/>
  <c r="J48" i="2"/>
  <c r="N47" i="2"/>
  <c r="M47" i="2"/>
  <c r="O47" i="2" s="1"/>
  <c r="Q47" i="2" s="1"/>
  <c r="J47" i="2"/>
  <c r="N46" i="2"/>
  <c r="M46" i="2"/>
  <c r="J46" i="2"/>
  <c r="N45" i="2"/>
  <c r="M45" i="2"/>
  <c r="O45" i="2" s="1"/>
  <c r="Q45" i="2" s="1"/>
  <c r="J45" i="2"/>
  <c r="N44" i="2"/>
  <c r="M44" i="2"/>
  <c r="J44" i="2"/>
  <c r="N43" i="2"/>
  <c r="M43" i="2"/>
  <c r="O43" i="2" s="1"/>
  <c r="Q43" i="2" s="1"/>
  <c r="J43" i="2"/>
  <c r="N42" i="2"/>
  <c r="M42" i="2"/>
  <c r="J42" i="2"/>
  <c r="N41" i="2"/>
  <c r="M41" i="2"/>
  <c r="J41" i="2"/>
  <c r="N40" i="2"/>
  <c r="M40" i="2"/>
  <c r="J40" i="2"/>
  <c r="N39" i="2"/>
  <c r="M39" i="2"/>
  <c r="O39" i="2" s="1"/>
  <c r="Q39" i="2" s="1"/>
  <c r="J39" i="2"/>
  <c r="N38" i="2"/>
  <c r="M38" i="2"/>
  <c r="J38" i="2"/>
  <c r="N37" i="2"/>
  <c r="M37" i="2"/>
  <c r="O37" i="2" s="1"/>
  <c r="Q37" i="2" s="1"/>
  <c r="J37" i="2"/>
  <c r="N36" i="2"/>
  <c r="M36" i="2"/>
  <c r="J36" i="2"/>
  <c r="N35" i="2"/>
  <c r="M35" i="2"/>
  <c r="O35" i="2" s="1"/>
  <c r="Q35" i="2" s="1"/>
  <c r="J35" i="2"/>
  <c r="N34" i="2"/>
  <c r="M34" i="2"/>
  <c r="J34" i="2"/>
  <c r="N33" i="2"/>
  <c r="M33" i="2"/>
  <c r="O33" i="2" s="1"/>
  <c r="Q33" i="2" s="1"/>
  <c r="J33" i="2"/>
  <c r="N32" i="2"/>
  <c r="M32" i="2"/>
  <c r="J32" i="2"/>
  <c r="N31" i="2"/>
  <c r="M31" i="2"/>
  <c r="O31" i="2" s="1"/>
  <c r="Q31" i="2" s="1"/>
  <c r="J31" i="2"/>
  <c r="N30" i="2"/>
  <c r="M30" i="2"/>
  <c r="J30" i="2"/>
  <c r="N29" i="2"/>
  <c r="M29" i="2"/>
  <c r="J29" i="2"/>
  <c r="N28" i="2"/>
  <c r="M28" i="2"/>
  <c r="J28" i="2"/>
  <c r="N27" i="2"/>
  <c r="M27" i="2"/>
  <c r="O27" i="2" s="1"/>
  <c r="Q27" i="2" s="1"/>
  <c r="J27" i="2"/>
  <c r="N26" i="2"/>
  <c r="M26" i="2"/>
  <c r="J26" i="2"/>
  <c r="N25" i="2"/>
  <c r="M25" i="2"/>
  <c r="O25" i="2" s="1"/>
  <c r="Q25" i="2" s="1"/>
  <c r="J25" i="2"/>
  <c r="N24" i="2"/>
  <c r="M24" i="2"/>
  <c r="J24" i="2"/>
  <c r="N23" i="2"/>
  <c r="M23" i="2"/>
  <c r="O23" i="2" s="1"/>
  <c r="Q23" i="2" s="1"/>
  <c r="J23" i="2"/>
  <c r="N22" i="2"/>
  <c r="M22" i="2"/>
  <c r="J22" i="2"/>
  <c r="N21" i="2"/>
  <c r="M21" i="2"/>
  <c r="O21" i="2" s="1"/>
  <c r="Q21" i="2" s="1"/>
  <c r="J21" i="2"/>
  <c r="N20" i="2"/>
  <c r="M20" i="2"/>
  <c r="J20" i="2"/>
  <c r="N19" i="2"/>
  <c r="M19" i="2"/>
  <c r="O19" i="2" s="1"/>
  <c r="Q19" i="2" s="1"/>
  <c r="J19" i="2"/>
  <c r="N18" i="2"/>
  <c r="M18" i="2"/>
  <c r="J18" i="2"/>
  <c r="N17" i="2"/>
  <c r="M17" i="2"/>
  <c r="O17" i="2" s="1"/>
  <c r="Q17" i="2" s="1"/>
  <c r="J17" i="2"/>
  <c r="N16" i="2"/>
  <c r="M16" i="2"/>
  <c r="J16" i="2"/>
  <c r="N15" i="2"/>
  <c r="M15" i="2"/>
  <c r="O15" i="2" s="1"/>
  <c r="Q15" i="2" s="1"/>
  <c r="J15" i="2"/>
  <c r="N14" i="2"/>
  <c r="M14" i="2"/>
  <c r="J14" i="2"/>
  <c r="N13" i="2"/>
  <c r="M13" i="2"/>
  <c r="O13" i="2" s="1"/>
  <c r="Q13" i="2" s="1"/>
  <c r="J13" i="2"/>
  <c r="N12" i="2"/>
  <c r="M12" i="2"/>
  <c r="J12" i="2"/>
  <c r="M11" i="2"/>
  <c r="K11" i="2"/>
  <c r="N11" i="2" s="1"/>
  <c r="J11" i="2"/>
  <c r="N10" i="2"/>
  <c r="M10" i="2"/>
  <c r="J10" i="2"/>
  <c r="N9" i="2"/>
  <c r="M9" i="2"/>
  <c r="J9" i="2"/>
  <c r="N8" i="2"/>
  <c r="M8" i="2"/>
  <c r="J8" i="2"/>
  <c r="N7" i="2"/>
  <c r="M7" i="2"/>
  <c r="J7" i="2"/>
  <c r="N6" i="2"/>
  <c r="M6" i="2"/>
  <c r="J6" i="2"/>
  <c r="N5" i="2"/>
  <c r="M5" i="2"/>
  <c r="J5" i="2"/>
  <c r="N4" i="2"/>
  <c r="M4" i="2"/>
  <c r="J4" i="2"/>
  <c r="N3" i="2"/>
  <c r="M3" i="2"/>
  <c r="J3" i="2"/>
  <c r="N2" i="2"/>
  <c r="M2" i="2"/>
  <c r="J2" i="2"/>
  <c r="N83" i="1"/>
  <c r="M83" i="1"/>
  <c r="J83" i="1"/>
  <c r="N82" i="1"/>
  <c r="O82" i="1" s="1"/>
  <c r="Q82" i="1" s="1"/>
  <c r="M82" i="1"/>
  <c r="J82" i="1"/>
  <c r="N81" i="1"/>
  <c r="M81" i="1"/>
  <c r="J81" i="1"/>
  <c r="N80" i="1"/>
  <c r="M80" i="1"/>
  <c r="J80" i="1"/>
  <c r="N79" i="1"/>
  <c r="O79" i="1" s="1"/>
  <c r="Q79" i="1" s="1"/>
  <c r="M79" i="1"/>
  <c r="J79" i="1"/>
  <c r="N78" i="1"/>
  <c r="O78" i="1" s="1"/>
  <c r="Q78" i="1" s="1"/>
  <c r="M78" i="1"/>
  <c r="J78" i="1"/>
  <c r="N77" i="1"/>
  <c r="M77" i="1"/>
  <c r="O77" i="1" s="1"/>
  <c r="Q77" i="1" s="1"/>
  <c r="J77" i="1"/>
  <c r="N76" i="1"/>
  <c r="M76" i="1"/>
  <c r="J76" i="1"/>
  <c r="O75" i="1"/>
  <c r="Q75" i="1" s="1"/>
  <c r="N75" i="1"/>
  <c r="M75" i="1"/>
  <c r="J75" i="1"/>
  <c r="N74" i="1"/>
  <c r="O74" i="1" s="1"/>
  <c r="Q74" i="1" s="1"/>
  <c r="M74" i="1"/>
  <c r="J74" i="1"/>
  <c r="N73" i="1"/>
  <c r="M73" i="1"/>
  <c r="O73" i="1" s="1"/>
  <c r="Q73" i="1" s="1"/>
  <c r="J73" i="1"/>
  <c r="N72" i="1"/>
  <c r="O72" i="1" s="1"/>
  <c r="Q72" i="1" s="1"/>
  <c r="M72" i="1"/>
  <c r="D72" i="1"/>
  <c r="J72" i="1" s="1"/>
  <c r="N71" i="1"/>
  <c r="O71" i="1" s="1"/>
  <c r="Q71" i="1" s="1"/>
  <c r="M71" i="1"/>
  <c r="J71" i="1"/>
  <c r="N70" i="1"/>
  <c r="M70" i="1"/>
  <c r="D70" i="1"/>
  <c r="J70" i="1" s="1"/>
  <c r="N69" i="1"/>
  <c r="M69" i="1"/>
  <c r="J69" i="1"/>
  <c r="O68" i="1"/>
  <c r="Q68" i="1" s="1"/>
  <c r="N68" i="1"/>
  <c r="M68" i="1"/>
  <c r="J68" i="1"/>
  <c r="N67" i="1"/>
  <c r="M67" i="1"/>
  <c r="J67" i="1"/>
  <c r="N66" i="1"/>
  <c r="M66" i="1"/>
  <c r="D66" i="1"/>
  <c r="J66" i="1" s="1"/>
  <c r="N65" i="1"/>
  <c r="O65" i="1" s="1"/>
  <c r="Q65" i="1" s="1"/>
  <c r="M65" i="1"/>
  <c r="J65" i="1"/>
  <c r="N64" i="1"/>
  <c r="M64" i="1"/>
  <c r="O64" i="1" s="1"/>
  <c r="Q64" i="1" s="1"/>
  <c r="J64" i="1"/>
  <c r="N63" i="1"/>
  <c r="M63" i="1"/>
  <c r="J63" i="1"/>
  <c r="N62" i="1"/>
  <c r="M62" i="1"/>
  <c r="J62" i="1"/>
  <c r="O61" i="1"/>
  <c r="Q61" i="1" s="1"/>
  <c r="N61" i="1"/>
  <c r="M61" i="1"/>
  <c r="J61" i="1"/>
  <c r="N60" i="1"/>
  <c r="M60" i="1"/>
  <c r="J60" i="1"/>
  <c r="N59" i="1"/>
  <c r="M59" i="1"/>
  <c r="J59" i="1"/>
  <c r="N58" i="1"/>
  <c r="M58" i="1"/>
  <c r="D58" i="1"/>
  <c r="J58" i="1" s="1"/>
  <c r="N57" i="1"/>
  <c r="M57" i="1"/>
  <c r="O57" i="1" s="1"/>
  <c r="Q57" i="1" s="1"/>
  <c r="J57" i="1"/>
  <c r="N56" i="1"/>
  <c r="O56" i="1" s="1"/>
  <c r="Q56" i="1" s="1"/>
  <c r="M56" i="1"/>
  <c r="J56" i="1"/>
  <c r="N55" i="1"/>
  <c r="M55" i="1"/>
  <c r="J55" i="1"/>
  <c r="M54" i="1"/>
  <c r="K54" i="1"/>
  <c r="N54" i="1" s="1"/>
  <c r="O54" i="1" s="1"/>
  <c r="Q54" i="1" s="1"/>
  <c r="J54" i="1"/>
  <c r="N53" i="1"/>
  <c r="M53" i="1"/>
  <c r="J53" i="1"/>
  <c r="O52" i="1"/>
  <c r="Q52" i="1" s="1"/>
  <c r="N52" i="1"/>
  <c r="M52" i="1"/>
  <c r="J52" i="1"/>
  <c r="O51" i="1"/>
  <c r="Q51" i="1" s="1"/>
  <c r="N51" i="1"/>
  <c r="M51" i="1"/>
  <c r="J51" i="1"/>
  <c r="N50" i="1"/>
  <c r="M50" i="1"/>
  <c r="J50" i="1"/>
  <c r="N49" i="1"/>
  <c r="M49" i="1"/>
  <c r="J49" i="1"/>
  <c r="N48" i="1"/>
  <c r="M48" i="1"/>
  <c r="J48" i="1"/>
  <c r="N47" i="1"/>
  <c r="O47" i="1" s="1"/>
  <c r="Q47" i="1" s="1"/>
  <c r="M47" i="1"/>
  <c r="J47" i="1"/>
  <c r="N46" i="1"/>
  <c r="M46" i="1"/>
  <c r="O46" i="1" s="1"/>
  <c r="Q46" i="1" s="1"/>
  <c r="J46" i="1"/>
  <c r="N45" i="1"/>
  <c r="O45" i="1" s="1"/>
  <c r="Q45" i="1" s="1"/>
  <c r="M45" i="1"/>
  <c r="J45" i="1"/>
  <c r="N44" i="1"/>
  <c r="M44" i="1"/>
  <c r="J44" i="1"/>
  <c r="N43" i="1"/>
  <c r="O43" i="1" s="1"/>
  <c r="Q43" i="1" s="1"/>
  <c r="M43" i="1"/>
  <c r="J43" i="1"/>
  <c r="N42" i="1"/>
  <c r="M42" i="1"/>
  <c r="O42" i="1" s="1"/>
  <c r="Q42" i="1" s="1"/>
  <c r="J42" i="1"/>
  <c r="N41" i="1"/>
  <c r="M41" i="1"/>
  <c r="J41" i="1"/>
  <c r="N40" i="1"/>
  <c r="O40" i="1" s="1"/>
  <c r="Q40" i="1" s="1"/>
  <c r="M40" i="1"/>
  <c r="J40" i="1"/>
  <c r="N39" i="1"/>
  <c r="O39" i="1" s="1"/>
  <c r="Q39" i="1" s="1"/>
  <c r="M39" i="1"/>
  <c r="J39" i="1"/>
  <c r="N38" i="1"/>
  <c r="M38" i="1"/>
  <c r="O38" i="1" s="1"/>
  <c r="Q38" i="1" s="1"/>
  <c r="J38" i="1"/>
  <c r="N37" i="1"/>
  <c r="M37" i="1"/>
  <c r="J37" i="1"/>
  <c r="N36" i="1"/>
  <c r="M36" i="1"/>
  <c r="J36" i="1"/>
  <c r="O35" i="1"/>
  <c r="Q35" i="1" s="1"/>
  <c r="N35" i="1"/>
  <c r="M35" i="1"/>
  <c r="J35" i="1"/>
  <c r="N34" i="1"/>
  <c r="M34" i="1"/>
  <c r="J34" i="1"/>
  <c r="N33" i="1"/>
  <c r="M33" i="1"/>
  <c r="J33" i="1"/>
  <c r="N32" i="1"/>
  <c r="M32" i="1"/>
  <c r="J32" i="1"/>
  <c r="N31" i="1"/>
  <c r="O31" i="1" s="1"/>
  <c r="Q31" i="1" s="1"/>
  <c r="M31" i="1"/>
  <c r="J31" i="1"/>
  <c r="N30" i="1"/>
  <c r="M30" i="1"/>
  <c r="O30" i="1" s="1"/>
  <c r="Q30" i="1" s="1"/>
  <c r="J30" i="1"/>
  <c r="N29" i="1"/>
  <c r="O29" i="1" s="1"/>
  <c r="Q29" i="1" s="1"/>
  <c r="M29" i="1"/>
  <c r="J29" i="1"/>
  <c r="N28" i="1"/>
  <c r="M28" i="1"/>
  <c r="J28" i="1"/>
  <c r="N27" i="1"/>
  <c r="O27" i="1" s="1"/>
  <c r="Q27" i="1" s="1"/>
  <c r="M27" i="1"/>
  <c r="J27" i="1"/>
  <c r="N26" i="1"/>
  <c r="M26" i="1"/>
  <c r="O26" i="1" s="1"/>
  <c r="Q26" i="1" s="1"/>
  <c r="J26" i="1"/>
  <c r="N25" i="1"/>
  <c r="M25" i="1"/>
  <c r="J25" i="1"/>
  <c r="N24" i="1"/>
  <c r="O24" i="1" s="1"/>
  <c r="Q24" i="1" s="1"/>
  <c r="M24" i="1"/>
  <c r="J24" i="1"/>
  <c r="N23" i="1"/>
  <c r="O23" i="1" s="1"/>
  <c r="Q23" i="1" s="1"/>
  <c r="M23" i="1"/>
  <c r="J23" i="1"/>
  <c r="N22" i="1"/>
  <c r="M22" i="1"/>
  <c r="O22" i="1" s="1"/>
  <c r="Q22" i="1" s="1"/>
  <c r="J22" i="1"/>
  <c r="N21" i="1"/>
  <c r="M21" i="1"/>
  <c r="J21" i="1"/>
  <c r="N20" i="1"/>
  <c r="M20" i="1"/>
  <c r="J20" i="1"/>
  <c r="O19" i="1"/>
  <c r="Q19" i="1" s="1"/>
  <c r="N19" i="1"/>
  <c r="M19" i="1"/>
  <c r="J19" i="1"/>
  <c r="N18" i="1"/>
  <c r="M18" i="1"/>
  <c r="J18" i="1"/>
  <c r="N17" i="1"/>
  <c r="M17" i="1"/>
  <c r="J17" i="1"/>
  <c r="N16" i="1"/>
  <c r="M16" i="1"/>
  <c r="J16" i="1"/>
  <c r="N15" i="1"/>
  <c r="O15" i="1" s="1"/>
  <c r="Q15" i="1" s="1"/>
  <c r="M15" i="1"/>
  <c r="J15" i="1"/>
  <c r="N14" i="1"/>
  <c r="M14" i="1"/>
  <c r="O14" i="1" s="1"/>
  <c r="Q14" i="1" s="1"/>
  <c r="J14" i="1"/>
  <c r="N13" i="1"/>
  <c r="O13" i="1" s="1"/>
  <c r="Q13" i="1" s="1"/>
  <c r="M13" i="1"/>
  <c r="J13" i="1"/>
  <c r="N12" i="1"/>
  <c r="M12" i="1"/>
  <c r="J12" i="1"/>
  <c r="M11" i="1"/>
  <c r="K11" i="1"/>
  <c r="N11" i="1" s="1"/>
  <c r="O11" i="1" s="1"/>
  <c r="Q11" i="1" s="1"/>
  <c r="J11" i="1"/>
  <c r="N10" i="1"/>
  <c r="M10" i="1"/>
  <c r="J10" i="1"/>
  <c r="N9" i="1"/>
  <c r="O9" i="1" s="1"/>
  <c r="Q9" i="1" s="1"/>
  <c r="M9" i="1"/>
  <c r="J9" i="1"/>
  <c r="N8" i="1"/>
  <c r="O8" i="1" s="1"/>
  <c r="Q8" i="1" s="1"/>
  <c r="M8" i="1"/>
  <c r="J8" i="1"/>
  <c r="N7" i="1"/>
  <c r="M7" i="1"/>
  <c r="O7" i="1" s="1"/>
  <c r="Q7" i="1" s="1"/>
  <c r="J7" i="1"/>
  <c r="N6" i="1"/>
  <c r="M6" i="1"/>
  <c r="J6" i="1"/>
  <c r="N5" i="1"/>
  <c r="M5" i="1"/>
  <c r="J5" i="1"/>
  <c r="O4" i="1"/>
  <c r="Q4" i="1" s="1"/>
  <c r="N4" i="1"/>
  <c r="M4" i="1"/>
  <c r="J4" i="1"/>
  <c r="N3" i="1"/>
  <c r="M3" i="1"/>
  <c r="J3" i="1"/>
  <c r="N2" i="1"/>
  <c r="M2" i="1"/>
  <c r="J2" i="1"/>
  <c r="O81" i="2" l="1"/>
  <c r="Q81" i="2" s="1"/>
  <c r="O4" i="2"/>
  <c r="O8" i="2"/>
  <c r="Q8" i="2" s="1"/>
  <c r="O76" i="2"/>
  <c r="Q76" i="2" s="1"/>
  <c r="Q2" i="2"/>
  <c r="O6" i="2"/>
  <c r="Q6" i="2" s="1"/>
  <c r="O10" i="2"/>
  <c r="Q10" i="2" s="1"/>
  <c r="O3" i="2"/>
  <c r="Q3" i="2" s="1"/>
  <c r="O7" i="2"/>
  <c r="Q7" i="2" s="1"/>
  <c r="O12" i="2"/>
  <c r="Q12" i="2" s="1"/>
  <c r="O16" i="2"/>
  <c r="Q16" i="2" s="1"/>
  <c r="O20" i="2"/>
  <c r="Q20" i="2" s="1"/>
  <c r="O24" i="2"/>
  <c r="Q24" i="2" s="1"/>
  <c r="O28" i="2"/>
  <c r="Q28" i="2" s="1"/>
  <c r="O32" i="2"/>
  <c r="Q32" i="2" s="1"/>
  <c r="O36" i="2"/>
  <c r="Q36" i="2" s="1"/>
  <c r="O40" i="2"/>
  <c r="Q40" i="2" s="1"/>
  <c r="O44" i="2"/>
  <c r="Q44" i="2" s="1"/>
  <c r="O48" i="2"/>
  <c r="Q48" i="2" s="1"/>
  <c r="O52" i="2"/>
  <c r="Q52" i="2" s="1"/>
  <c r="O60" i="2"/>
  <c r="Q60" i="2" s="1"/>
  <c r="O64" i="2"/>
  <c r="Q64" i="2" s="1"/>
  <c r="O68" i="2"/>
  <c r="Q68" i="2" s="1"/>
  <c r="O11" i="2"/>
  <c r="Q11" i="2" s="1"/>
  <c r="O80" i="2"/>
  <c r="Q80" i="2" s="1"/>
  <c r="O5" i="2"/>
  <c r="O9" i="2"/>
  <c r="Q9" i="2" s="1"/>
  <c r="O14" i="2"/>
  <c r="Q14" i="2" s="1"/>
  <c r="O18" i="2"/>
  <c r="Q18" i="2" s="1"/>
  <c r="O22" i="2"/>
  <c r="Q22" i="2" s="1"/>
  <c r="O26" i="2"/>
  <c r="Q26" i="2" s="1"/>
  <c r="O30" i="2"/>
  <c r="Q30" i="2" s="1"/>
  <c r="O34" i="2"/>
  <c r="Q34" i="2" s="1"/>
  <c r="O38" i="2"/>
  <c r="Q38" i="2" s="1"/>
  <c r="O42" i="2"/>
  <c r="Q42" i="2" s="1"/>
  <c r="O46" i="2"/>
  <c r="Q46" i="2" s="1"/>
  <c r="O50" i="2"/>
  <c r="Q50" i="2" s="1"/>
  <c r="O58" i="2"/>
  <c r="Q58" i="2" s="1"/>
  <c r="O62" i="2"/>
  <c r="Q62" i="2" s="1"/>
  <c r="O66" i="2"/>
  <c r="Q66" i="2" s="1"/>
  <c r="O74" i="2"/>
  <c r="Q74" i="2" s="1"/>
  <c r="O78" i="2"/>
  <c r="Q78" i="2" s="1"/>
  <c r="O82" i="2"/>
  <c r="Q82" i="2" s="1"/>
  <c r="O12" i="1"/>
  <c r="Q12" i="1" s="1"/>
  <c r="O28" i="1"/>
  <c r="Q28" i="1" s="1"/>
  <c r="O33" i="1"/>
  <c r="Q33" i="1" s="1"/>
  <c r="O44" i="1"/>
  <c r="Q44" i="1" s="1"/>
  <c r="O49" i="1"/>
  <c r="Q49" i="1" s="1"/>
  <c r="O55" i="1"/>
  <c r="Q55" i="1" s="1"/>
  <c r="O59" i="1"/>
  <c r="Q59" i="1" s="1"/>
  <c r="O66" i="1"/>
  <c r="Q66" i="1" s="1"/>
  <c r="O81" i="1"/>
  <c r="Q81" i="1" s="1"/>
  <c r="Q4" i="2"/>
  <c r="O41" i="2"/>
  <c r="Q41" i="2" s="1"/>
  <c r="O29" i="2"/>
  <c r="Q29" i="2" s="1"/>
  <c r="O17" i="1"/>
  <c r="Q17" i="1" s="1"/>
  <c r="O6" i="1"/>
  <c r="Q6" i="1" s="1"/>
  <c r="O37" i="1"/>
  <c r="Q37" i="1" s="1"/>
  <c r="O48" i="1"/>
  <c r="Q48" i="1" s="1"/>
  <c r="O58" i="1"/>
  <c r="Q58" i="1" s="1"/>
  <c r="O63" i="1"/>
  <c r="Q63" i="1" s="1"/>
  <c r="O70" i="1"/>
  <c r="Q70" i="1" s="1"/>
  <c r="O80" i="1"/>
  <c r="Q80" i="1" s="1"/>
  <c r="O72" i="2"/>
  <c r="Q72" i="2" s="1"/>
  <c r="O56" i="2"/>
  <c r="Q56" i="2" s="1"/>
  <c r="O2" i="1"/>
  <c r="Q2" i="1" s="1"/>
  <c r="O16" i="1"/>
  <c r="Q16" i="1" s="1"/>
  <c r="O21" i="1"/>
  <c r="Q21" i="1" s="1"/>
  <c r="O32" i="1"/>
  <c r="Q32" i="1" s="1"/>
  <c r="O3" i="1"/>
  <c r="Q3" i="1" s="1"/>
  <c r="O5" i="1"/>
  <c r="Q5" i="1" s="1"/>
  <c r="O10" i="1"/>
  <c r="Q10" i="1" s="1"/>
  <c r="O18" i="1"/>
  <c r="Q18" i="1" s="1"/>
  <c r="O20" i="1"/>
  <c r="Q20" i="1" s="1"/>
  <c r="O25" i="1"/>
  <c r="Q25" i="1" s="1"/>
  <c r="O34" i="1"/>
  <c r="Q34" i="1" s="1"/>
  <c r="O36" i="1"/>
  <c r="Q36" i="1" s="1"/>
  <c r="O41" i="1"/>
  <c r="Q41" i="1" s="1"/>
  <c r="O50" i="1"/>
  <c r="Q50" i="1" s="1"/>
  <c r="O53" i="1"/>
  <c r="Q53" i="1" s="1"/>
  <c r="O60" i="1"/>
  <c r="Q60" i="1" s="1"/>
  <c r="O62" i="1"/>
  <c r="Q62" i="1" s="1"/>
  <c r="O67" i="1"/>
  <c r="Q67" i="1" s="1"/>
  <c r="O69" i="1"/>
  <c r="Q69" i="1" s="1"/>
  <c r="O76" i="1"/>
  <c r="Q76" i="1" s="1"/>
  <c r="O83" i="1"/>
  <c r="Q83" i="1" s="1"/>
  <c r="O63" i="2"/>
  <c r="Q63" i="2" s="1"/>
  <c r="O59" i="2"/>
  <c r="Q59" i="2" s="1"/>
  <c r="Q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 Pardal</author>
  </authors>
  <commentList>
    <comment ref="P1" authorId="0" shapeId="0" xr:uid="{EE645D27-0977-224E-8037-18DF7419C5DB}">
      <text>
        <r>
          <rPr>
            <b/>
            <sz val="10"/>
            <color rgb="FF000000"/>
            <rFont val="Tahoma"/>
            <family val="2"/>
          </rPr>
          <t>Andre Pardal: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Values from bootstrap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 Pardal</author>
  </authors>
  <commentList>
    <comment ref="P1" authorId="0" shapeId="0" xr:uid="{87937F65-CFAE-CD43-839A-ADDDA0955168}">
      <text>
        <r>
          <rPr>
            <b/>
            <sz val="10"/>
            <color rgb="FF000000"/>
            <rFont val="Tahoma"/>
            <family val="2"/>
          </rPr>
          <t>Andre Pardal: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of 1,000 averages obtaneid by bootstraping mesured values.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 Pardal</author>
  </authors>
  <commentList>
    <comment ref="O1" authorId="0" shapeId="0" xr:uid="{D5615CA0-E018-0342-A998-10D60634793F}">
      <text>
        <r>
          <rPr>
            <b/>
            <sz val="10"/>
            <color rgb="FF000000"/>
            <rFont val="Tahoma"/>
            <family val="2"/>
          </rPr>
          <t xml:space="preserve">Andre PardAL:
</t>
        </r>
        <r>
          <rPr>
            <sz val="10"/>
            <color rgb="FF000000"/>
            <rFont val="Tahoma"/>
            <family val="2"/>
          </rPr>
          <t>Average of 1000 averages done by bootstraping.</t>
        </r>
      </text>
    </comment>
  </commentList>
</comments>
</file>

<file path=xl/sharedStrings.xml><?xml version="1.0" encoding="utf-8"?>
<sst xmlns="http://schemas.openxmlformats.org/spreadsheetml/2006/main" count="2064" uniqueCount="297">
  <si>
    <t>site</t>
  </si>
  <si>
    <t>preyDensity</t>
  </si>
  <si>
    <t>plot</t>
  </si>
  <si>
    <t>duration_days</t>
  </si>
  <si>
    <t>startPlot</t>
  </si>
  <si>
    <t>endPlot</t>
  </si>
  <si>
    <t>densityPreyStart</t>
  </si>
  <si>
    <t>predatorScape</t>
  </si>
  <si>
    <t>daysDoubt</t>
  </si>
  <si>
    <t>predCaged_%</t>
  </si>
  <si>
    <t>mortalityTotal</t>
  </si>
  <si>
    <t>wf_mean</t>
  </si>
  <si>
    <t>Bo</t>
  </si>
  <si>
    <t>Bt</t>
  </si>
  <si>
    <t>surv_natural</t>
  </si>
  <si>
    <t>surv_deleted</t>
  </si>
  <si>
    <t>PCIS_final</t>
  </si>
  <si>
    <t>Enseada</t>
  </si>
  <si>
    <t>ambient</t>
  </si>
  <si>
    <t>EnsAmb2</t>
  </si>
  <si>
    <t>jun_2</t>
  </si>
  <si>
    <t>sep_1</t>
  </si>
  <si>
    <t>EnsAmb4</t>
  </si>
  <si>
    <t>jul_2</t>
  </si>
  <si>
    <t>EnsAmb5</t>
  </si>
  <si>
    <t>EnsAmb6</t>
  </si>
  <si>
    <t>EnsAmb7</t>
  </si>
  <si>
    <t>manipulated</t>
  </si>
  <si>
    <t>EnsMan1</t>
  </si>
  <si>
    <t>aug_2</t>
  </si>
  <si>
    <t>EnsMan2</t>
  </si>
  <si>
    <t>EnsMan3</t>
  </si>
  <si>
    <t>EnsMan4</t>
  </si>
  <si>
    <t>Itaguá</t>
  </si>
  <si>
    <t>ItaAmb1</t>
  </si>
  <si>
    <t>jul_1</t>
  </si>
  <si>
    <t>ItaAmb2</t>
  </si>
  <si>
    <t>ItaAmb3</t>
  </si>
  <si>
    <t>ItaAmb4</t>
  </si>
  <si>
    <t>aug_1</t>
  </si>
  <si>
    <t>ItaAmb5</t>
  </si>
  <si>
    <t>ItaAmb7</t>
  </si>
  <si>
    <t>ItaMan1</t>
  </si>
  <si>
    <t>ItaMan3</t>
  </si>
  <si>
    <t>ItaMan4</t>
  </si>
  <si>
    <t>ItaMan5</t>
  </si>
  <si>
    <t>ItaMan7</t>
  </si>
  <si>
    <t>Lamberto</t>
  </si>
  <si>
    <t>LamAmb1</t>
  </si>
  <si>
    <t>jun_1</t>
  </si>
  <si>
    <t>LamAmb2</t>
  </si>
  <si>
    <t>LamAmb3</t>
  </si>
  <si>
    <t>LamAmb4</t>
  </si>
  <si>
    <t>LamAmb5</t>
  </si>
  <si>
    <t>LamAmb6</t>
  </si>
  <si>
    <t>LamMan1</t>
  </si>
  <si>
    <t>LamMan2</t>
  </si>
  <si>
    <t>LamMan3</t>
  </si>
  <si>
    <t>LamMan5</t>
  </si>
  <si>
    <t>LamMan6</t>
  </si>
  <si>
    <t>LamMan7</t>
  </si>
  <si>
    <t>Lázaro</t>
  </si>
  <si>
    <t>LazAmb1</t>
  </si>
  <si>
    <t>LazAmb2</t>
  </si>
  <si>
    <t>LazAmb3</t>
  </si>
  <si>
    <t>LazAmb4</t>
  </si>
  <si>
    <t>LazAmb5</t>
  </si>
  <si>
    <t>LazAmb6</t>
  </si>
  <si>
    <t>LazMan1</t>
  </si>
  <si>
    <t>LazMan2</t>
  </si>
  <si>
    <t>LazMan3</t>
  </si>
  <si>
    <t>LazMan4</t>
  </si>
  <si>
    <t>LazMan5</t>
  </si>
  <si>
    <t>LazMan7</t>
  </si>
  <si>
    <t>Maranduba</t>
  </si>
  <si>
    <t>MarAmb1</t>
  </si>
  <si>
    <t>oct_1</t>
  </si>
  <si>
    <t>MarAmb2</t>
  </si>
  <si>
    <t>MarAmb3</t>
  </si>
  <si>
    <t>MarAmb4</t>
  </si>
  <si>
    <t>MarMan1</t>
  </si>
  <si>
    <t>MarMan2</t>
  </si>
  <si>
    <t>MarMan5</t>
  </si>
  <si>
    <t>MarMan6</t>
  </si>
  <si>
    <t>P. Grande</t>
  </si>
  <si>
    <t>PGdAmb1</t>
  </si>
  <si>
    <t>PGdAmb2</t>
  </si>
  <si>
    <t>PGdAmb3</t>
  </si>
  <si>
    <t>PGdAmb4</t>
  </si>
  <si>
    <t>PGdAmb5</t>
  </si>
  <si>
    <t>PGdMan2</t>
  </si>
  <si>
    <t>PGdMan3</t>
  </si>
  <si>
    <t>PGdMan4</t>
  </si>
  <si>
    <t>PGdMan6</t>
  </si>
  <si>
    <t>PGdMan7</t>
  </si>
  <si>
    <t>P. Vermelha</t>
  </si>
  <si>
    <t>PVmAmb1</t>
  </si>
  <si>
    <t>PVmAmb2</t>
  </si>
  <si>
    <t>PVmAmb3</t>
  </si>
  <si>
    <t>PVmAmb4</t>
  </si>
  <si>
    <t>PVmAmb6</t>
  </si>
  <si>
    <t>PVmMan1</t>
  </si>
  <si>
    <t>PVmMan2</t>
  </si>
  <si>
    <t>PVmMan4</t>
  </si>
  <si>
    <t>PVmMan5</t>
  </si>
  <si>
    <t>PVmMan6</t>
  </si>
  <si>
    <t>PVmMan7</t>
  </si>
  <si>
    <t>Sta Rita</t>
  </si>
  <si>
    <t>SRtAmb1</t>
  </si>
  <si>
    <t>SRtAmb3</t>
  </si>
  <si>
    <t>SRtAmb6</t>
  </si>
  <si>
    <t>SRtAmb7</t>
  </si>
  <si>
    <t>SRtMan1</t>
  </si>
  <si>
    <t>SRtMan2</t>
  </si>
  <si>
    <t>SRtMan3</t>
  </si>
  <si>
    <t>SRtMan5</t>
  </si>
  <si>
    <t>SRtMan7</t>
  </si>
  <si>
    <t>consRate</t>
  </si>
  <si>
    <t>mortNat</t>
  </si>
  <si>
    <t>mortDel</t>
  </si>
  <si>
    <t>predTreat</t>
  </si>
  <si>
    <t>exclusion</t>
  </si>
  <si>
    <t>end</t>
  </si>
  <si>
    <t>backMortality</t>
  </si>
  <si>
    <t>Chla</t>
  </si>
  <si>
    <t>temp</t>
  </si>
  <si>
    <t>Fortaleza</t>
  </si>
  <si>
    <t>FOR1</t>
  </si>
  <si>
    <t>sep_2</t>
  </si>
  <si>
    <t>FOR2</t>
  </si>
  <si>
    <t>FOR3</t>
  </si>
  <si>
    <t>FOR4</t>
  </si>
  <si>
    <t>FOR5</t>
  </si>
  <si>
    <t>FOR6</t>
  </si>
  <si>
    <t>Prainha</t>
  </si>
  <si>
    <t>PRA1</t>
  </si>
  <si>
    <t>PRA2</t>
  </si>
  <si>
    <t>PRA3</t>
  </si>
  <si>
    <t>PRA4</t>
  </si>
  <si>
    <t>NA</t>
  </si>
  <si>
    <t>PRA5</t>
  </si>
  <si>
    <t>PRA6</t>
  </si>
  <si>
    <t>PGD1</t>
  </si>
  <si>
    <t>PGD2</t>
  </si>
  <si>
    <t>PGD3</t>
  </si>
  <si>
    <t>PGD4</t>
  </si>
  <si>
    <t>PGD5</t>
  </si>
  <si>
    <t>PVM1</t>
  </si>
  <si>
    <t>PVM3</t>
  </si>
  <si>
    <t>PVM4</t>
  </si>
  <si>
    <t>PVM5</t>
  </si>
  <si>
    <t>PVM6</t>
  </si>
  <si>
    <t>Itassuce</t>
  </si>
  <si>
    <t>ITA1</t>
  </si>
  <si>
    <t>oct_2</t>
  </si>
  <si>
    <t>ITA2</t>
  </si>
  <si>
    <t>ITA3</t>
  </si>
  <si>
    <t>ITA4</t>
  </si>
  <si>
    <t>Zimbro</t>
  </si>
  <si>
    <t>ZIM1</t>
  </si>
  <si>
    <t>ZIM2</t>
  </si>
  <si>
    <t>ZIM3</t>
  </si>
  <si>
    <t>ZIM4</t>
  </si>
  <si>
    <t>ZIM5</t>
  </si>
  <si>
    <t>ZIM6</t>
  </si>
  <si>
    <t>Grumari</t>
  </si>
  <si>
    <t>GRU2</t>
  </si>
  <si>
    <t>GRU4</t>
  </si>
  <si>
    <t>GRU5</t>
  </si>
  <si>
    <t>GRU6</t>
  </si>
  <si>
    <t>Iporanga</t>
  </si>
  <si>
    <t>IPO1</t>
  </si>
  <si>
    <t>IPO2</t>
  </si>
  <si>
    <t>IPO3</t>
  </si>
  <si>
    <t>IPO4</t>
  </si>
  <si>
    <t>IPO5</t>
  </si>
  <si>
    <t>IPO6</t>
  </si>
  <si>
    <t>Asturias</t>
  </si>
  <si>
    <t>AST1</t>
  </si>
  <si>
    <t>AST2</t>
  </si>
  <si>
    <t>AST3</t>
  </si>
  <si>
    <t>AST4</t>
  </si>
  <si>
    <t>AST6</t>
  </si>
  <si>
    <t>Piratininga</t>
  </si>
  <si>
    <t>PIR1</t>
  </si>
  <si>
    <t>PIR3</t>
  </si>
  <si>
    <t>PIR4</t>
  </si>
  <si>
    <t>PIR5</t>
  </si>
  <si>
    <t>AST5</t>
  </si>
  <si>
    <t>GRU1</t>
  </si>
  <si>
    <t>GRU3</t>
  </si>
  <si>
    <t>ITA5</t>
  </si>
  <si>
    <t>ITA6</t>
  </si>
  <si>
    <t>PGD6</t>
  </si>
  <si>
    <t>PVM2</t>
  </si>
  <si>
    <t>PIR2</t>
  </si>
  <si>
    <t>PIR6</t>
  </si>
  <si>
    <t>treatment</t>
  </si>
  <si>
    <t>FOR_exc1</t>
  </si>
  <si>
    <t>FOR_exc2</t>
  </si>
  <si>
    <t>FOR_exc3</t>
  </si>
  <si>
    <t>FOR_exc4</t>
  </si>
  <si>
    <t>PRA_exc1</t>
  </si>
  <si>
    <t>PRA_exc2</t>
  </si>
  <si>
    <t>PRA_exc3</t>
  </si>
  <si>
    <t>PRA_exc4</t>
  </si>
  <si>
    <t>ZIM_exc1</t>
  </si>
  <si>
    <t>ZIM_exc2</t>
  </si>
  <si>
    <t>ZIM_exc3</t>
  </si>
  <si>
    <t>ZIM_exc4</t>
  </si>
  <si>
    <t>Astúrias</t>
  </si>
  <si>
    <t>AST_exc1</t>
  </si>
  <si>
    <t>AST_exc2</t>
  </si>
  <si>
    <t>AST_exc3</t>
  </si>
  <si>
    <t>Itassucê</t>
  </si>
  <si>
    <t>ITA_exc1</t>
  </si>
  <si>
    <t>ITA_exc2</t>
  </si>
  <si>
    <t>ITA_exc3</t>
  </si>
  <si>
    <t>ITA_exc4</t>
  </si>
  <si>
    <t>IPO_exc1</t>
  </si>
  <si>
    <t>IPO_exc3</t>
  </si>
  <si>
    <t>IPO_exc4</t>
  </si>
  <si>
    <t>PGD_exc1</t>
  </si>
  <si>
    <t>PGD_exc2</t>
  </si>
  <si>
    <t>PGD_exc3</t>
  </si>
  <si>
    <t>PGD_exc4</t>
  </si>
  <si>
    <t>PVM_exc1</t>
  </si>
  <si>
    <t>PVM_exc3</t>
  </si>
  <si>
    <t>PVM_exc4</t>
  </si>
  <si>
    <t>GRU_exc1</t>
  </si>
  <si>
    <t>GRU_exc2</t>
  </si>
  <si>
    <t>GRU_exc3</t>
  </si>
  <si>
    <t>GRU_exc4</t>
  </si>
  <si>
    <t>PIR_exc1</t>
  </si>
  <si>
    <t>PIR_exc2</t>
  </si>
  <si>
    <t>PIR_exc3</t>
  </si>
  <si>
    <t>PIR_exc4</t>
  </si>
  <si>
    <t>lat</t>
  </si>
  <si>
    <t>long</t>
  </si>
  <si>
    <t>inclusion</t>
  </si>
  <si>
    <t>reduced</t>
  </si>
  <si>
    <t>preyDensity2</t>
  </si>
  <si>
    <t>red</t>
  </si>
  <si>
    <t>amb</t>
  </si>
  <si>
    <t>##Local: multiple sites along SE Brazil</t>
  </si>
  <si>
    <t>##When: austral winter 2018 and 2019</t>
  </si>
  <si>
    <r>
      <t>##</t>
    </r>
    <r>
      <rPr>
        <b/>
        <sz val="14"/>
        <color theme="1"/>
        <rFont val="Calibri"/>
        <family val="2"/>
        <scheme val="minor"/>
      </rPr>
      <t>Author:</t>
    </r>
    <r>
      <rPr>
        <sz val="14"/>
        <color theme="1"/>
        <rFont val="Calibri"/>
        <family val="2"/>
        <scheme val="minor"/>
      </rPr>
      <t xml:space="preserve"> André Pardal</t>
    </r>
  </si>
  <si>
    <r>
      <t>##</t>
    </r>
    <r>
      <rPr>
        <b/>
        <sz val="14"/>
        <color theme="1"/>
        <rFont val="Calibri"/>
        <family val="2"/>
        <scheme val="minor"/>
      </rPr>
      <t>Institution:</t>
    </r>
    <r>
      <rPr>
        <sz val="14"/>
        <color theme="1"/>
        <rFont val="Calibri"/>
        <family val="2"/>
        <scheme val="minor"/>
      </rPr>
      <t xml:space="preserve"> Federal University of ABC (Santo André, São Paulo State, Brazil)</t>
    </r>
  </si>
  <si>
    <r>
      <t>##</t>
    </r>
    <r>
      <rPr>
        <b/>
        <sz val="14"/>
        <color theme="1"/>
        <rFont val="Calibri"/>
        <family val="2"/>
        <scheme val="minor"/>
      </rPr>
      <t>email:</t>
    </r>
    <r>
      <rPr>
        <sz val="14"/>
        <color theme="1"/>
        <rFont val="Calibri"/>
        <family val="2"/>
        <scheme val="minor"/>
      </rPr>
      <t xml:space="preserve"> andre.pardal.souza@gmail.com</t>
    </r>
  </si>
  <si>
    <r>
      <t xml:space="preserve">##Predator: </t>
    </r>
    <r>
      <rPr>
        <i/>
        <sz val="14"/>
        <color theme="1"/>
        <rFont val="Calibri"/>
        <family val="2"/>
        <scheme val="minor"/>
      </rPr>
      <t>Stramonita brasiliensis</t>
    </r>
  </si>
  <si>
    <r>
      <t xml:space="preserve">##Prey: barnacle </t>
    </r>
    <r>
      <rPr>
        <i/>
        <sz val="14"/>
        <color theme="1"/>
        <rFont val="Calibri"/>
        <family val="2"/>
        <scheme val="minor"/>
      </rPr>
      <t>Tetraclita stalactifera</t>
    </r>
  </si>
  <si>
    <r>
      <t>##</t>
    </r>
    <r>
      <rPr>
        <b/>
        <sz val="14"/>
        <color theme="1"/>
        <rFont val="Calibri"/>
        <family val="2"/>
        <scheme val="minor"/>
      </rPr>
      <t>Source:</t>
    </r>
    <r>
      <rPr>
        <sz val="14"/>
        <color theme="1"/>
        <rFont val="Calibri"/>
        <family val="2"/>
        <scheme val="minor"/>
      </rPr>
      <t xml:space="preserve"> Pardal, A., Jenkins, S.R., Christofoletti, R.C. Local but not large-scale environmental gradients mediate a rocky intertidal predator-prey interaction. Oecologia.</t>
    </r>
  </si>
  <si>
    <t>##site = 8 sites where experiments were carried out in 2018 in Ubatuba city (São Paulo state, Brazil)</t>
  </si>
  <si>
    <t>##predTreatment = predator treatment: in that case only 'exclusion' (i.e., absence of predators)</t>
  </si>
  <si>
    <t>##preyDensity = prey density treatment (ambient or reduced)</t>
  </si>
  <si>
    <t>##preyDensity2 = prey density treatment (amb or red) = idem above but used for plotting</t>
  </si>
  <si>
    <t>##duration_days = duration in days of manipulations</t>
  </si>
  <si>
    <t>##surv_deleted = mortality rate in the absence of predators (i.e., background mortality) for calculating PCIS; calculated as: LN((Bt+1)-(Bo+1))/duration_days</t>
  </si>
  <si>
    <t>##mortNat = mortality rate in the absence of predators (i.e., background mortality) for calculating consumption rate; calculated as: (Bo-Bt)/duration_days</t>
  </si>
  <si>
    <t>##site = eight sites where experiments were carried out</t>
  </si>
  <si>
    <t>##startPlot = month and fortnight the manipulation started for each plot</t>
  </si>
  <si>
    <t>##endPlot = month and fortnight the manipulation ended for each plot</t>
  </si>
  <si>
    <t>##predatorScape = number of times the predator scaped from the cages</t>
  </si>
  <si>
    <t>##daysDoubt = number of days of doubt if the predator was caged or not</t>
  </si>
  <si>
    <t>##wf_mean = average wave fetch per site</t>
  </si>
  <si>
    <t>##preyDensity = prey density treatment, either 'ambient' (not manipulated) or 'reduced'</t>
  </si>
  <si>
    <t>##plot = replicates (cages) within which site</t>
  </si>
  <si>
    <t>##densityPreyStart = number of barnacles in the plot at the day 0 of manipulation</t>
  </si>
  <si>
    <t>##predCaged_% = percentage of days the predator was surely caged</t>
  </si>
  <si>
    <t>##mortalityTotal = number of dead barnacles at the end of the experiment for the plot</t>
  </si>
  <si>
    <t>##Bo= number of live barnacles in time 0</t>
  </si>
  <si>
    <t xml:space="preserve">##Bt= number of live barnacles in final time </t>
  </si>
  <si>
    <r>
      <t xml:space="preserve">##surv_natural = mortality rate in the </t>
    </r>
    <r>
      <rPr>
        <b/>
        <u/>
        <sz val="14"/>
        <color theme="1"/>
        <rFont val="Calibri (Body)"/>
      </rPr>
      <t xml:space="preserve">presence of predators </t>
    </r>
    <r>
      <rPr>
        <sz val="14"/>
        <color theme="1"/>
        <rFont val="Calibri"/>
        <family val="2"/>
        <scheme val="minor"/>
      </rPr>
      <t>(i.e., natural condition) for calculating PCIS; calculated as: LN((Bt+1)-(Bo+1))/duration_days (Menge &amp; Navarrete 1996)</t>
    </r>
  </si>
  <si>
    <t>##Bo = number of live barnacles in time 0</t>
  </si>
  <si>
    <t xml:space="preserve">##Bt = number of live barnacles in final time </t>
  </si>
  <si>
    <r>
      <t xml:space="preserve">##mortNat = mortality rate in the </t>
    </r>
    <r>
      <rPr>
        <b/>
        <u/>
        <sz val="14"/>
        <color theme="1"/>
        <rFont val="Calibri (Body)"/>
      </rPr>
      <t xml:space="preserve">presence of predators </t>
    </r>
    <r>
      <rPr>
        <sz val="14"/>
        <color theme="1"/>
        <rFont val="Calibri"/>
        <family val="2"/>
        <scheme val="minor"/>
      </rPr>
      <t>(i.e., natural condition) for calculating consumption rate; calculated as: (Bo-Bt)/duration_days</t>
    </r>
  </si>
  <si>
    <r>
      <t xml:space="preserve">##morDel = </t>
    </r>
    <r>
      <rPr>
        <b/>
        <sz val="14"/>
        <color theme="1"/>
        <rFont val="Calibri"/>
        <family val="2"/>
        <scheme val="minor"/>
      </rPr>
      <t>Averaged</t>
    </r>
    <r>
      <rPr>
        <sz val="14"/>
        <color theme="1"/>
        <rFont val="Calibri"/>
        <family val="2"/>
        <scheme val="minor"/>
      </rPr>
      <t xml:space="preserve"> BOOTSTRAPPED mortality rate in the </t>
    </r>
    <r>
      <rPr>
        <b/>
        <u/>
        <sz val="14"/>
        <color theme="1"/>
        <rFont val="Calibri (Body)"/>
      </rPr>
      <t>absence of predators</t>
    </r>
    <r>
      <rPr>
        <sz val="14"/>
        <color theme="1"/>
        <rFont val="Calibri"/>
        <family val="2"/>
        <scheme val="minor"/>
      </rPr>
      <t xml:space="preserve"> (i.e., predator deleted = background mortality) by site and treatment for calculating consumption rate</t>
    </r>
  </si>
  <si>
    <r>
      <t xml:space="preserve">##surv_deleted = </t>
    </r>
    <r>
      <rPr>
        <b/>
        <sz val="14"/>
        <color theme="1"/>
        <rFont val="Calibri"/>
        <family val="2"/>
        <scheme val="minor"/>
      </rPr>
      <t>Averaged</t>
    </r>
    <r>
      <rPr>
        <sz val="14"/>
        <color theme="1"/>
        <rFont val="Calibri"/>
        <family val="2"/>
        <scheme val="minor"/>
      </rPr>
      <t xml:space="preserve"> BOOTSTRAPPED mortality rate in the </t>
    </r>
    <r>
      <rPr>
        <b/>
        <u/>
        <sz val="14"/>
        <color theme="1"/>
        <rFont val="Calibri (Body)"/>
      </rPr>
      <t>absence of predators</t>
    </r>
    <r>
      <rPr>
        <sz val="14"/>
        <color theme="1"/>
        <rFont val="Calibri"/>
        <family val="2"/>
        <scheme val="minor"/>
      </rPr>
      <t xml:space="preserve"> (i.e., predator deleted = background mortality) by site and treatment for calculating PCIS</t>
    </r>
  </si>
  <si>
    <t>##consRate = Consumption Rate calcluted as: (mortNat - mortDel); that was one of the responses used in the manuscript</t>
  </si>
  <si>
    <t>##PCIS_final = Per Capita Interaction Strength calcluted as: (surv_natural - surv_deleted); that was one of the responses used in the manuscript</t>
  </si>
  <si>
    <t>##site = 10 sites where experiments were carried out in 2019 along the SE Brazil</t>
  </si>
  <si>
    <t>##treatment = predator treatment: in that case only 'exclusion' (i.e., absence of predators)</t>
  </si>
  <si>
    <t>##BackMortality = number of dead barnacles at the end of the experiment</t>
  </si>
  <si>
    <t>##lat = latitude coordinates of sites</t>
  </si>
  <si>
    <t>##long =  longitude coordinates of sites</t>
  </si>
  <si>
    <t>##Chla = mean satellite-borne chlorophyll-a concentration</t>
  </si>
  <si>
    <t>##temp = mean seawater temperature (see Methods in the manuscript as there are data from loggers and satellite images)</t>
  </si>
  <si>
    <t>##Sheet: Exp2-SEBr-PCIS</t>
  </si>
  <si>
    <t>##treatment = in that case, only 'inclusion'</t>
  </si>
  <si>
    <t>##end = month and fortnight the experiment ended</t>
  </si>
  <si>
    <t>##densityPreyStart = prey density at day 0</t>
  </si>
  <si>
    <r>
      <t xml:space="preserve">##Sheet: Exp1-PCIS </t>
    </r>
    <r>
      <rPr>
        <sz val="14"/>
        <color rgb="FF000000"/>
        <rFont val="Calibri"/>
        <family val="2"/>
        <scheme val="minor"/>
      </rPr>
      <t>(data analised for Experiment 1: effect of prey density and wave fetch on PCIS)</t>
    </r>
    <r>
      <rPr>
        <b/>
        <sz val="14"/>
        <color rgb="FF000000"/>
        <rFont val="Calibri"/>
        <family val="2"/>
        <scheme val="minor"/>
      </rPr>
      <t>;</t>
    </r>
    <r>
      <rPr>
        <sz val="14"/>
        <color rgb="FF000000"/>
        <rFont val="Calibri"/>
        <family val="2"/>
        <scheme val="minor"/>
      </rPr>
      <t xml:space="preserve"> data for Table 1 and Fig. 4 of the manuscript</t>
    </r>
  </si>
  <si>
    <r>
      <t xml:space="preserve">##Sheet: Exp1-Consumption-Rate </t>
    </r>
    <r>
      <rPr>
        <sz val="14"/>
        <color rgb="FF000000"/>
        <rFont val="Calibri"/>
        <family val="2"/>
        <scheme val="minor"/>
      </rPr>
      <t>(data analised for Experiment 1: effect of prey density and wave fetch on consumption rate)</t>
    </r>
    <r>
      <rPr>
        <b/>
        <sz val="14"/>
        <color rgb="FF000000"/>
        <rFont val="Calibri"/>
        <family val="2"/>
        <scheme val="minor"/>
      </rPr>
      <t xml:space="preserve">; </t>
    </r>
    <r>
      <rPr>
        <sz val="14"/>
        <color rgb="FF000000"/>
        <rFont val="Calibri"/>
        <family val="2"/>
        <scheme val="minor"/>
      </rPr>
      <t>data for Table 2 and Fig. 6 of the manuscript</t>
    </r>
  </si>
  <si>
    <t>##Sheet: Exp2-SEBr-Consumption-Rate</t>
  </si>
  <si>
    <r>
      <t xml:space="preserve">##Sheet: Exp1-Data-for-Bootstrapping </t>
    </r>
    <r>
      <rPr>
        <sz val="14"/>
        <color theme="1"/>
        <rFont val="Calibri"/>
        <family val="2"/>
        <scheme val="minor"/>
      </rPr>
      <t>(data on background mortality of prey to apply bootstrapping for Experiment 1 done in Ubatuba, Brazil)</t>
    </r>
  </si>
  <si>
    <r>
      <t xml:space="preserve">##Sheet: Exp2-Data-for-Bootstrapping </t>
    </r>
    <r>
      <rPr>
        <sz val="14"/>
        <color theme="1"/>
        <rFont val="Calibri"/>
        <family val="2"/>
        <scheme val="minor"/>
      </rPr>
      <t>(data on background mortality of prey to apply bootstrapping for Experiment 2 done along SE Brazil in 2019)</t>
    </r>
  </si>
  <si>
    <r>
      <t>##</t>
    </r>
    <r>
      <rPr>
        <b/>
        <sz val="14"/>
        <color theme="1"/>
        <rFont val="Calibri"/>
        <family val="2"/>
        <scheme val="minor"/>
      </rPr>
      <t>Data</t>
    </r>
    <r>
      <rPr>
        <sz val="14"/>
        <color theme="1"/>
        <rFont val="Calibri"/>
        <family val="2"/>
        <scheme val="minor"/>
      </rPr>
      <t>: mortality of prey in the absence of predators for bootstrapping and final data used in the analysis (the later datasets are also repeated in the worksheets from specific experiments)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</si>
</sst>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0000000"/>
    <numFmt numFmtId="166" formatCode="0.0000000"/>
    <numFmt numFmtId="167" formatCode="0.000"/>
    <numFmt numFmtId="168" formatCode="0.0000"/>
    <numFmt numFmtId="169" formatCode="0.000000"/>
  </numFmts>
  <fonts count="23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1"/>
      <color theme="1"/>
      <name val="Lucida Grande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FFFFFF"/>
      <name val="Lucida Grande"/>
      <family val="2"/>
    </font>
    <font>
      <sz val="11"/>
      <color theme="1"/>
      <name val="Calibri"/>
      <family val="2"/>
    </font>
    <font>
      <sz val="12"/>
      <color theme="1"/>
      <name val="Calibri (Body)"/>
    </font>
    <font>
      <sz val="12"/>
      <name val="Calibri (Body)"/>
    </font>
    <font>
      <sz val="11"/>
      <color rgb="FFFF0000"/>
      <name val="Lucida Grande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4"/>
      <color theme="1"/>
      <name val="Calibri (Body)"/>
    </font>
    <font>
      <sz val="14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6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/>
    </xf>
    <xf numFmtId="2" fontId="1" fillId="0" borderId="0" xfId="0" applyNumberFormat="1" applyFont="1"/>
    <xf numFmtId="164" fontId="1" fillId="0" borderId="0" xfId="0" applyNumberFormat="1" applyFont="1" applyAlignment="1">
      <alignment horizontal="right" vertical="center"/>
    </xf>
    <xf numFmtId="2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6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67" fontId="5" fillId="0" borderId="0" xfId="0" applyNumberFormat="1" applyFont="1"/>
    <xf numFmtId="0" fontId="4" fillId="0" borderId="0" xfId="0" applyFont="1" applyAlignment="1">
      <alignment horizontal="left"/>
    </xf>
    <xf numFmtId="16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167" fontId="7" fillId="0" borderId="0" xfId="0" applyNumberFormat="1" applyFont="1" applyAlignment="1">
      <alignment horizontal="center" vertical="center"/>
    </xf>
    <xf numFmtId="0" fontId="11" fillId="0" borderId="0" xfId="0" applyFont="1"/>
    <xf numFmtId="168" fontId="0" fillId="0" borderId="0" xfId="0" applyNumberFormat="1"/>
    <xf numFmtId="167" fontId="12" fillId="0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left" vertical="center"/>
    </xf>
    <xf numFmtId="167" fontId="13" fillId="0" borderId="0" xfId="0" applyNumberFormat="1" applyFont="1" applyAlignment="1">
      <alignment horizontal="center" vertical="center"/>
    </xf>
    <xf numFmtId="167" fontId="13" fillId="0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167" fontId="14" fillId="0" borderId="0" xfId="0" applyNumberFormat="1" applyFont="1" applyAlignment="1">
      <alignment horizontal="center" vertical="center"/>
    </xf>
    <xf numFmtId="167" fontId="13" fillId="0" borderId="0" xfId="0" applyNumberFormat="1" applyFont="1" applyFill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67" fontId="14" fillId="0" borderId="0" xfId="0" applyNumberFormat="1" applyFont="1" applyFill="1" applyAlignment="1">
      <alignment horizontal="center" vertical="center"/>
    </xf>
    <xf numFmtId="167" fontId="14" fillId="0" borderId="0" xfId="0" applyNumberFormat="1" applyFont="1" applyFill="1" applyAlignment="1">
      <alignment horizontal="center"/>
    </xf>
    <xf numFmtId="169" fontId="7" fillId="0" borderId="0" xfId="0" applyNumberFormat="1" applyFont="1" applyAlignment="1">
      <alignment horizontal="right" vertical="center"/>
    </xf>
    <xf numFmtId="169" fontId="13" fillId="0" borderId="0" xfId="0" applyNumberFormat="1" applyFont="1" applyAlignment="1">
      <alignment horizontal="center" vertical="center"/>
    </xf>
    <xf numFmtId="169" fontId="13" fillId="0" borderId="0" xfId="0" applyNumberFormat="1" applyFont="1" applyAlignment="1">
      <alignment horizontal="center"/>
    </xf>
    <xf numFmtId="169" fontId="7" fillId="0" borderId="0" xfId="0" applyNumberFormat="1" applyFont="1" applyAlignment="1">
      <alignment horizontal="center"/>
    </xf>
    <xf numFmtId="169" fontId="7" fillId="0" borderId="0" xfId="0" applyNumberFormat="1" applyFont="1" applyAlignment="1">
      <alignment horizontal="center" vertical="center"/>
    </xf>
    <xf numFmtId="0" fontId="15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16" fillId="0" borderId="0" xfId="0" applyFont="1"/>
    <xf numFmtId="0" fontId="17" fillId="0" borderId="0" xfId="0" applyFont="1"/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0" fontId="19" fillId="0" borderId="0" xfId="0" applyFont="1"/>
    <xf numFmtId="0" fontId="20" fillId="0" borderId="0" xfId="0" applyFont="1" applyAlignment="1">
      <alignment vertical="center"/>
    </xf>
    <xf numFmtId="0" fontId="20" fillId="0" borderId="0" xfId="0" applyFont="1"/>
    <xf numFmtId="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vertical="center"/>
    </xf>
    <xf numFmtId="2" fontId="20" fillId="0" borderId="0" xfId="0" applyNumberFormat="1" applyFont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right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164" fontId="0" fillId="0" borderId="0" xfId="0" applyNumberFormat="1" applyFont="1"/>
    <xf numFmtId="164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49" fontId="0" fillId="0" borderId="0" xfId="0" applyNumberFormat="1" applyFont="1"/>
    <xf numFmtId="0" fontId="17" fillId="0" borderId="0" xfId="0" applyFont="1" applyAlignment="1">
      <alignment horizontal="left"/>
    </xf>
    <xf numFmtId="169" fontId="22" fillId="0" borderId="0" xfId="0" applyNumberFormat="1" applyFont="1" applyAlignment="1">
      <alignment horizontal="left" vertical="center"/>
    </xf>
    <xf numFmtId="167" fontId="22" fillId="0" borderId="0" xfId="0" applyNumberFormat="1" applyFont="1" applyAlignment="1">
      <alignment horizontal="left" vertical="center"/>
    </xf>
    <xf numFmtId="167" fontId="22" fillId="0" borderId="0" xfId="0" applyNumberFormat="1" applyFont="1" applyFill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69" fontId="13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64" fontId="7" fillId="0" borderId="0" xfId="0" applyNumberFormat="1" applyFont="1" applyAlignment="1">
      <alignment vertical="center"/>
    </xf>
    <xf numFmtId="165" fontId="7" fillId="0" borderId="0" xfId="0" applyNumberFormat="1" applyFont="1" applyAlignment="1">
      <alignment vertical="center"/>
    </xf>
    <xf numFmtId="166" fontId="7" fillId="0" borderId="0" xfId="0" applyNumberFormat="1" applyFont="1" applyAlignment="1">
      <alignment vertical="center"/>
    </xf>
    <xf numFmtId="166" fontId="0" fillId="0" borderId="0" xfId="0" applyNumberFormat="1" applyAlignment="1"/>
    <xf numFmtId="167" fontId="0" fillId="0" borderId="0" xfId="0" applyNumberFormat="1" applyAlignment="1">
      <alignment vertical="center"/>
    </xf>
    <xf numFmtId="0" fontId="0" fillId="0" borderId="0" xfId="0" applyAlignment="1"/>
    <xf numFmtId="169" fontId="13" fillId="0" borderId="0" xfId="0" applyNumberFormat="1" applyFont="1" applyAlignment="1"/>
    <xf numFmtId="167" fontId="8" fillId="0" borderId="0" xfId="0" applyNumberFormat="1" applyFont="1" applyAlignment="1">
      <alignment vertical="center"/>
    </xf>
    <xf numFmtId="167" fontId="7" fillId="0" borderId="0" xfId="0" applyNumberFormat="1" applyFont="1" applyFill="1" applyAlignment="1"/>
    <xf numFmtId="0" fontId="7" fillId="0" borderId="0" xfId="0" applyFont="1" applyAlignment="1"/>
    <xf numFmtId="0" fontId="8" fillId="0" borderId="0" xfId="0" applyFont="1" applyAlignment="1"/>
    <xf numFmtId="164" fontId="7" fillId="0" borderId="0" xfId="0" applyNumberFormat="1" applyFont="1" applyAlignment="1"/>
    <xf numFmtId="166" fontId="7" fillId="0" borderId="0" xfId="0" applyNumberFormat="1" applyFont="1" applyAlignment="1"/>
    <xf numFmtId="167" fontId="0" fillId="0" borderId="0" xfId="0" applyNumberFormat="1" applyAlignment="1"/>
    <xf numFmtId="0" fontId="15" fillId="0" borderId="0" xfId="0" applyFont="1" applyAlignment="1"/>
    <xf numFmtId="167" fontId="7" fillId="0" borderId="0" xfId="0" applyNumberFormat="1" applyFont="1" applyFill="1" applyAlignment="1">
      <alignment vertical="center"/>
    </xf>
    <xf numFmtId="167" fontId="8" fillId="0" borderId="0" xfId="0" applyNumberFormat="1" applyFont="1" applyFill="1" applyAlignment="1">
      <alignment vertical="center"/>
    </xf>
    <xf numFmtId="169" fontId="7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D4902-9B1A-4446-9807-C2194B677171}">
  <dimension ref="A1:J128"/>
  <sheetViews>
    <sheetView tabSelected="1" workbookViewId="0">
      <selection activeCell="A10" sqref="A10"/>
    </sheetView>
  </sheetViews>
  <sheetFormatPr baseColWidth="10" defaultRowHeight="16" x14ac:dyDescent="0.2"/>
  <cols>
    <col min="1" max="1" width="180" style="54" bestFit="1" customWidth="1"/>
  </cols>
  <sheetData>
    <row r="1" spans="1:1" ht="19" x14ac:dyDescent="0.25">
      <c r="A1" s="56" t="s">
        <v>246</v>
      </c>
    </row>
    <row r="2" spans="1:1" ht="19" x14ac:dyDescent="0.25">
      <c r="A2" s="56" t="s">
        <v>247</v>
      </c>
    </row>
    <row r="3" spans="1:1" ht="19" x14ac:dyDescent="0.25">
      <c r="A3" s="56" t="s">
        <v>248</v>
      </c>
    </row>
    <row r="4" spans="1:1" ht="19" x14ac:dyDescent="0.25">
      <c r="A4" s="56" t="s">
        <v>251</v>
      </c>
    </row>
    <row r="5" spans="1:1" ht="19" x14ac:dyDescent="0.25">
      <c r="A5" s="56" t="s">
        <v>296</v>
      </c>
    </row>
    <row r="6" spans="1:1" ht="19" x14ac:dyDescent="0.25">
      <c r="A6" s="56"/>
    </row>
    <row r="7" spans="1:1" ht="19" x14ac:dyDescent="0.25">
      <c r="A7" s="56" t="s">
        <v>249</v>
      </c>
    </row>
    <row r="8" spans="1:1" ht="19" x14ac:dyDescent="0.25">
      <c r="A8" s="56" t="s">
        <v>250</v>
      </c>
    </row>
    <row r="9" spans="1:1" ht="19" x14ac:dyDescent="0.25">
      <c r="A9" s="56" t="s">
        <v>244</v>
      </c>
    </row>
    <row r="10" spans="1:1" ht="19" x14ac:dyDescent="0.25">
      <c r="A10" s="56" t="s">
        <v>245</v>
      </c>
    </row>
    <row r="11" spans="1:1" ht="19" x14ac:dyDescent="0.25">
      <c r="A11" s="56"/>
    </row>
    <row r="12" spans="1:1" ht="19" x14ac:dyDescent="0.25">
      <c r="A12" s="57" t="s">
        <v>294</v>
      </c>
    </row>
    <row r="13" spans="1:1" ht="19" x14ac:dyDescent="0.25">
      <c r="A13" s="58" t="s">
        <v>252</v>
      </c>
    </row>
    <row r="14" spans="1:1" ht="19" x14ac:dyDescent="0.25">
      <c r="A14" s="59" t="s">
        <v>253</v>
      </c>
    </row>
    <row r="15" spans="1:1" ht="19" x14ac:dyDescent="0.25">
      <c r="A15" s="59" t="s">
        <v>254</v>
      </c>
    </row>
    <row r="16" spans="1:1" ht="19" x14ac:dyDescent="0.25">
      <c r="A16" s="59" t="s">
        <v>255</v>
      </c>
    </row>
    <row r="17" spans="1:1" ht="19" x14ac:dyDescent="0.25">
      <c r="A17" s="56" t="s">
        <v>256</v>
      </c>
    </row>
    <row r="18" spans="1:1" ht="19" x14ac:dyDescent="0.25">
      <c r="A18" s="59" t="s">
        <v>270</v>
      </c>
    </row>
    <row r="19" spans="1:1" ht="19" x14ac:dyDescent="0.25">
      <c r="A19" s="59" t="s">
        <v>271</v>
      </c>
    </row>
    <row r="20" spans="1:1" ht="19" x14ac:dyDescent="0.25">
      <c r="A20" s="59" t="s">
        <v>257</v>
      </c>
    </row>
    <row r="21" spans="1:1" ht="19" x14ac:dyDescent="0.25">
      <c r="A21" s="59" t="s">
        <v>258</v>
      </c>
    </row>
    <row r="22" spans="1:1" ht="19" x14ac:dyDescent="0.25">
      <c r="A22" s="59"/>
    </row>
    <row r="23" spans="1:1" ht="19" x14ac:dyDescent="0.25">
      <c r="A23" s="60" t="s">
        <v>291</v>
      </c>
    </row>
    <row r="24" spans="1:1" ht="19" x14ac:dyDescent="0.2">
      <c r="A24" s="61" t="s">
        <v>259</v>
      </c>
    </row>
    <row r="25" spans="1:1" ht="19" x14ac:dyDescent="0.25">
      <c r="A25" s="62" t="s">
        <v>265</v>
      </c>
    </row>
    <row r="26" spans="1:1" ht="19" x14ac:dyDescent="0.25">
      <c r="A26" s="62" t="s">
        <v>266</v>
      </c>
    </row>
    <row r="27" spans="1:1" ht="19" x14ac:dyDescent="0.25">
      <c r="A27" s="63" t="s">
        <v>256</v>
      </c>
    </row>
    <row r="28" spans="1:1" ht="19" x14ac:dyDescent="0.25">
      <c r="A28" s="62" t="s">
        <v>260</v>
      </c>
    </row>
    <row r="29" spans="1:1" ht="19" x14ac:dyDescent="0.2">
      <c r="A29" s="61" t="s">
        <v>261</v>
      </c>
    </row>
    <row r="30" spans="1:1" ht="19" x14ac:dyDescent="0.2">
      <c r="A30" s="61" t="s">
        <v>267</v>
      </c>
    </row>
    <row r="31" spans="1:1" ht="19" x14ac:dyDescent="0.2">
      <c r="A31" s="64" t="s">
        <v>262</v>
      </c>
    </row>
    <row r="32" spans="1:1" ht="19" x14ac:dyDescent="0.2">
      <c r="A32" s="61" t="s">
        <v>263</v>
      </c>
    </row>
    <row r="33" spans="1:1" ht="19" x14ac:dyDescent="0.25">
      <c r="A33" s="65" t="s">
        <v>268</v>
      </c>
    </row>
    <row r="34" spans="1:1" ht="19" x14ac:dyDescent="0.25">
      <c r="A34" s="56" t="s">
        <v>269</v>
      </c>
    </row>
    <row r="35" spans="1:1" ht="19" x14ac:dyDescent="0.2">
      <c r="A35" s="61" t="s">
        <v>264</v>
      </c>
    </row>
    <row r="36" spans="1:1" ht="19" x14ac:dyDescent="0.25">
      <c r="A36" s="59" t="s">
        <v>273</v>
      </c>
    </row>
    <row r="37" spans="1:1" ht="19" x14ac:dyDescent="0.25">
      <c r="A37" s="59" t="s">
        <v>274</v>
      </c>
    </row>
    <row r="38" spans="1:1" ht="19" x14ac:dyDescent="0.25">
      <c r="A38" s="59" t="s">
        <v>272</v>
      </c>
    </row>
    <row r="39" spans="1:1" ht="19" x14ac:dyDescent="0.25">
      <c r="A39" s="59" t="s">
        <v>277</v>
      </c>
    </row>
    <row r="40" spans="1:1" ht="19" x14ac:dyDescent="0.2">
      <c r="A40" s="61" t="s">
        <v>279</v>
      </c>
    </row>
    <row r="42" spans="1:1" ht="19" x14ac:dyDescent="0.25">
      <c r="A42" s="60" t="s">
        <v>292</v>
      </c>
    </row>
    <row r="43" spans="1:1" ht="19" x14ac:dyDescent="0.2">
      <c r="A43" s="61" t="s">
        <v>259</v>
      </c>
    </row>
    <row r="44" spans="1:1" ht="19" x14ac:dyDescent="0.25">
      <c r="A44" s="62" t="s">
        <v>265</v>
      </c>
    </row>
    <row r="45" spans="1:1" ht="19" x14ac:dyDescent="0.25">
      <c r="A45" s="62" t="s">
        <v>266</v>
      </c>
    </row>
    <row r="46" spans="1:1" ht="19" x14ac:dyDescent="0.25">
      <c r="A46" s="63" t="s">
        <v>256</v>
      </c>
    </row>
    <row r="47" spans="1:1" ht="19" x14ac:dyDescent="0.25">
      <c r="A47" s="62" t="s">
        <v>260</v>
      </c>
    </row>
    <row r="48" spans="1:1" ht="19" x14ac:dyDescent="0.2">
      <c r="A48" s="61" t="s">
        <v>261</v>
      </c>
    </row>
    <row r="49" spans="1:1" ht="19" x14ac:dyDescent="0.2">
      <c r="A49" s="61" t="s">
        <v>267</v>
      </c>
    </row>
    <row r="50" spans="1:1" ht="19" x14ac:dyDescent="0.2">
      <c r="A50" s="64" t="s">
        <v>262</v>
      </c>
    </row>
    <row r="51" spans="1:1" ht="19" x14ac:dyDescent="0.2">
      <c r="A51" s="61" t="s">
        <v>263</v>
      </c>
    </row>
    <row r="52" spans="1:1" ht="19" x14ac:dyDescent="0.25">
      <c r="A52" s="65" t="s">
        <v>268</v>
      </c>
    </row>
    <row r="53" spans="1:1" ht="19" x14ac:dyDescent="0.25">
      <c r="A53" s="56" t="s">
        <v>269</v>
      </c>
    </row>
    <row r="54" spans="1:1" ht="19" x14ac:dyDescent="0.2">
      <c r="A54" s="61" t="s">
        <v>264</v>
      </c>
    </row>
    <row r="55" spans="1:1" ht="19" x14ac:dyDescent="0.25">
      <c r="A55" s="59" t="s">
        <v>273</v>
      </c>
    </row>
    <row r="56" spans="1:1" ht="19" x14ac:dyDescent="0.25">
      <c r="A56" s="59" t="s">
        <v>274</v>
      </c>
    </row>
    <row r="57" spans="1:1" ht="19" x14ac:dyDescent="0.25">
      <c r="A57" s="59" t="s">
        <v>275</v>
      </c>
    </row>
    <row r="58" spans="1:1" ht="19" x14ac:dyDescent="0.25">
      <c r="A58" s="59" t="s">
        <v>276</v>
      </c>
    </row>
    <row r="59" spans="1:1" ht="19" x14ac:dyDescent="0.2">
      <c r="A59" s="61" t="s">
        <v>278</v>
      </c>
    </row>
    <row r="61" spans="1:1" ht="19" x14ac:dyDescent="0.25">
      <c r="A61" s="57" t="s">
        <v>295</v>
      </c>
    </row>
    <row r="62" spans="1:1" ht="19" x14ac:dyDescent="0.25">
      <c r="A62" s="58" t="s">
        <v>280</v>
      </c>
    </row>
    <row r="63" spans="1:1" ht="19" x14ac:dyDescent="0.25">
      <c r="A63" s="59" t="s">
        <v>281</v>
      </c>
    </row>
    <row r="64" spans="1:1" ht="19" x14ac:dyDescent="0.25">
      <c r="A64" s="59" t="s">
        <v>266</v>
      </c>
    </row>
    <row r="65" spans="1:10" ht="19" x14ac:dyDescent="0.25">
      <c r="A65" s="56" t="s">
        <v>256</v>
      </c>
    </row>
    <row r="66" spans="1:10" ht="19" x14ac:dyDescent="0.25">
      <c r="A66" s="56" t="s">
        <v>282</v>
      </c>
    </row>
    <row r="67" spans="1:10" ht="19" x14ac:dyDescent="0.25">
      <c r="A67" s="59" t="s">
        <v>273</v>
      </c>
    </row>
    <row r="68" spans="1:10" ht="19" x14ac:dyDescent="0.25">
      <c r="A68" s="59" t="s">
        <v>274</v>
      </c>
    </row>
    <row r="69" spans="1:10" ht="19" x14ac:dyDescent="0.25">
      <c r="A69" s="59" t="s">
        <v>257</v>
      </c>
    </row>
    <row r="70" spans="1:10" ht="19" x14ac:dyDescent="0.25">
      <c r="A70" s="59" t="s">
        <v>258</v>
      </c>
    </row>
    <row r="72" spans="1:10" ht="19" x14ac:dyDescent="0.25">
      <c r="A72" s="75" t="s">
        <v>287</v>
      </c>
    </row>
    <row r="73" spans="1:10" ht="19" x14ac:dyDescent="0.25">
      <c r="A73" s="58" t="s">
        <v>280</v>
      </c>
    </row>
    <row r="74" spans="1:10" ht="19" x14ac:dyDescent="0.2">
      <c r="A74" s="76" t="s">
        <v>283</v>
      </c>
      <c r="B74" s="74"/>
      <c r="C74" s="54"/>
      <c r="D74" s="54"/>
      <c r="E74" s="67"/>
      <c r="F74" s="14"/>
      <c r="G74" s="67"/>
      <c r="H74" s="67"/>
      <c r="I74" s="68"/>
      <c r="J74" s="69"/>
    </row>
    <row r="75" spans="1:10" ht="19" x14ac:dyDescent="0.2">
      <c r="A75" s="76" t="s">
        <v>284</v>
      </c>
    </row>
    <row r="76" spans="1:10" ht="19" x14ac:dyDescent="0.25">
      <c r="A76" s="56" t="s">
        <v>288</v>
      </c>
    </row>
    <row r="77" spans="1:10" ht="19" x14ac:dyDescent="0.25">
      <c r="A77" s="59" t="s">
        <v>266</v>
      </c>
    </row>
    <row r="78" spans="1:10" ht="19" x14ac:dyDescent="0.2">
      <c r="A78" s="77" t="s">
        <v>285</v>
      </c>
    </row>
    <row r="79" spans="1:10" ht="19" x14ac:dyDescent="0.2">
      <c r="A79" s="78" t="s">
        <v>286</v>
      </c>
    </row>
    <row r="80" spans="1:10" ht="19" x14ac:dyDescent="0.25">
      <c r="A80" s="56" t="s">
        <v>256</v>
      </c>
    </row>
    <row r="81" spans="1:1" ht="19" x14ac:dyDescent="0.2">
      <c r="A81" s="79" t="s">
        <v>289</v>
      </c>
    </row>
    <row r="82" spans="1:1" ht="19" x14ac:dyDescent="0.2">
      <c r="A82" s="79" t="s">
        <v>290</v>
      </c>
    </row>
    <row r="83" spans="1:1" ht="19" x14ac:dyDescent="0.25">
      <c r="A83" s="56" t="s">
        <v>269</v>
      </c>
    </row>
    <row r="84" spans="1:1" ht="19" x14ac:dyDescent="0.25">
      <c r="A84" s="59" t="s">
        <v>273</v>
      </c>
    </row>
    <row r="85" spans="1:1" ht="19" x14ac:dyDescent="0.25">
      <c r="A85" s="59" t="s">
        <v>274</v>
      </c>
    </row>
    <row r="86" spans="1:1" ht="19" x14ac:dyDescent="0.25">
      <c r="A86" s="59" t="s">
        <v>272</v>
      </c>
    </row>
    <row r="87" spans="1:1" ht="19" x14ac:dyDescent="0.25">
      <c r="A87" s="59" t="s">
        <v>277</v>
      </c>
    </row>
    <row r="88" spans="1:1" ht="19" x14ac:dyDescent="0.2">
      <c r="A88" s="61" t="s">
        <v>279</v>
      </c>
    </row>
    <row r="90" spans="1:1" ht="19" x14ac:dyDescent="0.25">
      <c r="A90" s="75" t="s">
        <v>293</v>
      </c>
    </row>
    <row r="91" spans="1:1" ht="19" x14ac:dyDescent="0.25">
      <c r="A91" s="58" t="s">
        <v>280</v>
      </c>
    </row>
    <row r="92" spans="1:1" ht="19" x14ac:dyDescent="0.2">
      <c r="A92" s="76" t="s">
        <v>283</v>
      </c>
    </row>
    <row r="93" spans="1:1" ht="19" x14ac:dyDescent="0.2">
      <c r="A93" s="76" t="s">
        <v>284</v>
      </c>
    </row>
    <row r="94" spans="1:1" ht="19" x14ac:dyDescent="0.25">
      <c r="A94" s="56" t="s">
        <v>288</v>
      </c>
    </row>
    <row r="95" spans="1:1" ht="19" x14ac:dyDescent="0.25">
      <c r="A95" s="59" t="s">
        <v>266</v>
      </c>
    </row>
    <row r="96" spans="1:1" ht="19" x14ac:dyDescent="0.2">
      <c r="A96" s="77" t="s">
        <v>285</v>
      </c>
    </row>
    <row r="97" spans="1:1" ht="19" x14ac:dyDescent="0.2">
      <c r="A97" s="78" t="s">
        <v>286</v>
      </c>
    </row>
    <row r="98" spans="1:1" ht="19" x14ac:dyDescent="0.25">
      <c r="A98" s="56" t="s">
        <v>256</v>
      </c>
    </row>
    <row r="99" spans="1:1" ht="19" x14ac:dyDescent="0.2">
      <c r="A99" s="79" t="s">
        <v>289</v>
      </c>
    </row>
    <row r="100" spans="1:1" ht="19" x14ac:dyDescent="0.2">
      <c r="A100" s="79" t="s">
        <v>290</v>
      </c>
    </row>
    <row r="101" spans="1:1" ht="19" x14ac:dyDescent="0.25">
      <c r="A101" s="56" t="s">
        <v>269</v>
      </c>
    </row>
    <row r="102" spans="1:1" ht="19" x14ac:dyDescent="0.25">
      <c r="A102" s="59" t="s">
        <v>273</v>
      </c>
    </row>
    <row r="103" spans="1:1" ht="19" x14ac:dyDescent="0.25">
      <c r="A103" s="59" t="s">
        <v>274</v>
      </c>
    </row>
    <row r="104" spans="1:1" ht="19" x14ac:dyDescent="0.25">
      <c r="A104" s="59" t="s">
        <v>275</v>
      </c>
    </row>
    <row r="105" spans="1:1" ht="19" x14ac:dyDescent="0.25">
      <c r="A105" s="59" t="s">
        <v>276</v>
      </c>
    </row>
    <row r="106" spans="1:1" ht="19" x14ac:dyDescent="0.2">
      <c r="A106" s="61" t="s">
        <v>278</v>
      </c>
    </row>
    <row r="110" spans="1:1" x14ac:dyDescent="0.2">
      <c r="A110" s="80"/>
    </row>
    <row r="111" spans="1:1" x14ac:dyDescent="0.2">
      <c r="A111" s="81"/>
    </row>
    <row r="112" spans="1:1" x14ac:dyDescent="0.2">
      <c r="A112" s="81"/>
    </row>
    <row r="113" spans="1:1" x14ac:dyDescent="0.2">
      <c r="A113" s="80"/>
    </row>
    <row r="114" spans="1:1" x14ac:dyDescent="0.2">
      <c r="A114" s="82"/>
    </row>
    <row r="115" spans="1:1" x14ac:dyDescent="0.2">
      <c r="A115" s="82"/>
    </row>
    <row r="116" spans="1:1" x14ac:dyDescent="0.2">
      <c r="A116" s="80"/>
    </row>
    <row r="117" spans="1:1" x14ac:dyDescent="0.2">
      <c r="A117" s="80"/>
    </row>
    <row r="118" spans="1:1" x14ac:dyDescent="0.2">
      <c r="A118" s="80"/>
    </row>
    <row r="119" spans="1:1" x14ac:dyDescent="0.2">
      <c r="A119" s="80"/>
    </row>
    <row r="120" spans="1:1" x14ac:dyDescent="0.2">
      <c r="A120" s="80"/>
    </row>
    <row r="121" spans="1:1" x14ac:dyDescent="0.2">
      <c r="A121" s="80"/>
    </row>
    <row r="122" spans="1:1" x14ac:dyDescent="0.2">
      <c r="A122" s="83"/>
    </row>
    <row r="123" spans="1:1" x14ac:dyDescent="0.2">
      <c r="A123" s="84"/>
    </row>
    <row r="124" spans="1:1" x14ac:dyDescent="0.2">
      <c r="A124" s="85"/>
    </row>
    <row r="125" spans="1:1" x14ac:dyDescent="0.2">
      <c r="A125" s="86"/>
    </row>
    <row r="126" spans="1:1" x14ac:dyDescent="0.2">
      <c r="A126" s="87"/>
    </row>
    <row r="127" spans="1:1" x14ac:dyDescent="0.2">
      <c r="A127" s="87"/>
    </row>
    <row r="128" spans="1:1" x14ac:dyDescent="0.2">
      <c r="A128" s="8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C7913-BBDD-7E44-87DD-2C2BED1B71EA}">
  <dimension ref="A1:I96"/>
  <sheetViews>
    <sheetView workbookViewId="0">
      <selection activeCell="J39" sqref="J39"/>
    </sheetView>
  </sheetViews>
  <sheetFormatPr baseColWidth="10" defaultRowHeight="16" x14ac:dyDescent="0.2"/>
  <cols>
    <col min="1" max="1" width="11.1640625" style="66" bestFit="1" customWidth="1"/>
    <col min="2" max="2" width="11.1640625" style="66" customWidth="1"/>
    <col min="3" max="4" width="12.5" style="66" bestFit="1" customWidth="1"/>
    <col min="5" max="5" width="12.6640625" style="67" bestFit="1" customWidth="1"/>
    <col min="6" max="7" width="4.1640625" style="70" bestFit="1" customWidth="1"/>
    <col min="8" max="8" width="11.6640625" style="71" bestFit="1" customWidth="1"/>
    <col min="9" max="9" width="8.1640625" style="72" bestFit="1" customWidth="1"/>
  </cols>
  <sheetData>
    <row r="1" spans="1:9" x14ac:dyDescent="0.2">
      <c r="A1" s="66" t="s">
        <v>0</v>
      </c>
      <c r="B1" s="55" t="s">
        <v>120</v>
      </c>
      <c r="C1" s="66" t="s">
        <v>1</v>
      </c>
      <c r="D1" s="66" t="s">
        <v>241</v>
      </c>
      <c r="E1" s="67" t="s">
        <v>3</v>
      </c>
      <c r="F1" s="67" t="s">
        <v>12</v>
      </c>
      <c r="G1" s="67" t="s">
        <v>13</v>
      </c>
      <c r="H1" s="68" t="s">
        <v>15</v>
      </c>
      <c r="I1" s="69" t="s">
        <v>118</v>
      </c>
    </row>
    <row r="2" spans="1:9" x14ac:dyDescent="0.2">
      <c r="A2" s="55" t="s">
        <v>17</v>
      </c>
      <c r="B2" s="55" t="s">
        <v>121</v>
      </c>
      <c r="C2" s="55" t="s">
        <v>18</v>
      </c>
      <c r="D2" s="55" t="s">
        <v>243</v>
      </c>
      <c r="E2" s="70">
        <v>76</v>
      </c>
      <c r="F2" s="70">
        <v>31</v>
      </c>
      <c r="G2" s="70">
        <v>31</v>
      </c>
      <c r="H2" s="71">
        <f>LN((G2+1)/(F2+1))/E2</f>
        <v>0</v>
      </c>
      <c r="I2" s="72">
        <f>(F2-G2)/E2</f>
        <v>0</v>
      </c>
    </row>
    <row r="3" spans="1:9" x14ac:dyDescent="0.2">
      <c r="A3" s="55" t="s">
        <v>17</v>
      </c>
      <c r="B3" s="55" t="s">
        <v>121</v>
      </c>
      <c r="C3" s="55" t="s">
        <v>18</v>
      </c>
      <c r="D3" s="55" t="s">
        <v>243</v>
      </c>
      <c r="E3" s="70">
        <v>76</v>
      </c>
      <c r="F3" s="70">
        <v>49</v>
      </c>
      <c r="G3" s="70">
        <v>48</v>
      </c>
      <c r="H3" s="71">
        <f t="shared" ref="H3:H65" si="0">LN((G3+1)/(F3+1))/E3</f>
        <v>-2.6582509628315086E-4</v>
      </c>
      <c r="I3" s="72">
        <f t="shared" ref="I3:I66" si="1">(F3-G3)/E3</f>
        <v>1.3157894736842105E-2</v>
      </c>
    </row>
    <row r="4" spans="1:9" x14ac:dyDescent="0.2">
      <c r="A4" s="55" t="s">
        <v>17</v>
      </c>
      <c r="B4" s="55" t="s">
        <v>121</v>
      </c>
      <c r="C4" s="55" t="s">
        <v>18</v>
      </c>
      <c r="D4" s="55" t="s">
        <v>243</v>
      </c>
      <c r="E4" s="70">
        <v>76</v>
      </c>
      <c r="F4" s="70">
        <v>15</v>
      </c>
      <c r="G4" s="70">
        <v>15</v>
      </c>
      <c r="H4" s="71">
        <f t="shared" si="0"/>
        <v>0</v>
      </c>
      <c r="I4" s="72">
        <f t="shared" si="1"/>
        <v>0</v>
      </c>
    </row>
    <row r="5" spans="1:9" x14ac:dyDescent="0.2">
      <c r="A5" s="55" t="s">
        <v>17</v>
      </c>
      <c r="B5" s="55" t="s">
        <v>121</v>
      </c>
      <c r="C5" s="55" t="s">
        <v>18</v>
      </c>
      <c r="D5" s="55" t="s">
        <v>243</v>
      </c>
      <c r="E5" s="70">
        <v>76</v>
      </c>
      <c r="F5" s="70">
        <v>37</v>
      </c>
      <c r="G5" s="70">
        <v>37</v>
      </c>
      <c r="H5" s="71">
        <f t="shared" si="0"/>
        <v>0</v>
      </c>
      <c r="I5" s="72">
        <f t="shared" si="1"/>
        <v>0</v>
      </c>
    </row>
    <row r="6" spans="1:9" x14ac:dyDescent="0.2">
      <c r="A6" s="55" t="s">
        <v>17</v>
      </c>
      <c r="B6" s="55" t="s">
        <v>121</v>
      </c>
      <c r="C6" s="55" t="s">
        <v>18</v>
      </c>
      <c r="D6" s="55" t="s">
        <v>243</v>
      </c>
      <c r="E6" s="70">
        <v>76</v>
      </c>
      <c r="F6" s="70">
        <v>48</v>
      </c>
      <c r="G6" s="70">
        <v>48</v>
      </c>
      <c r="H6" s="71">
        <f t="shared" si="0"/>
        <v>0</v>
      </c>
      <c r="I6" s="72">
        <f t="shared" si="1"/>
        <v>0</v>
      </c>
    </row>
    <row r="7" spans="1:9" x14ac:dyDescent="0.2">
      <c r="A7" s="55" t="s">
        <v>17</v>
      </c>
      <c r="B7" s="55" t="s">
        <v>121</v>
      </c>
      <c r="C7" s="55" t="s">
        <v>18</v>
      </c>
      <c r="D7" s="55" t="s">
        <v>243</v>
      </c>
      <c r="E7" s="70">
        <v>76</v>
      </c>
      <c r="F7" s="70">
        <v>41</v>
      </c>
      <c r="G7" s="70">
        <v>39</v>
      </c>
      <c r="H7" s="71">
        <f t="shared" si="0"/>
        <v>-6.419758443346323E-4</v>
      </c>
      <c r="I7" s="72">
        <f>(F7-G7)/E7</f>
        <v>2.6315789473684209E-2</v>
      </c>
    </row>
    <row r="8" spans="1:9" x14ac:dyDescent="0.2">
      <c r="A8" s="55" t="s">
        <v>17</v>
      </c>
      <c r="B8" s="55" t="s">
        <v>121</v>
      </c>
      <c r="C8" s="55" t="s">
        <v>240</v>
      </c>
      <c r="D8" s="55" t="s">
        <v>242</v>
      </c>
      <c r="E8" s="70">
        <v>76</v>
      </c>
      <c r="F8" s="70">
        <v>14</v>
      </c>
      <c r="G8" s="70">
        <v>14</v>
      </c>
      <c r="H8" s="71">
        <f t="shared" si="0"/>
        <v>0</v>
      </c>
      <c r="I8" s="72">
        <f t="shared" si="1"/>
        <v>0</v>
      </c>
    </row>
    <row r="9" spans="1:9" x14ac:dyDescent="0.2">
      <c r="A9" s="55" t="s">
        <v>17</v>
      </c>
      <c r="B9" s="55" t="s">
        <v>121</v>
      </c>
      <c r="C9" s="55" t="s">
        <v>240</v>
      </c>
      <c r="D9" s="55" t="s">
        <v>242</v>
      </c>
      <c r="E9" s="70">
        <v>76</v>
      </c>
      <c r="F9" s="70">
        <v>16</v>
      </c>
      <c r="G9" s="70">
        <v>16</v>
      </c>
      <c r="H9" s="71">
        <f t="shared" si="0"/>
        <v>0</v>
      </c>
      <c r="I9" s="72">
        <f t="shared" si="1"/>
        <v>0</v>
      </c>
    </row>
    <row r="10" spans="1:9" x14ac:dyDescent="0.2">
      <c r="A10" s="55" t="s">
        <v>17</v>
      </c>
      <c r="B10" s="55" t="s">
        <v>121</v>
      </c>
      <c r="C10" s="55" t="s">
        <v>240</v>
      </c>
      <c r="D10" s="55" t="s">
        <v>242</v>
      </c>
      <c r="E10" s="70">
        <v>76</v>
      </c>
      <c r="F10" s="70">
        <v>14</v>
      </c>
      <c r="G10" s="70">
        <v>14</v>
      </c>
      <c r="H10" s="71">
        <f t="shared" si="0"/>
        <v>0</v>
      </c>
      <c r="I10" s="72">
        <f t="shared" si="1"/>
        <v>0</v>
      </c>
    </row>
    <row r="11" spans="1:9" x14ac:dyDescent="0.2">
      <c r="A11" s="55" t="s">
        <v>17</v>
      </c>
      <c r="B11" s="55" t="s">
        <v>121</v>
      </c>
      <c r="C11" s="55" t="s">
        <v>240</v>
      </c>
      <c r="D11" s="55" t="s">
        <v>242</v>
      </c>
      <c r="E11" s="70">
        <v>76</v>
      </c>
      <c r="F11" s="70">
        <v>15</v>
      </c>
      <c r="G11" s="70">
        <v>15</v>
      </c>
      <c r="H11" s="71">
        <f t="shared" si="0"/>
        <v>0</v>
      </c>
      <c r="I11" s="72">
        <f t="shared" si="1"/>
        <v>0</v>
      </c>
    </row>
    <row r="12" spans="1:9" x14ac:dyDescent="0.2">
      <c r="A12" s="55" t="s">
        <v>17</v>
      </c>
      <c r="B12" s="55" t="s">
        <v>121</v>
      </c>
      <c r="C12" s="55" t="s">
        <v>240</v>
      </c>
      <c r="D12" s="55" t="s">
        <v>242</v>
      </c>
      <c r="E12" s="70">
        <v>76</v>
      </c>
      <c r="F12" s="70">
        <v>15</v>
      </c>
      <c r="G12" s="70">
        <v>14</v>
      </c>
      <c r="H12" s="71">
        <f t="shared" si="0"/>
        <v>-8.4919106759962079E-4</v>
      </c>
      <c r="I12" s="72">
        <f t="shared" si="1"/>
        <v>1.3157894736842105E-2</v>
      </c>
    </row>
    <row r="13" spans="1:9" x14ac:dyDescent="0.2">
      <c r="A13" s="55" t="s">
        <v>17</v>
      </c>
      <c r="B13" s="55" t="s">
        <v>121</v>
      </c>
      <c r="C13" s="55" t="s">
        <v>240</v>
      </c>
      <c r="D13" s="55" t="s">
        <v>242</v>
      </c>
      <c r="E13" s="70">
        <v>76</v>
      </c>
      <c r="F13" s="70">
        <v>15</v>
      </c>
      <c r="G13" s="70">
        <v>15</v>
      </c>
      <c r="H13" s="71">
        <f t="shared" si="0"/>
        <v>0</v>
      </c>
      <c r="I13" s="72">
        <f t="shared" si="1"/>
        <v>0</v>
      </c>
    </row>
    <row r="14" spans="1:9" x14ac:dyDescent="0.2">
      <c r="A14" s="55" t="s">
        <v>33</v>
      </c>
      <c r="B14" s="55" t="s">
        <v>121</v>
      </c>
      <c r="C14" s="55" t="s">
        <v>18</v>
      </c>
      <c r="D14" s="55" t="s">
        <v>243</v>
      </c>
      <c r="E14" s="67">
        <v>90</v>
      </c>
      <c r="F14" s="70">
        <v>45</v>
      </c>
      <c r="G14" s="70">
        <v>45</v>
      </c>
      <c r="H14" s="71">
        <f t="shared" si="0"/>
        <v>0</v>
      </c>
      <c r="I14" s="72">
        <f t="shared" si="1"/>
        <v>0</v>
      </c>
    </row>
    <row r="15" spans="1:9" x14ac:dyDescent="0.2">
      <c r="A15" s="55" t="s">
        <v>33</v>
      </c>
      <c r="B15" s="55" t="s">
        <v>121</v>
      </c>
      <c r="C15" s="55" t="s">
        <v>18</v>
      </c>
      <c r="D15" s="55" t="s">
        <v>243</v>
      </c>
      <c r="E15" s="67">
        <v>90</v>
      </c>
      <c r="F15" s="70">
        <v>40</v>
      </c>
      <c r="G15" s="70">
        <v>40</v>
      </c>
      <c r="H15" s="71">
        <f t="shared" si="0"/>
        <v>0</v>
      </c>
      <c r="I15" s="72">
        <f t="shared" si="1"/>
        <v>0</v>
      </c>
    </row>
    <row r="16" spans="1:9" x14ac:dyDescent="0.2">
      <c r="A16" s="55" t="s">
        <v>33</v>
      </c>
      <c r="B16" s="55" t="s">
        <v>121</v>
      </c>
      <c r="C16" s="55" t="s">
        <v>18</v>
      </c>
      <c r="D16" s="55" t="s">
        <v>243</v>
      </c>
      <c r="E16" s="67">
        <v>90</v>
      </c>
      <c r="F16" s="70">
        <v>56</v>
      </c>
      <c r="G16" s="70">
        <v>52</v>
      </c>
      <c r="H16" s="71">
        <f t="shared" si="0"/>
        <v>-8.08437269804759E-4</v>
      </c>
      <c r="I16" s="72">
        <f t="shared" si="1"/>
        <v>4.4444444444444446E-2</v>
      </c>
    </row>
    <row r="17" spans="1:9" x14ac:dyDescent="0.2">
      <c r="A17" s="55" t="s">
        <v>33</v>
      </c>
      <c r="B17" s="55" t="s">
        <v>121</v>
      </c>
      <c r="C17" s="55" t="s">
        <v>18</v>
      </c>
      <c r="D17" s="55" t="s">
        <v>243</v>
      </c>
      <c r="E17" s="67">
        <v>90</v>
      </c>
      <c r="F17" s="70">
        <v>174</v>
      </c>
      <c r="G17" s="70">
        <v>170</v>
      </c>
      <c r="H17" s="71">
        <f t="shared" si="0"/>
        <v>-2.5691574912060293E-4</v>
      </c>
      <c r="I17" s="72">
        <f t="shared" si="1"/>
        <v>4.4444444444444446E-2</v>
      </c>
    </row>
    <row r="18" spans="1:9" x14ac:dyDescent="0.2">
      <c r="A18" s="55" t="s">
        <v>33</v>
      </c>
      <c r="B18" s="55" t="s">
        <v>121</v>
      </c>
      <c r="C18" s="55" t="s">
        <v>18</v>
      </c>
      <c r="D18" s="55" t="s">
        <v>243</v>
      </c>
      <c r="E18" s="67">
        <v>90</v>
      </c>
      <c r="F18" s="70">
        <v>119</v>
      </c>
      <c r="G18" s="70">
        <v>117</v>
      </c>
      <c r="H18" s="71">
        <f t="shared" si="0"/>
        <v>-1.8674575907090321E-4</v>
      </c>
      <c r="I18" s="72">
        <f t="shared" si="1"/>
        <v>2.2222222222222223E-2</v>
      </c>
    </row>
    <row r="19" spans="1:9" x14ac:dyDescent="0.2">
      <c r="A19" s="55" t="s">
        <v>33</v>
      </c>
      <c r="B19" s="55" t="s">
        <v>121</v>
      </c>
      <c r="C19" s="55" t="s">
        <v>18</v>
      </c>
      <c r="D19" s="55" t="s">
        <v>243</v>
      </c>
      <c r="E19" s="67">
        <v>90</v>
      </c>
      <c r="F19" s="70">
        <v>96</v>
      </c>
      <c r="G19" s="70">
        <v>91</v>
      </c>
      <c r="H19" s="71">
        <f t="shared" si="0"/>
        <v>-5.8802668282602832E-4</v>
      </c>
      <c r="I19" s="72">
        <f t="shared" si="1"/>
        <v>5.5555555555555552E-2</v>
      </c>
    </row>
    <row r="20" spans="1:9" x14ac:dyDescent="0.2">
      <c r="A20" s="55" t="s">
        <v>33</v>
      </c>
      <c r="B20" s="55" t="s">
        <v>121</v>
      </c>
      <c r="C20" s="55" t="s">
        <v>18</v>
      </c>
      <c r="D20" s="55" t="s">
        <v>243</v>
      </c>
      <c r="E20" s="67">
        <v>90</v>
      </c>
      <c r="F20" s="70">
        <v>98</v>
      </c>
      <c r="G20" s="70">
        <v>96</v>
      </c>
      <c r="H20" s="71">
        <f t="shared" si="0"/>
        <v>-2.2676524034674582E-4</v>
      </c>
      <c r="I20" s="72">
        <f t="shared" si="1"/>
        <v>2.2222222222222223E-2</v>
      </c>
    </row>
    <row r="21" spans="1:9" x14ac:dyDescent="0.2">
      <c r="A21" s="55" t="s">
        <v>33</v>
      </c>
      <c r="B21" s="55" t="s">
        <v>121</v>
      </c>
      <c r="C21" s="55" t="s">
        <v>240</v>
      </c>
      <c r="D21" s="55" t="s">
        <v>242</v>
      </c>
      <c r="E21" s="67">
        <v>90</v>
      </c>
      <c r="F21" s="70">
        <v>15</v>
      </c>
      <c r="G21" s="70">
        <v>14</v>
      </c>
      <c r="H21" s="71">
        <f t="shared" si="0"/>
        <v>-7.1709467930634646E-4</v>
      </c>
      <c r="I21" s="72">
        <f t="shared" si="1"/>
        <v>1.1111111111111112E-2</v>
      </c>
    </row>
    <row r="22" spans="1:9" x14ac:dyDescent="0.2">
      <c r="A22" s="55" t="s">
        <v>33</v>
      </c>
      <c r="B22" s="55" t="s">
        <v>121</v>
      </c>
      <c r="C22" s="55" t="s">
        <v>240</v>
      </c>
      <c r="D22" s="55" t="s">
        <v>242</v>
      </c>
      <c r="E22" s="67">
        <v>90</v>
      </c>
      <c r="F22" s="70">
        <v>15</v>
      </c>
      <c r="G22" s="70">
        <v>15</v>
      </c>
      <c r="H22" s="71">
        <f t="shared" si="0"/>
        <v>0</v>
      </c>
      <c r="I22" s="72">
        <f t="shared" si="1"/>
        <v>0</v>
      </c>
    </row>
    <row r="23" spans="1:9" x14ac:dyDescent="0.2">
      <c r="A23" s="55" t="s">
        <v>33</v>
      </c>
      <c r="B23" s="55" t="s">
        <v>121</v>
      </c>
      <c r="C23" s="55" t="s">
        <v>240</v>
      </c>
      <c r="D23" s="55" t="s">
        <v>242</v>
      </c>
      <c r="E23" s="67">
        <v>90</v>
      </c>
      <c r="F23" s="70">
        <v>15</v>
      </c>
      <c r="G23" s="70">
        <v>15</v>
      </c>
      <c r="H23" s="71">
        <f t="shared" si="0"/>
        <v>0</v>
      </c>
      <c r="I23" s="72">
        <f t="shared" si="1"/>
        <v>0</v>
      </c>
    </row>
    <row r="24" spans="1:9" x14ac:dyDescent="0.2">
      <c r="A24" s="55" t="s">
        <v>33</v>
      </c>
      <c r="B24" s="55" t="s">
        <v>121</v>
      </c>
      <c r="C24" s="55" t="s">
        <v>240</v>
      </c>
      <c r="D24" s="55" t="s">
        <v>242</v>
      </c>
      <c r="E24" s="67">
        <v>90</v>
      </c>
      <c r="F24" s="70">
        <v>15</v>
      </c>
      <c r="G24" s="70">
        <v>14</v>
      </c>
      <c r="H24" s="71">
        <f t="shared" si="0"/>
        <v>-7.1709467930634646E-4</v>
      </c>
      <c r="I24" s="72">
        <f t="shared" si="1"/>
        <v>1.1111111111111112E-2</v>
      </c>
    </row>
    <row r="25" spans="1:9" x14ac:dyDescent="0.2">
      <c r="A25" s="20" t="s">
        <v>33</v>
      </c>
      <c r="B25" s="55" t="s">
        <v>121</v>
      </c>
      <c r="C25" s="20" t="s">
        <v>240</v>
      </c>
      <c r="D25" s="20" t="s">
        <v>242</v>
      </c>
      <c r="E25" s="67">
        <v>90</v>
      </c>
      <c r="F25" s="21">
        <v>15</v>
      </c>
      <c r="G25" s="70">
        <v>14</v>
      </c>
      <c r="H25" s="71">
        <f t="shared" si="0"/>
        <v>-7.1709467930634646E-4</v>
      </c>
      <c r="I25" s="72">
        <f t="shared" si="1"/>
        <v>1.1111111111111112E-2</v>
      </c>
    </row>
    <row r="26" spans="1:9" x14ac:dyDescent="0.2">
      <c r="A26" s="55" t="s">
        <v>33</v>
      </c>
      <c r="B26" s="55" t="s">
        <v>121</v>
      </c>
      <c r="C26" s="55" t="s">
        <v>240</v>
      </c>
      <c r="D26" s="55" t="s">
        <v>242</v>
      </c>
      <c r="E26" s="67">
        <v>90</v>
      </c>
      <c r="F26" s="70">
        <v>15</v>
      </c>
      <c r="G26" s="70">
        <v>15</v>
      </c>
      <c r="H26" s="71">
        <f t="shared" si="0"/>
        <v>0</v>
      </c>
      <c r="I26" s="72">
        <f t="shared" si="1"/>
        <v>0</v>
      </c>
    </row>
    <row r="27" spans="1:9" x14ac:dyDescent="0.2">
      <c r="A27" s="55" t="s">
        <v>33</v>
      </c>
      <c r="B27" s="55" t="s">
        <v>121</v>
      </c>
      <c r="C27" s="55" t="s">
        <v>240</v>
      </c>
      <c r="D27" s="55" t="s">
        <v>242</v>
      </c>
      <c r="E27" s="67">
        <v>90</v>
      </c>
      <c r="F27" s="70">
        <v>15</v>
      </c>
      <c r="G27" s="70">
        <v>15</v>
      </c>
      <c r="H27" s="71">
        <f t="shared" si="0"/>
        <v>0</v>
      </c>
      <c r="I27" s="72">
        <f t="shared" si="1"/>
        <v>0</v>
      </c>
    </row>
    <row r="28" spans="1:9" x14ac:dyDescent="0.2">
      <c r="A28" s="55" t="s">
        <v>47</v>
      </c>
      <c r="B28" s="55" t="s">
        <v>121</v>
      </c>
      <c r="C28" s="55" t="s">
        <v>18</v>
      </c>
      <c r="D28" s="55" t="s">
        <v>243</v>
      </c>
      <c r="E28" s="67">
        <v>90</v>
      </c>
      <c r="F28" s="70">
        <v>22</v>
      </c>
      <c r="G28" s="70">
        <v>22</v>
      </c>
      <c r="H28" s="71">
        <f t="shared" si="0"/>
        <v>0</v>
      </c>
      <c r="I28" s="72">
        <f t="shared" si="1"/>
        <v>0</v>
      </c>
    </row>
    <row r="29" spans="1:9" x14ac:dyDescent="0.2">
      <c r="A29" s="55" t="s">
        <v>47</v>
      </c>
      <c r="B29" s="55" t="s">
        <v>121</v>
      </c>
      <c r="C29" s="55" t="s">
        <v>18</v>
      </c>
      <c r="D29" s="55" t="s">
        <v>243</v>
      </c>
      <c r="E29" s="67">
        <v>90</v>
      </c>
      <c r="F29" s="70">
        <v>30</v>
      </c>
      <c r="G29" s="70">
        <v>28</v>
      </c>
      <c r="H29" s="71">
        <f t="shared" si="0"/>
        <v>-7.4101527220746981E-4</v>
      </c>
      <c r="I29" s="72">
        <f t="shared" si="1"/>
        <v>2.2222222222222223E-2</v>
      </c>
    </row>
    <row r="30" spans="1:9" x14ac:dyDescent="0.2">
      <c r="A30" s="55" t="s">
        <v>47</v>
      </c>
      <c r="B30" s="55" t="s">
        <v>121</v>
      </c>
      <c r="C30" s="55" t="s">
        <v>18</v>
      </c>
      <c r="D30" s="55" t="s">
        <v>243</v>
      </c>
      <c r="E30" s="67">
        <v>90</v>
      </c>
      <c r="F30" s="70">
        <v>67</v>
      </c>
      <c r="G30" s="70">
        <v>67</v>
      </c>
      <c r="H30" s="71">
        <f t="shared" si="0"/>
        <v>0</v>
      </c>
      <c r="I30" s="72">
        <f t="shared" si="1"/>
        <v>0</v>
      </c>
    </row>
    <row r="31" spans="1:9" x14ac:dyDescent="0.2">
      <c r="A31" s="55" t="s">
        <v>47</v>
      </c>
      <c r="B31" s="55" t="s">
        <v>121</v>
      </c>
      <c r="C31" s="55" t="s">
        <v>18</v>
      </c>
      <c r="D31" s="55" t="s">
        <v>243</v>
      </c>
      <c r="E31" s="67">
        <v>90</v>
      </c>
      <c r="F31" s="70">
        <v>99</v>
      </c>
      <c r="G31" s="70">
        <v>96</v>
      </c>
      <c r="H31" s="71">
        <f t="shared" si="0"/>
        <v>-3.3843563871898416E-4</v>
      </c>
      <c r="I31" s="72">
        <f t="shared" si="1"/>
        <v>3.3333333333333333E-2</v>
      </c>
    </row>
    <row r="32" spans="1:9" x14ac:dyDescent="0.2">
      <c r="A32" s="55" t="s">
        <v>47</v>
      </c>
      <c r="B32" s="55" t="s">
        <v>121</v>
      </c>
      <c r="C32" s="55" t="s">
        <v>18</v>
      </c>
      <c r="D32" s="55" t="s">
        <v>243</v>
      </c>
      <c r="E32" s="67">
        <v>90</v>
      </c>
      <c r="F32" s="70">
        <v>22</v>
      </c>
      <c r="G32" s="70">
        <v>22</v>
      </c>
      <c r="H32" s="71">
        <f t="shared" si="0"/>
        <v>0</v>
      </c>
      <c r="I32" s="72">
        <f t="shared" si="1"/>
        <v>0</v>
      </c>
    </row>
    <row r="33" spans="1:9" x14ac:dyDescent="0.2">
      <c r="A33" s="55" t="s">
        <v>47</v>
      </c>
      <c r="B33" s="55" t="s">
        <v>121</v>
      </c>
      <c r="C33" s="55" t="s">
        <v>18</v>
      </c>
      <c r="D33" s="55" t="s">
        <v>243</v>
      </c>
      <c r="E33" s="67">
        <v>90</v>
      </c>
      <c r="F33" s="70">
        <v>56</v>
      </c>
      <c r="G33" s="70">
        <v>55</v>
      </c>
      <c r="H33" s="71">
        <f t="shared" si="0"/>
        <v>-1.9666196777112194E-4</v>
      </c>
      <c r="I33" s="72">
        <f t="shared" si="1"/>
        <v>1.1111111111111112E-2</v>
      </c>
    </row>
    <row r="34" spans="1:9" x14ac:dyDescent="0.2">
      <c r="A34" s="55" t="s">
        <v>47</v>
      </c>
      <c r="B34" s="55" t="s">
        <v>121</v>
      </c>
      <c r="C34" s="55" t="s">
        <v>240</v>
      </c>
      <c r="D34" s="55" t="s">
        <v>242</v>
      </c>
      <c r="E34" s="67">
        <v>90</v>
      </c>
      <c r="F34" s="70">
        <v>14</v>
      </c>
      <c r="G34" s="70">
        <v>14</v>
      </c>
      <c r="H34" s="71">
        <f t="shared" si="0"/>
        <v>0</v>
      </c>
      <c r="I34" s="72">
        <f t="shared" si="1"/>
        <v>0</v>
      </c>
    </row>
    <row r="35" spans="1:9" x14ac:dyDescent="0.2">
      <c r="A35" s="55" t="s">
        <v>47</v>
      </c>
      <c r="B35" s="55" t="s">
        <v>121</v>
      </c>
      <c r="C35" s="55" t="s">
        <v>240</v>
      </c>
      <c r="D35" s="55" t="s">
        <v>242</v>
      </c>
      <c r="E35" s="67">
        <v>90</v>
      </c>
      <c r="F35" s="70">
        <v>16</v>
      </c>
      <c r="G35" s="70">
        <v>14</v>
      </c>
      <c r="H35" s="71">
        <f t="shared" si="0"/>
        <v>-1.390701588377845E-3</v>
      </c>
      <c r="I35" s="72">
        <f t="shared" si="1"/>
        <v>2.2222222222222223E-2</v>
      </c>
    </row>
    <row r="36" spans="1:9" x14ac:dyDescent="0.2">
      <c r="A36" s="55" t="s">
        <v>47</v>
      </c>
      <c r="B36" s="55" t="s">
        <v>121</v>
      </c>
      <c r="C36" s="55" t="s">
        <v>240</v>
      </c>
      <c r="D36" s="55" t="s">
        <v>242</v>
      </c>
      <c r="E36" s="67">
        <v>76</v>
      </c>
      <c r="F36" s="70">
        <v>15</v>
      </c>
      <c r="G36" s="70">
        <v>14</v>
      </c>
      <c r="H36" s="71">
        <f t="shared" si="0"/>
        <v>-8.4919106759962079E-4</v>
      </c>
      <c r="I36" s="72">
        <f t="shared" si="1"/>
        <v>1.3157894736842105E-2</v>
      </c>
    </row>
    <row r="37" spans="1:9" x14ac:dyDescent="0.2">
      <c r="A37" s="55" t="s">
        <v>47</v>
      </c>
      <c r="B37" s="55" t="s">
        <v>121</v>
      </c>
      <c r="C37" s="55" t="s">
        <v>240</v>
      </c>
      <c r="D37" s="55" t="s">
        <v>242</v>
      </c>
      <c r="E37" s="67">
        <v>90</v>
      </c>
      <c r="F37" s="70">
        <v>15</v>
      </c>
      <c r="G37" s="70">
        <v>15</v>
      </c>
      <c r="H37" s="71">
        <f t="shared" si="0"/>
        <v>0</v>
      </c>
      <c r="I37" s="72">
        <f t="shared" si="1"/>
        <v>0</v>
      </c>
    </row>
    <row r="38" spans="1:9" x14ac:dyDescent="0.2">
      <c r="A38" s="55" t="s">
        <v>47</v>
      </c>
      <c r="B38" s="55" t="s">
        <v>121</v>
      </c>
      <c r="C38" s="55" t="s">
        <v>240</v>
      </c>
      <c r="D38" s="55" t="s">
        <v>242</v>
      </c>
      <c r="E38" s="67">
        <v>90</v>
      </c>
      <c r="F38" s="70">
        <v>15</v>
      </c>
      <c r="G38" s="70">
        <v>15</v>
      </c>
      <c r="H38" s="71">
        <f t="shared" si="0"/>
        <v>0</v>
      </c>
      <c r="I38" s="72">
        <f t="shared" si="1"/>
        <v>0</v>
      </c>
    </row>
    <row r="39" spans="1:9" x14ac:dyDescent="0.2">
      <c r="A39" s="55" t="s">
        <v>47</v>
      </c>
      <c r="B39" s="55" t="s">
        <v>121</v>
      </c>
      <c r="C39" s="55" t="s">
        <v>240</v>
      </c>
      <c r="D39" s="55" t="s">
        <v>242</v>
      </c>
      <c r="E39" s="67">
        <v>90</v>
      </c>
      <c r="F39" s="70">
        <v>15</v>
      </c>
      <c r="G39" s="70">
        <v>15</v>
      </c>
      <c r="H39" s="71">
        <f t="shared" si="0"/>
        <v>0</v>
      </c>
      <c r="I39" s="72">
        <f t="shared" si="1"/>
        <v>0</v>
      </c>
    </row>
    <row r="40" spans="1:9" x14ac:dyDescent="0.2">
      <c r="A40" s="55" t="s">
        <v>47</v>
      </c>
      <c r="B40" s="55" t="s">
        <v>121</v>
      </c>
      <c r="C40" s="55" t="s">
        <v>240</v>
      </c>
      <c r="D40" s="55" t="s">
        <v>242</v>
      </c>
      <c r="E40" s="67">
        <v>90</v>
      </c>
      <c r="F40" s="70">
        <v>17</v>
      </c>
      <c r="G40" s="70">
        <v>17</v>
      </c>
      <c r="H40" s="71">
        <f t="shared" si="0"/>
        <v>0</v>
      </c>
      <c r="I40" s="72">
        <f t="shared" si="1"/>
        <v>0</v>
      </c>
    </row>
    <row r="41" spans="1:9" x14ac:dyDescent="0.2">
      <c r="A41" s="55" t="s">
        <v>61</v>
      </c>
      <c r="B41" s="55" t="s">
        <v>121</v>
      </c>
      <c r="C41" s="55" t="s">
        <v>18</v>
      </c>
      <c r="D41" s="55" t="s">
        <v>243</v>
      </c>
      <c r="E41" s="70">
        <v>92</v>
      </c>
      <c r="F41" s="70">
        <v>39</v>
      </c>
      <c r="G41" s="70">
        <v>39</v>
      </c>
      <c r="H41" s="71">
        <f t="shared" si="0"/>
        <v>0</v>
      </c>
      <c r="I41" s="72">
        <f t="shared" si="1"/>
        <v>0</v>
      </c>
    </row>
    <row r="42" spans="1:9" x14ac:dyDescent="0.2">
      <c r="A42" s="55" t="s">
        <v>61</v>
      </c>
      <c r="B42" s="55" t="s">
        <v>121</v>
      </c>
      <c r="C42" s="55" t="s">
        <v>18</v>
      </c>
      <c r="D42" s="55" t="s">
        <v>243</v>
      </c>
      <c r="E42" s="70">
        <v>92</v>
      </c>
      <c r="F42" s="70">
        <v>69</v>
      </c>
      <c r="G42" s="70">
        <v>68</v>
      </c>
      <c r="H42" s="71">
        <f t="shared" si="0"/>
        <v>-1.5639932013151691E-4</v>
      </c>
      <c r="I42" s="72">
        <f t="shared" si="1"/>
        <v>1.0869565217391304E-2</v>
      </c>
    </row>
    <row r="43" spans="1:9" x14ac:dyDescent="0.2">
      <c r="A43" s="55" t="s">
        <v>61</v>
      </c>
      <c r="B43" s="55" t="s">
        <v>121</v>
      </c>
      <c r="C43" s="55" t="s">
        <v>18</v>
      </c>
      <c r="D43" s="55" t="s">
        <v>243</v>
      </c>
      <c r="E43" s="70">
        <v>92</v>
      </c>
      <c r="F43" s="70">
        <v>95</v>
      </c>
      <c r="G43" s="70">
        <v>91</v>
      </c>
      <c r="H43" s="71">
        <f t="shared" si="0"/>
        <v>-4.6260450455212922E-4</v>
      </c>
      <c r="I43" s="72">
        <f t="shared" si="1"/>
        <v>4.3478260869565216E-2</v>
      </c>
    </row>
    <row r="44" spans="1:9" x14ac:dyDescent="0.2">
      <c r="A44" s="55" t="s">
        <v>61</v>
      </c>
      <c r="B44" s="55" t="s">
        <v>121</v>
      </c>
      <c r="C44" s="55" t="s">
        <v>18</v>
      </c>
      <c r="D44" s="55" t="s">
        <v>243</v>
      </c>
      <c r="E44" s="70">
        <v>92</v>
      </c>
      <c r="F44" s="70">
        <v>82</v>
      </c>
      <c r="G44" s="70">
        <v>78</v>
      </c>
      <c r="H44" s="71">
        <f t="shared" si="0"/>
        <v>-5.368777753214834E-4</v>
      </c>
      <c r="I44" s="72">
        <f t="shared" si="1"/>
        <v>4.3478260869565216E-2</v>
      </c>
    </row>
    <row r="45" spans="1:9" x14ac:dyDescent="0.2">
      <c r="A45" s="55" t="s">
        <v>61</v>
      </c>
      <c r="B45" s="55" t="s">
        <v>121</v>
      </c>
      <c r="C45" s="55" t="s">
        <v>18</v>
      </c>
      <c r="D45" s="55" t="s">
        <v>243</v>
      </c>
      <c r="E45" s="70">
        <v>92</v>
      </c>
      <c r="F45" s="70">
        <v>85</v>
      </c>
      <c r="G45" s="70">
        <v>85</v>
      </c>
      <c r="H45" s="71">
        <f t="shared" si="0"/>
        <v>0</v>
      </c>
      <c r="I45" s="72">
        <f t="shared" si="1"/>
        <v>0</v>
      </c>
    </row>
    <row r="46" spans="1:9" x14ac:dyDescent="0.2">
      <c r="A46" s="55" t="s">
        <v>61</v>
      </c>
      <c r="B46" s="55" t="s">
        <v>121</v>
      </c>
      <c r="C46" s="55" t="s">
        <v>18</v>
      </c>
      <c r="D46" s="55" t="s">
        <v>243</v>
      </c>
      <c r="E46" s="70">
        <v>92</v>
      </c>
      <c r="F46" s="70">
        <v>51</v>
      </c>
      <c r="G46" s="70">
        <v>51</v>
      </c>
      <c r="H46" s="71">
        <f t="shared" si="0"/>
        <v>0</v>
      </c>
      <c r="I46" s="72">
        <f t="shared" si="1"/>
        <v>0</v>
      </c>
    </row>
    <row r="47" spans="1:9" x14ac:dyDescent="0.2">
      <c r="A47" s="55" t="s">
        <v>61</v>
      </c>
      <c r="B47" s="55" t="s">
        <v>121</v>
      </c>
      <c r="C47" s="55" t="s">
        <v>18</v>
      </c>
      <c r="D47" s="55" t="s">
        <v>243</v>
      </c>
      <c r="E47" s="70">
        <v>92</v>
      </c>
      <c r="F47" s="70">
        <v>70</v>
      </c>
      <c r="G47" s="70">
        <v>70</v>
      </c>
      <c r="H47" s="71">
        <f t="shared" si="0"/>
        <v>0</v>
      </c>
      <c r="I47" s="72">
        <f t="shared" si="1"/>
        <v>0</v>
      </c>
    </row>
    <row r="48" spans="1:9" x14ac:dyDescent="0.2">
      <c r="A48" s="55" t="s">
        <v>61</v>
      </c>
      <c r="B48" s="55" t="s">
        <v>121</v>
      </c>
      <c r="C48" s="55" t="s">
        <v>240</v>
      </c>
      <c r="D48" s="55" t="s">
        <v>242</v>
      </c>
      <c r="E48" s="70">
        <v>92</v>
      </c>
      <c r="F48" s="70">
        <v>21</v>
      </c>
      <c r="G48" s="70">
        <v>20</v>
      </c>
      <c r="H48" s="71">
        <f t="shared" si="0"/>
        <v>-5.0565234385753065E-4</v>
      </c>
      <c r="I48" s="72">
        <f t="shared" si="1"/>
        <v>1.0869565217391304E-2</v>
      </c>
    </row>
    <row r="49" spans="1:9" x14ac:dyDescent="0.2">
      <c r="A49" s="55" t="s">
        <v>61</v>
      </c>
      <c r="B49" s="55" t="s">
        <v>121</v>
      </c>
      <c r="C49" s="55" t="s">
        <v>240</v>
      </c>
      <c r="D49" s="55" t="s">
        <v>242</v>
      </c>
      <c r="E49" s="70">
        <v>92</v>
      </c>
      <c r="F49" s="70">
        <v>16</v>
      </c>
      <c r="G49" s="70">
        <v>16</v>
      </c>
      <c r="H49" s="71">
        <f t="shared" si="0"/>
        <v>0</v>
      </c>
      <c r="I49" s="72">
        <f t="shared" si="1"/>
        <v>0</v>
      </c>
    </row>
    <row r="50" spans="1:9" x14ac:dyDescent="0.2">
      <c r="A50" s="55" t="s">
        <v>61</v>
      </c>
      <c r="B50" s="55" t="s">
        <v>121</v>
      </c>
      <c r="C50" s="55" t="s">
        <v>240</v>
      </c>
      <c r="D50" s="55" t="s">
        <v>242</v>
      </c>
      <c r="E50" s="70">
        <v>92</v>
      </c>
      <c r="F50" s="70">
        <v>18</v>
      </c>
      <c r="G50" s="70">
        <v>18</v>
      </c>
      <c r="H50" s="71">
        <f t="shared" si="0"/>
        <v>0</v>
      </c>
      <c r="I50" s="72">
        <f t="shared" si="1"/>
        <v>0</v>
      </c>
    </row>
    <row r="51" spans="1:9" x14ac:dyDescent="0.2">
      <c r="A51" s="55" t="s">
        <v>61</v>
      </c>
      <c r="B51" s="55" t="s">
        <v>121</v>
      </c>
      <c r="C51" s="55" t="s">
        <v>240</v>
      </c>
      <c r="D51" s="55" t="s">
        <v>242</v>
      </c>
      <c r="E51" s="70">
        <v>92</v>
      </c>
      <c r="F51" s="70">
        <v>15</v>
      </c>
      <c r="G51" s="70">
        <v>13</v>
      </c>
      <c r="H51" s="71">
        <f t="shared" si="0"/>
        <v>-1.4514281807013329E-3</v>
      </c>
      <c r="I51" s="72">
        <f t="shared" si="1"/>
        <v>2.1739130434782608E-2</v>
      </c>
    </row>
    <row r="52" spans="1:9" x14ac:dyDescent="0.2">
      <c r="A52" s="55" t="s">
        <v>61</v>
      </c>
      <c r="B52" s="55" t="s">
        <v>121</v>
      </c>
      <c r="C52" s="55" t="s">
        <v>240</v>
      </c>
      <c r="D52" s="55" t="s">
        <v>242</v>
      </c>
      <c r="E52" s="70">
        <v>92</v>
      </c>
      <c r="F52" s="70">
        <v>15</v>
      </c>
      <c r="G52" s="70">
        <v>15</v>
      </c>
      <c r="H52" s="71">
        <f t="shared" si="0"/>
        <v>0</v>
      </c>
      <c r="I52" s="72">
        <f t="shared" si="1"/>
        <v>0</v>
      </c>
    </row>
    <row r="53" spans="1:9" x14ac:dyDescent="0.2">
      <c r="A53" s="55" t="s">
        <v>61</v>
      </c>
      <c r="B53" s="55" t="s">
        <v>121</v>
      </c>
      <c r="C53" s="55" t="s">
        <v>240</v>
      </c>
      <c r="D53" s="55" t="s">
        <v>242</v>
      </c>
      <c r="E53" s="70">
        <v>92</v>
      </c>
      <c r="F53" s="70">
        <v>15</v>
      </c>
      <c r="G53" s="70">
        <v>15</v>
      </c>
      <c r="H53" s="71">
        <f t="shared" si="0"/>
        <v>0</v>
      </c>
      <c r="I53" s="72">
        <f t="shared" si="1"/>
        <v>0</v>
      </c>
    </row>
    <row r="54" spans="1:9" x14ac:dyDescent="0.2">
      <c r="A54" s="55" t="s">
        <v>61</v>
      </c>
      <c r="B54" s="55" t="s">
        <v>121</v>
      </c>
      <c r="C54" s="55" t="s">
        <v>240</v>
      </c>
      <c r="D54" s="55" t="s">
        <v>242</v>
      </c>
      <c r="E54" s="70">
        <v>92</v>
      </c>
      <c r="F54" s="70">
        <v>15</v>
      </c>
      <c r="G54" s="70">
        <v>15</v>
      </c>
      <c r="H54" s="71">
        <f t="shared" si="0"/>
        <v>0</v>
      </c>
      <c r="I54" s="72">
        <f t="shared" si="1"/>
        <v>0</v>
      </c>
    </row>
    <row r="55" spans="1:9" x14ac:dyDescent="0.2">
      <c r="A55" s="55" t="s">
        <v>74</v>
      </c>
      <c r="B55" s="55" t="s">
        <v>121</v>
      </c>
      <c r="C55" s="55" t="s">
        <v>18</v>
      </c>
      <c r="D55" s="55" t="s">
        <v>243</v>
      </c>
      <c r="E55" s="70">
        <v>101</v>
      </c>
      <c r="F55" s="70">
        <v>80</v>
      </c>
      <c r="G55" s="70">
        <v>80</v>
      </c>
      <c r="H55" s="71">
        <f t="shared" si="0"/>
        <v>0</v>
      </c>
      <c r="I55" s="72">
        <f t="shared" si="1"/>
        <v>0</v>
      </c>
    </row>
    <row r="56" spans="1:9" x14ac:dyDescent="0.2">
      <c r="A56" s="55" t="s">
        <v>74</v>
      </c>
      <c r="B56" s="55" t="s">
        <v>121</v>
      </c>
      <c r="C56" s="55" t="s">
        <v>18</v>
      </c>
      <c r="D56" s="55" t="s">
        <v>243</v>
      </c>
      <c r="E56" s="70">
        <v>101</v>
      </c>
      <c r="F56" s="70">
        <v>93</v>
      </c>
      <c r="G56" s="70">
        <v>90</v>
      </c>
      <c r="H56" s="71">
        <f t="shared" si="0"/>
        <v>-3.2114134409063212E-4</v>
      </c>
      <c r="I56" s="72">
        <f t="shared" si="1"/>
        <v>2.9702970297029702E-2</v>
      </c>
    </row>
    <row r="57" spans="1:9" x14ac:dyDescent="0.2">
      <c r="A57" s="55" t="s">
        <v>74</v>
      </c>
      <c r="B57" s="55" t="s">
        <v>121</v>
      </c>
      <c r="C57" s="55" t="s">
        <v>18</v>
      </c>
      <c r="D57" s="55" t="s">
        <v>243</v>
      </c>
      <c r="E57" s="70">
        <v>101</v>
      </c>
      <c r="F57" s="70">
        <v>54</v>
      </c>
      <c r="G57" s="70">
        <v>53</v>
      </c>
      <c r="H57" s="71">
        <f t="shared" si="0"/>
        <v>-1.8167464027917367E-4</v>
      </c>
      <c r="I57" s="72">
        <f t="shared" si="1"/>
        <v>9.9009900990099011E-3</v>
      </c>
    </row>
    <row r="58" spans="1:9" x14ac:dyDescent="0.2">
      <c r="A58" s="55" t="s">
        <v>74</v>
      </c>
      <c r="B58" s="55" t="s">
        <v>121</v>
      </c>
      <c r="C58" s="55" t="s">
        <v>18</v>
      </c>
      <c r="D58" s="55" t="s">
        <v>243</v>
      </c>
      <c r="E58" s="70">
        <v>101</v>
      </c>
      <c r="F58" s="70">
        <v>36</v>
      </c>
      <c r="G58" s="70">
        <v>34</v>
      </c>
      <c r="H58" s="71">
        <f t="shared" si="0"/>
        <v>-5.501965460872353E-4</v>
      </c>
      <c r="I58" s="72">
        <f t="shared" si="1"/>
        <v>1.9801980198019802E-2</v>
      </c>
    </row>
    <row r="59" spans="1:9" x14ac:dyDescent="0.2">
      <c r="A59" s="55" t="s">
        <v>74</v>
      </c>
      <c r="B59" s="55" t="s">
        <v>121</v>
      </c>
      <c r="C59" s="55" t="s">
        <v>18</v>
      </c>
      <c r="D59" s="55" t="s">
        <v>243</v>
      </c>
      <c r="E59" s="70">
        <v>101</v>
      </c>
      <c r="F59" s="70">
        <v>77</v>
      </c>
      <c r="G59" s="70">
        <v>77</v>
      </c>
      <c r="H59" s="71">
        <f t="shared" si="0"/>
        <v>0</v>
      </c>
      <c r="I59" s="72">
        <f t="shared" si="1"/>
        <v>0</v>
      </c>
    </row>
    <row r="60" spans="1:9" x14ac:dyDescent="0.2">
      <c r="A60" s="55" t="s">
        <v>74</v>
      </c>
      <c r="B60" s="55" t="s">
        <v>121</v>
      </c>
      <c r="C60" s="55" t="s">
        <v>18</v>
      </c>
      <c r="D60" s="55" t="s">
        <v>243</v>
      </c>
      <c r="E60" s="70">
        <v>101</v>
      </c>
      <c r="F60" s="70">
        <v>80</v>
      </c>
      <c r="G60" s="70">
        <v>76</v>
      </c>
      <c r="H60" s="71">
        <f t="shared" si="0"/>
        <v>-5.0142309721539521E-4</v>
      </c>
      <c r="I60" s="72">
        <f t="shared" si="1"/>
        <v>3.9603960396039604E-2</v>
      </c>
    </row>
    <row r="61" spans="1:9" x14ac:dyDescent="0.2">
      <c r="A61" s="55" t="s">
        <v>74</v>
      </c>
      <c r="B61" s="55" t="s">
        <v>121</v>
      </c>
      <c r="C61" s="55" t="s">
        <v>240</v>
      </c>
      <c r="D61" s="55" t="s">
        <v>242</v>
      </c>
      <c r="E61" s="70">
        <v>101</v>
      </c>
      <c r="F61" s="70">
        <v>19</v>
      </c>
      <c r="G61" s="70">
        <v>19</v>
      </c>
      <c r="H61" s="71">
        <f t="shared" si="0"/>
        <v>0</v>
      </c>
      <c r="I61" s="72">
        <f t="shared" si="1"/>
        <v>0</v>
      </c>
    </row>
    <row r="62" spans="1:9" x14ac:dyDescent="0.2">
      <c r="A62" s="55" t="s">
        <v>74</v>
      </c>
      <c r="B62" s="55" t="s">
        <v>121</v>
      </c>
      <c r="C62" s="55" t="s">
        <v>240</v>
      </c>
      <c r="D62" s="55" t="s">
        <v>242</v>
      </c>
      <c r="E62" s="70">
        <v>101</v>
      </c>
      <c r="F62" s="70">
        <v>17</v>
      </c>
      <c r="G62" s="70">
        <v>15</v>
      </c>
      <c r="H62" s="71">
        <f t="shared" si="0"/>
        <v>-1.1661686698651833E-3</v>
      </c>
      <c r="I62" s="72">
        <f t="shared" si="1"/>
        <v>1.9801980198019802E-2</v>
      </c>
    </row>
    <row r="63" spans="1:9" x14ac:dyDescent="0.2">
      <c r="A63" s="55" t="s">
        <v>74</v>
      </c>
      <c r="B63" s="55" t="s">
        <v>121</v>
      </c>
      <c r="C63" s="55" t="s">
        <v>240</v>
      </c>
      <c r="D63" s="55" t="s">
        <v>242</v>
      </c>
      <c r="E63" s="70">
        <v>101</v>
      </c>
      <c r="F63" s="70">
        <v>18</v>
      </c>
      <c r="G63" s="70">
        <v>18</v>
      </c>
      <c r="H63" s="71">
        <f t="shared" si="0"/>
        <v>0</v>
      </c>
      <c r="I63" s="72">
        <f t="shared" si="1"/>
        <v>0</v>
      </c>
    </row>
    <row r="64" spans="1:9" x14ac:dyDescent="0.2">
      <c r="A64" s="55" t="s">
        <v>74</v>
      </c>
      <c r="B64" s="55" t="s">
        <v>121</v>
      </c>
      <c r="C64" s="55" t="s">
        <v>240</v>
      </c>
      <c r="D64" s="55" t="s">
        <v>242</v>
      </c>
      <c r="E64" s="70">
        <v>101</v>
      </c>
      <c r="F64" s="70">
        <v>16</v>
      </c>
      <c r="G64" s="70">
        <v>15</v>
      </c>
      <c r="H64" s="71">
        <f t="shared" si="0"/>
        <v>-6.0024378036074117E-4</v>
      </c>
      <c r="I64" s="72">
        <f t="shared" si="1"/>
        <v>9.9009900990099011E-3</v>
      </c>
    </row>
    <row r="65" spans="1:9" x14ac:dyDescent="0.2">
      <c r="A65" s="55" t="s">
        <v>74</v>
      </c>
      <c r="B65" s="55" t="s">
        <v>121</v>
      </c>
      <c r="C65" s="55" t="s">
        <v>240</v>
      </c>
      <c r="D65" s="55" t="s">
        <v>242</v>
      </c>
      <c r="E65" s="70">
        <v>101</v>
      </c>
      <c r="F65" s="70">
        <v>20</v>
      </c>
      <c r="G65" s="70">
        <v>20</v>
      </c>
      <c r="H65" s="71">
        <f t="shared" si="0"/>
        <v>0</v>
      </c>
      <c r="I65" s="72">
        <f t="shared" si="1"/>
        <v>0</v>
      </c>
    </row>
    <row r="66" spans="1:9" x14ac:dyDescent="0.2">
      <c r="A66" s="55" t="s">
        <v>74</v>
      </c>
      <c r="B66" s="55" t="s">
        <v>121</v>
      </c>
      <c r="C66" s="55" t="s">
        <v>240</v>
      </c>
      <c r="D66" s="55" t="s">
        <v>242</v>
      </c>
      <c r="E66" s="70">
        <v>101</v>
      </c>
      <c r="F66" s="70">
        <v>18</v>
      </c>
      <c r="G66" s="70">
        <v>15</v>
      </c>
      <c r="H66" s="71">
        <f t="shared" ref="H66:H96" si="2">LN((G66+1)/(F66+1))/E66</f>
        <v>-1.7014876923431613E-3</v>
      </c>
      <c r="I66" s="72">
        <f t="shared" si="1"/>
        <v>2.9702970297029702E-2</v>
      </c>
    </row>
    <row r="67" spans="1:9" x14ac:dyDescent="0.2">
      <c r="A67" s="55" t="s">
        <v>84</v>
      </c>
      <c r="B67" s="55" t="s">
        <v>121</v>
      </c>
      <c r="C67" s="55" t="s">
        <v>18</v>
      </c>
      <c r="D67" s="55" t="s">
        <v>243</v>
      </c>
      <c r="E67" s="70">
        <v>112</v>
      </c>
      <c r="F67" s="70">
        <v>43</v>
      </c>
      <c r="G67" s="73">
        <v>42</v>
      </c>
      <c r="H67" s="71">
        <f t="shared" si="2"/>
        <v>-2.0526355557766714E-4</v>
      </c>
      <c r="I67" s="72">
        <f t="shared" ref="I67:I96" si="3">(F67-G67)/E67</f>
        <v>8.9285714285714281E-3</v>
      </c>
    </row>
    <row r="68" spans="1:9" x14ac:dyDescent="0.2">
      <c r="A68" s="55" t="s">
        <v>84</v>
      </c>
      <c r="B68" s="55" t="s">
        <v>121</v>
      </c>
      <c r="C68" s="55" t="s">
        <v>18</v>
      </c>
      <c r="D68" s="55" t="s">
        <v>243</v>
      </c>
      <c r="E68" s="70">
        <v>112</v>
      </c>
      <c r="F68" s="70">
        <v>74</v>
      </c>
      <c r="G68" s="73">
        <v>70</v>
      </c>
      <c r="H68" s="71">
        <f t="shared" si="2"/>
        <v>-4.8935925441959843E-4</v>
      </c>
      <c r="I68" s="72">
        <f t="shared" si="3"/>
        <v>3.5714285714285712E-2</v>
      </c>
    </row>
    <row r="69" spans="1:9" x14ac:dyDescent="0.2">
      <c r="A69" s="55" t="s">
        <v>84</v>
      </c>
      <c r="B69" s="55" t="s">
        <v>121</v>
      </c>
      <c r="C69" s="55" t="s">
        <v>18</v>
      </c>
      <c r="D69" s="55" t="s">
        <v>243</v>
      </c>
      <c r="E69" s="70">
        <v>112</v>
      </c>
      <c r="F69" s="70">
        <v>93</v>
      </c>
      <c r="G69" s="73">
        <v>87</v>
      </c>
      <c r="H69" s="71">
        <f t="shared" si="2"/>
        <v>-5.8891042671247677E-4</v>
      </c>
      <c r="I69" s="72">
        <f t="shared" si="3"/>
        <v>5.3571428571428568E-2</v>
      </c>
    </row>
    <row r="70" spans="1:9" x14ac:dyDescent="0.2">
      <c r="A70" s="55" t="s">
        <v>84</v>
      </c>
      <c r="B70" s="55" t="s">
        <v>121</v>
      </c>
      <c r="C70" s="55" t="s">
        <v>18</v>
      </c>
      <c r="D70" s="55" t="s">
        <v>243</v>
      </c>
      <c r="E70" s="70">
        <v>112</v>
      </c>
      <c r="F70" s="70">
        <v>72</v>
      </c>
      <c r="G70" s="73">
        <v>69</v>
      </c>
      <c r="H70" s="71">
        <f t="shared" si="2"/>
        <v>-3.7468034909850174E-4</v>
      </c>
      <c r="I70" s="72">
        <f t="shared" si="3"/>
        <v>2.6785714285714284E-2</v>
      </c>
    </row>
    <row r="71" spans="1:9" x14ac:dyDescent="0.2">
      <c r="A71" s="55" t="s">
        <v>84</v>
      </c>
      <c r="B71" s="55" t="s">
        <v>121</v>
      </c>
      <c r="C71" s="55" t="s">
        <v>240</v>
      </c>
      <c r="D71" s="55" t="s">
        <v>242</v>
      </c>
      <c r="E71" s="70">
        <v>112</v>
      </c>
      <c r="F71" s="70">
        <v>15</v>
      </c>
      <c r="G71" s="73">
        <v>11</v>
      </c>
      <c r="H71" s="71">
        <f t="shared" si="2"/>
        <v>-2.5685899326051867E-3</v>
      </c>
      <c r="I71" s="72">
        <f t="shared" si="3"/>
        <v>3.5714285714285712E-2</v>
      </c>
    </row>
    <row r="72" spans="1:9" x14ac:dyDescent="0.2">
      <c r="A72" s="55" t="s">
        <v>84</v>
      </c>
      <c r="B72" s="55" t="s">
        <v>121</v>
      </c>
      <c r="C72" s="55" t="s">
        <v>240</v>
      </c>
      <c r="D72" s="55" t="s">
        <v>242</v>
      </c>
      <c r="E72" s="70">
        <v>112</v>
      </c>
      <c r="F72" s="70">
        <v>17</v>
      </c>
      <c r="G72" s="73">
        <v>17</v>
      </c>
      <c r="H72" s="71">
        <f t="shared" si="2"/>
        <v>0</v>
      </c>
      <c r="I72" s="72">
        <f t="shared" si="3"/>
        <v>0</v>
      </c>
    </row>
    <row r="73" spans="1:9" x14ac:dyDescent="0.2">
      <c r="A73" s="55" t="s">
        <v>84</v>
      </c>
      <c r="B73" s="55" t="s">
        <v>121</v>
      </c>
      <c r="C73" s="55" t="s">
        <v>240</v>
      </c>
      <c r="D73" s="55" t="s">
        <v>242</v>
      </c>
      <c r="E73" s="70">
        <v>112</v>
      </c>
      <c r="F73" s="70">
        <v>16</v>
      </c>
      <c r="G73" s="73">
        <v>16</v>
      </c>
      <c r="H73" s="71">
        <f t="shared" si="2"/>
        <v>0</v>
      </c>
      <c r="I73" s="72">
        <f t="shared" si="3"/>
        <v>0</v>
      </c>
    </row>
    <row r="74" spans="1:9" x14ac:dyDescent="0.2">
      <c r="A74" s="55" t="s">
        <v>84</v>
      </c>
      <c r="B74" s="55" t="s">
        <v>121</v>
      </c>
      <c r="C74" s="55" t="s">
        <v>240</v>
      </c>
      <c r="D74" s="55" t="s">
        <v>242</v>
      </c>
      <c r="E74" s="70">
        <v>112</v>
      </c>
      <c r="F74" s="70">
        <v>16</v>
      </c>
      <c r="G74" s="73">
        <v>16</v>
      </c>
      <c r="H74" s="71">
        <f t="shared" si="2"/>
        <v>0</v>
      </c>
      <c r="I74" s="72">
        <f t="shared" si="3"/>
        <v>0</v>
      </c>
    </row>
    <row r="75" spans="1:9" x14ac:dyDescent="0.2">
      <c r="A75" s="55" t="s">
        <v>84</v>
      </c>
      <c r="B75" s="55" t="s">
        <v>121</v>
      </c>
      <c r="C75" s="55" t="s">
        <v>240</v>
      </c>
      <c r="D75" s="55" t="s">
        <v>242</v>
      </c>
      <c r="E75" s="70">
        <v>112</v>
      </c>
      <c r="F75" s="70">
        <v>16</v>
      </c>
      <c r="G75" s="73">
        <v>16</v>
      </c>
      <c r="H75" s="71">
        <f t="shared" si="2"/>
        <v>0</v>
      </c>
      <c r="I75" s="72">
        <f t="shared" si="3"/>
        <v>0</v>
      </c>
    </row>
    <row r="76" spans="1:9" x14ac:dyDescent="0.2">
      <c r="A76" s="55" t="s">
        <v>95</v>
      </c>
      <c r="B76" s="55" t="s">
        <v>121</v>
      </c>
      <c r="C76" s="55" t="s">
        <v>18</v>
      </c>
      <c r="D76" s="55" t="s">
        <v>243</v>
      </c>
      <c r="E76" s="70">
        <v>110</v>
      </c>
      <c r="F76" s="70">
        <v>133</v>
      </c>
      <c r="G76" s="70">
        <v>130</v>
      </c>
      <c r="H76" s="71">
        <f t="shared" si="2"/>
        <v>-2.0584069772508888E-4</v>
      </c>
      <c r="I76" s="72">
        <f t="shared" si="3"/>
        <v>2.7272727272727271E-2</v>
      </c>
    </row>
    <row r="77" spans="1:9" x14ac:dyDescent="0.2">
      <c r="A77" s="55" t="s">
        <v>95</v>
      </c>
      <c r="B77" s="55" t="s">
        <v>121</v>
      </c>
      <c r="C77" s="55" t="s">
        <v>18</v>
      </c>
      <c r="D77" s="55" t="s">
        <v>243</v>
      </c>
      <c r="E77" s="70">
        <v>71</v>
      </c>
      <c r="F77" s="70">
        <v>76</v>
      </c>
      <c r="G77" s="70">
        <v>76</v>
      </c>
      <c r="H77" s="71">
        <f t="shared" si="2"/>
        <v>0</v>
      </c>
      <c r="I77" s="72">
        <f t="shared" si="3"/>
        <v>0</v>
      </c>
    </row>
    <row r="78" spans="1:9" x14ac:dyDescent="0.2">
      <c r="A78" s="55" t="s">
        <v>95</v>
      </c>
      <c r="B78" s="55" t="s">
        <v>121</v>
      </c>
      <c r="C78" s="55" t="s">
        <v>18</v>
      </c>
      <c r="D78" s="55" t="s">
        <v>243</v>
      </c>
      <c r="E78" s="70">
        <v>71</v>
      </c>
      <c r="F78" s="70">
        <v>66</v>
      </c>
      <c r="G78" s="70">
        <v>66</v>
      </c>
      <c r="H78" s="71">
        <f t="shared" si="2"/>
        <v>0</v>
      </c>
      <c r="I78" s="72">
        <f t="shared" si="3"/>
        <v>0</v>
      </c>
    </row>
    <row r="79" spans="1:9" x14ac:dyDescent="0.2">
      <c r="A79" s="55" t="s">
        <v>95</v>
      </c>
      <c r="B79" s="55" t="s">
        <v>121</v>
      </c>
      <c r="C79" s="55" t="s">
        <v>18</v>
      </c>
      <c r="D79" s="55" t="s">
        <v>243</v>
      </c>
      <c r="E79" s="70">
        <v>110</v>
      </c>
      <c r="F79" s="70">
        <v>138</v>
      </c>
      <c r="G79" s="70">
        <v>134</v>
      </c>
      <c r="H79" s="71">
        <f t="shared" si="2"/>
        <v>-2.6544686083874867E-4</v>
      </c>
      <c r="I79" s="72">
        <f t="shared" si="3"/>
        <v>3.6363636363636362E-2</v>
      </c>
    </row>
    <row r="80" spans="1:9" x14ac:dyDescent="0.2">
      <c r="A80" s="55" t="s">
        <v>95</v>
      </c>
      <c r="B80" s="55" t="s">
        <v>121</v>
      </c>
      <c r="C80" s="55" t="s">
        <v>240</v>
      </c>
      <c r="D80" s="55" t="s">
        <v>242</v>
      </c>
      <c r="E80" s="67">
        <v>110</v>
      </c>
      <c r="F80" s="70">
        <v>15</v>
      </c>
      <c r="G80" s="70">
        <v>15</v>
      </c>
      <c r="H80" s="71">
        <f t="shared" si="2"/>
        <v>0</v>
      </c>
      <c r="I80" s="72">
        <f t="shared" si="3"/>
        <v>0</v>
      </c>
    </row>
    <row r="81" spans="1:9" x14ac:dyDescent="0.2">
      <c r="A81" s="55" t="s">
        <v>95</v>
      </c>
      <c r="B81" s="55" t="s">
        <v>121</v>
      </c>
      <c r="C81" s="55" t="s">
        <v>240</v>
      </c>
      <c r="D81" s="55" t="s">
        <v>242</v>
      </c>
      <c r="E81" s="70">
        <v>110</v>
      </c>
      <c r="F81" s="70">
        <v>17</v>
      </c>
      <c r="G81" s="70">
        <v>17</v>
      </c>
      <c r="H81" s="71">
        <f t="shared" si="2"/>
        <v>0</v>
      </c>
      <c r="I81" s="72">
        <f t="shared" si="3"/>
        <v>0</v>
      </c>
    </row>
    <row r="82" spans="1:9" x14ac:dyDescent="0.2">
      <c r="A82" s="55" t="s">
        <v>95</v>
      </c>
      <c r="B82" s="55" t="s">
        <v>121</v>
      </c>
      <c r="C82" s="55" t="s">
        <v>240</v>
      </c>
      <c r="D82" s="55" t="s">
        <v>242</v>
      </c>
      <c r="E82" s="70">
        <v>110</v>
      </c>
      <c r="F82" s="70">
        <v>20</v>
      </c>
      <c r="G82" s="70">
        <v>20</v>
      </c>
      <c r="H82" s="71">
        <f t="shared" si="2"/>
        <v>0</v>
      </c>
      <c r="I82" s="72">
        <f t="shared" si="3"/>
        <v>0</v>
      </c>
    </row>
    <row r="83" spans="1:9" x14ac:dyDescent="0.2">
      <c r="A83" s="55" t="s">
        <v>95</v>
      </c>
      <c r="B83" s="55" t="s">
        <v>121</v>
      </c>
      <c r="C83" s="55" t="s">
        <v>240</v>
      </c>
      <c r="D83" s="55" t="s">
        <v>242</v>
      </c>
      <c r="E83" s="70">
        <v>71</v>
      </c>
      <c r="F83" s="70">
        <v>17</v>
      </c>
      <c r="G83" s="70">
        <v>16</v>
      </c>
      <c r="H83" s="71">
        <f t="shared" si="2"/>
        <v>-8.0504808225279772E-4</v>
      </c>
      <c r="I83" s="72">
        <f t="shared" si="3"/>
        <v>1.4084507042253521E-2</v>
      </c>
    </row>
    <row r="84" spans="1:9" x14ac:dyDescent="0.2">
      <c r="A84" s="55" t="s">
        <v>95</v>
      </c>
      <c r="B84" s="55" t="s">
        <v>121</v>
      </c>
      <c r="C84" s="55" t="s">
        <v>240</v>
      </c>
      <c r="D84" s="55" t="s">
        <v>242</v>
      </c>
      <c r="E84" s="70">
        <v>110</v>
      </c>
      <c r="F84" s="70">
        <v>15</v>
      </c>
      <c r="G84" s="70">
        <v>15</v>
      </c>
      <c r="H84" s="71">
        <f t="shared" si="2"/>
        <v>0</v>
      </c>
      <c r="I84" s="72">
        <f t="shared" si="3"/>
        <v>0</v>
      </c>
    </row>
    <row r="85" spans="1:9" x14ac:dyDescent="0.2">
      <c r="A85" s="55" t="s">
        <v>95</v>
      </c>
      <c r="B85" s="55" t="s">
        <v>121</v>
      </c>
      <c r="C85" s="55" t="s">
        <v>240</v>
      </c>
      <c r="D85" s="55" t="s">
        <v>242</v>
      </c>
      <c r="E85" s="70">
        <v>71</v>
      </c>
      <c r="F85" s="70">
        <v>16</v>
      </c>
      <c r="G85" s="70">
        <v>16</v>
      </c>
      <c r="H85" s="71">
        <f t="shared" si="2"/>
        <v>0</v>
      </c>
      <c r="I85" s="72">
        <f t="shared" si="3"/>
        <v>0</v>
      </c>
    </row>
    <row r="86" spans="1:9" x14ac:dyDescent="0.2">
      <c r="A86" s="55" t="s">
        <v>107</v>
      </c>
      <c r="B86" s="55" t="s">
        <v>121</v>
      </c>
      <c r="C86" s="55" t="s">
        <v>18</v>
      </c>
      <c r="D86" s="55" t="s">
        <v>243</v>
      </c>
      <c r="E86" s="70">
        <v>84</v>
      </c>
      <c r="F86" s="70">
        <v>79</v>
      </c>
      <c r="G86" s="70">
        <v>79</v>
      </c>
      <c r="H86" s="71">
        <f t="shared" si="2"/>
        <v>0</v>
      </c>
      <c r="I86" s="72">
        <f t="shared" si="3"/>
        <v>0</v>
      </c>
    </row>
    <row r="87" spans="1:9" x14ac:dyDescent="0.2">
      <c r="A87" s="55" t="s">
        <v>107</v>
      </c>
      <c r="B87" s="55" t="s">
        <v>121</v>
      </c>
      <c r="C87" s="55" t="s">
        <v>18</v>
      </c>
      <c r="D87" s="55" t="s">
        <v>243</v>
      </c>
      <c r="E87" s="70">
        <v>84</v>
      </c>
      <c r="F87" s="70">
        <v>51</v>
      </c>
      <c r="G87" s="70">
        <v>51</v>
      </c>
      <c r="H87" s="71">
        <f t="shared" si="2"/>
        <v>0</v>
      </c>
      <c r="I87" s="72">
        <f t="shared" si="3"/>
        <v>0</v>
      </c>
    </row>
    <row r="88" spans="1:9" x14ac:dyDescent="0.2">
      <c r="A88" s="55" t="s">
        <v>107</v>
      </c>
      <c r="B88" s="55" t="s">
        <v>121</v>
      </c>
      <c r="C88" s="55" t="s">
        <v>18</v>
      </c>
      <c r="D88" s="55" t="s">
        <v>243</v>
      </c>
      <c r="E88" s="70">
        <v>84</v>
      </c>
      <c r="F88" s="70">
        <v>69</v>
      </c>
      <c r="G88" s="70">
        <v>69</v>
      </c>
      <c r="H88" s="71">
        <f t="shared" si="2"/>
        <v>0</v>
      </c>
      <c r="I88" s="72">
        <f t="shared" si="3"/>
        <v>0</v>
      </c>
    </row>
    <row r="89" spans="1:9" x14ac:dyDescent="0.2">
      <c r="A89" s="55" t="s">
        <v>107</v>
      </c>
      <c r="B89" s="55" t="s">
        <v>121</v>
      </c>
      <c r="C89" s="55" t="s">
        <v>18</v>
      </c>
      <c r="D89" s="55" t="s">
        <v>243</v>
      </c>
      <c r="E89" s="70">
        <v>84</v>
      </c>
      <c r="F89" s="70">
        <v>39</v>
      </c>
      <c r="G89" s="70">
        <v>39</v>
      </c>
      <c r="H89" s="71">
        <f t="shared" si="2"/>
        <v>0</v>
      </c>
      <c r="I89" s="72">
        <f t="shared" si="3"/>
        <v>0</v>
      </c>
    </row>
    <row r="90" spans="1:9" x14ac:dyDescent="0.2">
      <c r="A90" s="55" t="s">
        <v>107</v>
      </c>
      <c r="B90" s="55" t="s">
        <v>121</v>
      </c>
      <c r="C90" s="55" t="s">
        <v>18</v>
      </c>
      <c r="D90" s="55" t="s">
        <v>243</v>
      </c>
      <c r="E90" s="70">
        <v>84</v>
      </c>
      <c r="F90" s="70">
        <v>147</v>
      </c>
      <c r="G90" s="70">
        <v>144</v>
      </c>
      <c r="H90" s="71">
        <f t="shared" si="2"/>
        <v>-2.4379203980405567E-4</v>
      </c>
      <c r="I90" s="72">
        <f t="shared" si="3"/>
        <v>3.5714285714285712E-2</v>
      </c>
    </row>
    <row r="91" spans="1:9" x14ac:dyDescent="0.2">
      <c r="A91" s="55" t="s">
        <v>107</v>
      </c>
      <c r="B91" s="55" t="s">
        <v>121</v>
      </c>
      <c r="C91" s="55" t="s">
        <v>240</v>
      </c>
      <c r="D91" s="55" t="s">
        <v>242</v>
      </c>
      <c r="E91" s="70">
        <v>84</v>
      </c>
      <c r="F91" s="70">
        <v>15</v>
      </c>
      <c r="G91" s="70">
        <v>15</v>
      </c>
      <c r="H91" s="71">
        <f t="shared" si="2"/>
        <v>0</v>
      </c>
      <c r="I91" s="72">
        <f t="shared" si="3"/>
        <v>0</v>
      </c>
    </row>
    <row r="92" spans="1:9" x14ac:dyDescent="0.2">
      <c r="A92" s="55" t="s">
        <v>107</v>
      </c>
      <c r="B92" s="55" t="s">
        <v>121</v>
      </c>
      <c r="C92" s="55" t="s">
        <v>240</v>
      </c>
      <c r="D92" s="55" t="s">
        <v>242</v>
      </c>
      <c r="E92" s="70">
        <v>84</v>
      </c>
      <c r="F92" s="70">
        <v>15</v>
      </c>
      <c r="G92" s="70">
        <v>15</v>
      </c>
      <c r="H92" s="71">
        <f t="shared" si="2"/>
        <v>0</v>
      </c>
      <c r="I92" s="72">
        <f t="shared" si="3"/>
        <v>0</v>
      </c>
    </row>
    <row r="93" spans="1:9" x14ac:dyDescent="0.2">
      <c r="A93" s="55" t="s">
        <v>107</v>
      </c>
      <c r="B93" s="55" t="s">
        <v>121</v>
      </c>
      <c r="C93" s="55" t="s">
        <v>240</v>
      </c>
      <c r="D93" s="55" t="s">
        <v>242</v>
      </c>
      <c r="E93" s="70">
        <v>84</v>
      </c>
      <c r="F93" s="70">
        <v>16</v>
      </c>
      <c r="G93" s="70">
        <v>15</v>
      </c>
      <c r="H93" s="71">
        <f t="shared" si="2"/>
        <v>-7.2172168829089112E-4</v>
      </c>
      <c r="I93" s="72">
        <f t="shared" si="3"/>
        <v>1.1904761904761904E-2</v>
      </c>
    </row>
    <row r="94" spans="1:9" x14ac:dyDescent="0.2">
      <c r="A94" s="55" t="s">
        <v>107</v>
      </c>
      <c r="B94" s="55" t="s">
        <v>121</v>
      </c>
      <c r="C94" s="55" t="s">
        <v>240</v>
      </c>
      <c r="D94" s="55" t="s">
        <v>242</v>
      </c>
      <c r="E94" s="70">
        <v>84</v>
      </c>
      <c r="F94" s="70">
        <v>20</v>
      </c>
      <c r="G94" s="70">
        <v>20</v>
      </c>
      <c r="H94" s="71">
        <f t="shared" si="2"/>
        <v>0</v>
      </c>
      <c r="I94" s="72">
        <f t="shared" si="3"/>
        <v>0</v>
      </c>
    </row>
    <row r="95" spans="1:9" x14ac:dyDescent="0.2">
      <c r="A95" s="55" t="s">
        <v>107</v>
      </c>
      <c r="B95" s="55" t="s">
        <v>121</v>
      </c>
      <c r="C95" s="55" t="s">
        <v>240</v>
      </c>
      <c r="D95" s="55" t="s">
        <v>242</v>
      </c>
      <c r="E95" s="70">
        <v>58</v>
      </c>
      <c r="F95" s="70">
        <v>19</v>
      </c>
      <c r="G95" s="70">
        <v>19</v>
      </c>
      <c r="H95" s="71">
        <f t="shared" si="2"/>
        <v>0</v>
      </c>
      <c r="I95" s="72">
        <f t="shared" si="3"/>
        <v>0</v>
      </c>
    </row>
    <row r="96" spans="1:9" x14ac:dyDescent="0.2">
      <c r="A96" s="55" t="s">
        <v>107</v>
      </c>
      <c r="B96" s="55" t="s">
        <v>121</v>
      </c>
      <c r="C96" s="55" t="s">
        <v>240</v>
      </c>
      <c r="D96" s="55" t="s">
        <v>242</v>
      </c>
      <c r="E96" s="70">
        <v>84</v>
      </c>
      <c r="F96" s="70">
        <v>15</v>
      </c>
      <c r="G96" s="70">
        <v>15</v>
      </c>
      <c r="H96" s="71">
        <f t="shared" si="2"/>
        <v>0</v>
      </c>
      <c r="I96" s="72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2728F-5C82-3E46-9EBB-E345E6AEAB7A}">
  <dimension ref="A1:Q83"/>
  <sheetViews>
    <sheetView workbookViewId="0">
      <selection activeCell="Q1" sqref="A1:Q1048576"/>
    </sheetView>
  </sheetViews>
  <sheetFormatPr baseColWidth="10" defaultRowHeight="16" x14ac:dyDescent="0.2"/>
  <cols>
    <col min="1" max="1" width="11.1640625" style="1" bestFit="1" customWidth="1"/>
    <col min="2" max="2" width="12.5" style="1" bestFit="1" customWidth="1"/>
    <col min="3" max="3" width="9.83203125" style="1" customWidth="1"/>
    <col min="4" max="4" width="12.6640625" style="1" bestFit="1" customWidth="1"/>
    <col min="5" max="5" width="8.1640625" bestFit="1" customWidth="1"/>
    <col min="6" max="6" width="7.33203125" bestFit="1" customWidth="1"/>
    <col min="7" max="7" width="14.5" style="2" bestFit="1" customWidth="1"/>
    <col min="8" max="8" width="13.1640625" style="3" bestFit="1" customWidth="1"/>
    <col min="9" max="9" width="9.6640625" bestFit="1" customWidth="1"/>
    <col min="10" max="10" width="12.33203125" style="8" bestFit="1" customWidth="1"/>
    <col min="11" max="11" width="12.83203125" style="19" bestFit="1" customWidth="1"/>
    <col min="12" max="12" width="9" style="2" bestFit="1" customWidth="1"/>
    <col min="13" max="14" width="4.1640625" bestFit="1" customWidth="1"/>
    <col min="15" max="15" width="13.1640625" style="9" customWidth="1"/>
    <col min="16" max="16" width="13.5" style="6" customWidth="1"/>
    <col min="17" max="17" width="10.33203125" style="7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4" t="s">
        <v>9</v>
      </c>
      <c r="K1" s="19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6" t="s">
        <v>15</v>
      </c>
      <c r="Q1" s="7" t="s">
        <v>16</v>
      </c>
    </row>
    <row r="2" spans="1:17" x14ac:dyDescent="0.2">
      <c r="A2" s="1" t="s">
        <v>17</v>
      </c>
      <c r="B2" s="1" t="s">
        <v>18</v>
      </c>
      <c r="C2" s="1" t="s">
        <v>19</v>
      </c>
      <c r="D2" s="1">
        <v>76</v>
      </c>
      <c r="E2" t="s">
        <v>20</v>
      </c>
      <c r="F2" s="1" t="s">
        <v>21</v>
      </c>
      <c r="G2" s="2">
        <v>28</v>
      </c>
      <c r="H2" s="3">
        <v>0</v>
      </c>
      <c r="I2">
        <v>0</v>
      </c>
      <c r="J2" s="8">
        <f t="shared" ref="J2:J65" si="0">((I2/D2)*(-100))+100</f>
        <v>100</v>
      </c>
      <c r="K2" s="19">
        <v>16</v>
      </c>
      <c r="L2" s="5">
        <v>2.6190367769999998</v>
      </c>
      <c r="M2">
        <f t="shared" ref="M2:M65" si="1">G2</f>
        <v>28</v>
      </c>
      <c r="N2">
        <f t="shared" ref="N2:N65" si="2">(G2-K2)</f>
        <v>12</v>
      </c>
      <c r="O2" s="9">
        <f t="shared" ref="O2:O65" si="3">LN((N2+1)/(M2+1))/D2</f>
        <v>-1.0557190427959702E-2</v>
      </c>
      <c r="P2" s="6">
        <v>-1.4653720000000001E-4</v>
      </c>
      <c r="Q2" s="10">
        <f>O2-P2</f>
        <v>-1.0410653227959702E-2</v>
      </c>
    </row>
    <row r="3" spans="1:17" x14ac:dyDescent="0.2">
      <c r="A3" s="1" t="s">
        <v>17</v>
      </c>
      <c r="B3" s="1" t="s">
        <v>18</v>
      </c>
      <c r="C3" s="1" t="s">
        <v>22</v>
      </c>
      <c r="D3" s="1">
        <v>56</v>
      </c>
      <c r="E3" t="s">
        <v>23</v>
      </c>
      <c r="F3" s="1" t="s">
        <v>21</v>
      </c>
      <c r="G3" s="2">
        <v>33</v>
      </c>
      <c r="H3" s="3">
        <v>0</v>
      </c>
      <c r="I3">
        <v>0</v>
      </c>
      <c r="J3" s="8">
        <f t="shared" si="0"/>
        <v>100</v>
      </c>
      <c r="K3" s="19">
        <v>16</v>
      </c>
      <c r="L3" s="5">
        <v>2.6190367769999998</v>
      </c>
      <c r="M3">
        <f t="shared" si="1"/>
        <v>33</v>
      </c>
      <c r="N3">
        <f t="shared" si="2"/>
        <v>17</v>
      </c>
      <c r="O3" s="9">
        <f t="shared" si="3"/>
        <v>-1.1356942262857083E-2</v>
      </c>
      <c r="P3" s="6">
        <v>-1.4653720000000001E-4</v>
      </c>
      <c r="Q3" s="10">
        <f>O3-P3</f>
        <v>-1.1210405062857084E-2</v>
      </c>
    </row>
    <row r="4" spans="1:17" x14ac:dyDescent="0.2">
      <c r="A4" s="1" t="s">
        <v>17</v>
      </c>
      <c r="B4" s="1" t="s">
        <v>18</v>
      </c>
      <c r="C4" s="1" t="s">
        <v>24</v>
      </c>
      <c r="D4" s="1">
        <v>56</v>
      </c>
      <c r="E4" t="s">
        <v>23</v>
      </c>
      <c r="F4" s="1" t="s">
        <v>21</v>
      </c>
      <c r="G4" s="2">
        <v>86</v>
      </c>
      <c r="H4" s="3">
        <v>1</v>
      </c>
      <c r="I4">
        <v>14</v>
      </c>
      <c r="J4" s="8">
        <f t="shared" si="0"/>
        <v>75</v>
      </c>
      <c r="K4" s="19">
        <v>13</v>
      </c>
      <c r="L4" s="5">
        <v>2.6190367769999998</v>
      </c>
      <c r="M4">
        <f t="shared" si="1"/>
        <v>86</v>
      </c>
      <c r="N4">
        <f t="shared" si="2"/>
        <v>73</v>
      </c>
      <c r="O4" s="9">
        <f t="shared" si="3"/>
        <v>-2.8900540259002502E-3</v>
      </c>
      <c r="P4" s="6">
        <v>-1.4653720000000001E-4</v>
      </c>
      <c r="Q4" s="10">
        <f>O4-P4</f>
        <v>-2.7435168259002502E-3</v>
      </c>
    </row>
    <row r="5" spans="1:17" x14ac:dyDescent="0.2">
      <c r="A5" s="1" t="s">
        <v>17</v>
      </c>
      <c r="B5" s="1" t="s">
        <v>18</v>
      </c>
      <c r="C5" s="1" t="s">
        <v>25</v>
      </c>
      <c r="D5" s="1">
        <v>56</v>
      </c>
      <c r="E5" t="s">
        <v>23</v>
      </c>
      <c r="F5" s="1" t="s">
        <v>21</v>
      </c>
      <c r="G5" s="2">
        <v>62</v>
      </c>
      <c r="H5" s="3">
        <v>1</v>
      </c>
      <c r="I5">
        <v>17</v>
      </c>
      <c r="J5" s="8">
        <f t="shared" si="0"/>
        <v>69.642857142857139</v>
      </c>
      <c r="K5" s="19">
        <v>18</v>
      </c>
      <c r="L5" s="5">
        <v>2.6190367769999998</v>
      </c>
      <c r="M5">
        <f t="shared" si="1"/>
        <v>62</v>
      </c>
      <c r="N5">
        <f t="shared" si="2"/>
        <v>44</v>
      </c>
      <c r="O5" s="9">
        <f t="shared" si="3"/>
        <v>-6.0084327968073729E-3</v>
      </c>
      <c r="P5" s="6">
        <v>-1.4653720000000001E-4</v>
      </c>
      <c r="Q5" s="10">
        <f>O5-P5</f>
        <v>-5.8618955968073733E-3</v>
      </c>
    </row>
    <row r="6" spans="1:17" x14ac:dyDescent="0.2">
      <c r="A6" s="1" t="s">
        <v>17</v>
      </c>
      <c r="B6" s="1" t="s">
        <v>18</v>
      </c>
      <c r="C6" s="1" t="s">
        <v>26</v>
      </c>
      <c r="D6" s="1">
        <v>56</v>
      </c>
      <c r="E6" t="s">
        <v>23</v>
      </c>
      <c r="F6" s="1" t="s">
        <v>21</v>
      </c>
      <c r="G6" s="2">
        <v>31</v>
      </c>
      <c r="H6" s="3">
        <v>0</v>
      </c>
      <c r="I6">
        <v>0</v>
      </c>
      <c r="J6" s="8">
        <f t="shared" si="0"/>
        <v>100</v>
      </c>
      <c r="K6" s="19">
        <v>11</v>
      </c>
      <c r="L6" s="5">
        <v>2.6190367769999998</v>
      </c>
      <c r="M6">
        <f t="shared" si="1"/>
        <v>31</v>
      </c>
      <c r="N6">
        <f t="shared" si="2"/>
        <v>20</v>
      </c>
      <c r="O6" s="9">
        <f t="shared" si="3"/>
        <v>-7.5216690192197056E-3</v>
      </c>
      <c r="P6" s="6">
        <v>-1.4653720000000001E-4</v>
      </c>
      <c r="Q6" s="10">
        <f>O6-P6</f>
        <v>-7.375131819219706E-3</v>
      </c>
    </row>
    <row r="7" spans="1:17" x14ac:dyDescent="0.2">
      <c r="A7" s="1" t="s">
        <v>17</v>
      </c>
      <c r="B7" s="1" t="s">
        <v>27</v>
      </c>
      <c r="C7" s="1" t="s">
        <v>28</v>
      </c>
      <c r="D7" s="1">
        <v>59</v>
      </c>
      <c r="E7" t="s">
        <v>20</v>
      </c>
      <c r="F7" s="1" t="s">
        <v>29</v>
      </c>
      <c r="G7" s="2">
        <v>15</v>
      </c>
      <c r="H7" s="3">
        <v>0</v>
      </c>
      <c r="I7">
        <v>0</v>
      </c>
      <c r="J7" s="8">
        <f t="shared" si="0"/>
        <v>100</v>
      </c>
      <c r="K7" s="19">
        <v>13</v>
      </c>
      <c r="L7" s="5">
        <v>2.6190367769999998</v>
      </c>
      <c r="M7">
        <f t="shared" si="1"/>
        <v>15</v>
      </c>
      <c r="N7">
        <f t="shared" si="2"/>
        <v>2</v>
      </c>
      <c r="O7" s="9">
        <f t="shared" si="3"/>
        <v>-2.8372481924943585E-2</v>
      </c>
      <c r="P7" s="6">
        <v>-1.3870120000000001E-4</v>
      </c>
      <c r="Q7" s="10">
        <f t="shared" ref="Q7:Q70" si="4">O7-P7</f>
        <v>-2.8233780724943584E-2</v>
      </c>
    </row>
    <row r="8" spans="1:17" x14ac:dyDescent="0.2">
      <c r="A8" s="11" t="s">
        <v>17</v>
      </c>
      <c r="B8" s="11" t="s">
        <v>27</v>
      </c>
      <c r="C8" s="11" t="s">
        <v>30</v>
      </c>
      <c r="D8" s="11">
        <v>56</v>
      </c>
      <c r="E8" s="12" t="s">
        <v>23</v>
      </c>
      <c r="F8" s="11" t="s">
        <v>21</v>
      </c>
      <c r="G8" s="13">
        <v>20</v>
      </c>
      <c r="H8" s="14">
        <v>1</v>
      </c>
      <c r="I8" s="12">
        <v>17</v>
      </c>
      <c r="J8" s="15">
        <f t="shared" si="0"/>
        <v>69.642857142857139</v>
      </c>
      <c r="K8" s="22">
        <v>17</v>
      </c>
      <c r="L8" s="16">
        <v>2.6190367769999998</v>
      </c>
      <c r="M8">
        <f t="shared" si="1"/>
        <v>20</v>
      </c>
      <c r="N8">
        <f t="shared" si="2"/>
        <v>3</v>
      </c>
      <c r="O8" s="9">
        <f t="shared" si="3"/>
        <v>-2.9611215653634507E-2</v>
      </c>
      <c r="P8" s="6">
        <v>-1.3870120000000001E-4</v>
      </c>
      <c r="Q8" s="10">
        <f t="shared" si="4"/>
        <v>-2.9472514453634507E-2</v>
      </c>
    </row>
    <row r="9" spans="1:17" x14ac:dyDescent="0.2">
      <c r="A9" s="1" t="s">
        <v>17</v>
      </c>
      <c r="B9" s="1" t="s">
        <v>27</v>
      </c>
      <c r="C9" s="1" t="s">
        <v>31</v>
      </c>
      <c r="D9" s="1">
        <v>56</v>
      </c>
      <c r="E9" t="s">
        <v>23</v>
      </c>
      <c r="F9" s="1" t="s">
        <v>21</v>
      </c>
      <c r="G9" s="2">
        <v>19</v>
      </c>
      <c r="H9" s="3">
        <v>0</v>
      </c>
      <c r="I9">
        <v>0</v>
      </c>
      <c r="J9" s="8">
        <f t="shared" si="0"/>
        <v>100</v>
      </c>
      <c r="K9" s="19">
        <v>8</v>
      </c>
      <c r="L9" s="5">
        <v>2.6190367769999998</v>
      </c>
      <c r="M9">
        <f t="shared" si="1"/>
        <v>19</v>
      </c>
      <c r="N9">
        <f t="shared" si="2"/>
        <v>11</v>
      </c>
      <c r="O9" s="9">
        <f t="shared" si="3"/>
        <v>-9.1218861386784065E-3</v>
      </c>
      <c r="P9" s="6">
        <v>-1.3870120000000001E-4</v>
      </c>
      <c r="Q9" s="10">
        <f t="shared" si="4"/>
        <v>-8.9831849386784058E-3</v>
      </c>
    </row>
    <row r="10" spans="1:17" x14ac:dyDescent="0.2">
      <c r="A10" s="1" t="s">
        <v>17</v>
      </c>
      <c r="B10" s="1" t="s">
        <v>27</v>
      </c>
      <c r="C10" s="1" t="s">
        <v>32</v>
      </c>
      <c r="D10" s="1">
        <v>59</v>
      </c>
      <c r="E10" t="s">
        <v>20</v>
      </c>
      <c r="F10" s="1" t="s">
        <v>29</v>
      </c>
      <c r="G10" s="2">
        <v>16</v>
      </c>
      <c r="H10" s="3">
        <v>0</v>
      </c>
      <c r="I10">
        <v>0</v>
      </c>
      <c r="J10" s="8">
        <f t="shared" si="0"/>
        <v>100</v>
      </c>
      <c r="K10" s="19">
        <v>16</v>
      </c>
      <c r="L10" s="5">
        <v>2.6190367769999998</v>
      </c>
      <c r="M10">
        <f t="shared" si="1"/>
        <v>16</v>
      </c>
      <c r="N10">
        <f t="shared" si="2"/>
        <v>0</v>
      </c>
      <c r="O10" s="9">
        <f t="shared" si="3"/>
        <v>-4.802056515349519E-2</v>
      </c>
      <c r="P10" s="6">
        <v>-1.3870120000000001E-4</v>
      </c>
      <c r="Q10" s="10">
        <f t="shared" si="4"/>
        <v>-4.7881863953495189E-2</v>
      </c>
    </row>
    <row r="11" spans="1:17" x14ac:dyDescent="0.2">
      <c r="A11" s="1" t="s">
        <v>33</v>
      </c>
      <c r="B11" s="1" t="s">
        <v>18</v>
      </c>
      <c r="C11" s="1" t="s">
        <v>34</v>
      </c>
      <c r="D11" s="1">
        <v>61</v>
      </c>
      <c r="E11" t="s">
        <v>35</v>
      </c>
      <c r="F11" s="1" t="s">
        <v>21</v>
      </c>
      <c r="G11" s="2">
        <v>27</v>
      </c>
      <c r="H11" s="3">
        <v>0</v>
      </c>
      <c r="I11">
        <v>0</v>
      </c>
      <c r="J11" s="8">
        <f t="shared" si="0"/>
        <v>100</v>
      </c>
      <c r="K11" s="19">
        <f>21-4</f>
        <v>17</v>
      </c>
      <c r="L11" s="5">
        <v>2.8934160000000002</v>
      </c>
      <c r="M11">
        <f t="shared" si="1"/>
        <v>27</v>
      </c>
      <c r="N11">
        <f t="shared" si="2"/>
        <v>10</v>
      </c>
      <c r="O11" s="9">
        <f t="shared" si="3"/>
        <v>-1.5316544875030055E-2</v>
      </c>
      <c r="P11" s="6">
        <v>-2.962215E-4</v>
      </c>
      <c r="Q11" s="10">
        <f t="shared" si="4"/>
        <v>-1.5020323375030054E-2</v>
      </c>
    </row>
    <row r="12" spans="1:17" x14ac:dyDescent="0.2">
      <c r="A12" s="1" t="s">
        <v>33</v>
      </c>
      <c r="B12" s="1" t="s">
        <v>18</v>
      </c>
      <c r="C12" s="1" t="s">
        <v>36</v>
      </c>
      <c r="D12" s="1">
        <v>90</v>
      </c>
      <c r="E12" t="s">
        <v>20</v>
      </c>
      <c r="F12" s="1" t="s">
        <v>21</v>
      </c>
      <c r="G12" s="2">
        <v>87</v>
      </c>
      <c r="H12" s="3">
        <v>0</v>
      </c>
      <c r="I12">
        <v>0</v>
      </c>
      <c r="J12" s="8">
        <f t="shared" si="0"/>
        <v>100</v>
      </c>
      <c r="K12" s="19">
        <v>26</v>
      </c>
      <c r="L12" s="5">
        <v>2.8934160000000002</v>
      </c>
      <c r="M12">
        <f t="shared" si="1"/>
        <v>87</v>
      </c>
      <c r="N12">
        <f t="shared" si="2"/>
        <v>61</v>
      </c>
      <c r="O12" s="9">
        <f t="shared" si="3"/>
        <v>-3.8911381048123872E-3</v>
      </c>
      <c r="P12" s="6">
        <v>-2.962215E-4</v>
      </c>
      <c r="Q12" s="10">
        <f t="shared" si="4"/>
        <v>-3.5949166048123873E-3</v>
      </c>
    </row>
    <row r="13" spans="1:17" x14ac:dyDescent="0.2">
      <c r="A13" s="1" t="s">
        <v>33</v>
      </c>
      <c r="B13" s="1" t="s">
        <v>18</v>
      </c>
      <c r="C13" s="1" t="s">
        <v>37</v>
      </c>
      <c r="D13" s="1">
        <v>90</v>
      </c>
      <c r="E13" t="s">
        <v>20</v>
      </c>
      <c r="F13" s="1" t="s">
        <v>21</v>
      </c>
      <c r="G13" s="2">
        <v>41</v>
      </c>
      <c r="H13" s="3">
        <v>0</v>
      </c>
      <c r="I13">
        <v>0</v>
      </c>
      <c r="J13" s="8">
        <f t="shared" si="0"/>
        <v>100</v>
      </c>
      <c r="K13" s="19">
        <v>32</v>
      </c>
      <c r="L13" s="5">
        <v>2.8934160000000002</v>
      </c>
      <c r="M13">
        <f t="shared" si="1"/>
        <v>41</v>
      </c>
      <c r="N13">
        <f t="shared" si="2"/>
        <v>9</v>
      </c>
      <c r="O13" s="9">
        <f t="shared" si="3"/>
        <v>-1.5945383614325809E-2</v>
      </c>
      <c r="P13" s="6">
        <v>-2.962215E-4</v>
      </c>
      <c r="Q13" s="10">
        <f t="shared" si="4"/>
        <v>-1.564916211432581E-2</v>
      </c>
    </row>
    <row r="14" spans="1:17" x14ac:dyDescent="0.2">
      <c r="A14" s="1" t="s">
        <v>33</v>
      </c>
      <c r="B14" s="1" t="s">
        <v>18</v>
      </c>
      <c r="C14" s="1" t="s">
        <v>38</v>
      </c>
      <c r="D14" s="1">
        <v>58</v>
      </c>
      <c r="E14" t="s">
        <v>20</v>
      </c>
      <c r="F14" s="1" t="s">
        <v>39</v>
      </c>
      <c r="G14" s="2">
        <v>200</v>
      </c>
      <c r="H14" s="3">
        <v>0</v>
      </c>
      <c r="I14">
        <v>0</v>
      </c>
      <c r="J14" s="8">
        <f t="shared" si="0"/>
        <v>100</v>
      </c>
      <c r="K14" s="19">
        <v>24</v>
      </c>
      <c r="L14" s="5">
        <v>2.8934160000000002</v>
      </c>
      <c r="M14">
        <f t="shared" si="1"/>
        <v>200</v>
      </c>
      <c r="N14">
        <f t="shared" si="2"/>
        <v>176</v>
      </c>
      <c r="O14" s="9">
        <f t="shared" si="3"/>
        <v>-2.192330611814597E-3</v>
      </c>
      <c r="P14" s="6">
        <v>-2.962215E-4</v>
      </c>
      <c r="Q14" s="10">
        <f t="shared" si="4"/>
        <v>-1.8961091118145971E-3</v>
      </c>
    </row>
    <row r="15" spans="1:17" x14ac:dyDescent="0.2">
      <c r="A15" s="1" t="s">
        <v>33</v>
      </c>
      <c r="B15" s="1" t="s">
        <v>18</v>
      </c>
      <c r="C15" s="1" t="s">
        <v>40</v>
      </c>
      <c r="D15" s="1">
        <v>73</v>
      </c>
      <c r="E15" t="s">
        <v>20</v>
      </c>
      <c r="F15" s="1" t="s">
        <v>29</v>
      </c>
      <c r="G15" s="2">
        <v>124</v>
      </c>
      <c r="H15" s="3">
        <v>1</v>
      </c>
      <c r="I15">
        <v>12</v>
      </c>
      <c r="J15" s="8">
        <f t="shared" si="0"/>
        <v>83.561643835616437</v>
      </c>
      <c r="K15" s="19">
        <v>21</v>
      </c>
      <c r="L15" s="5">
        <v>2.8934160000000002</v>
      </c>
      <c r="M15">
        <f t="shared" si="1"/>
        <v>124</v>
      </c>
      <c r="N15">
        <f t="shared" si="2"/>
        <v>103</v>
      </c>
      <c r="O15" s="9">
        <f t="shared" si="3"/>
        <v>-2.5194909337113492E-3</v>
      </c>
      <c r="P15" s="6">
        <v>-2.962215E-4</v>
      </c>
      <c r="Q15" s="10">
        <f t="shared" si="4"/>
        <v>-2.2232694337113493E-3</v>
      </c>
    </row>
    <row r="16" spans="1:17" x14ac:dyDescent="0.2">
      <c r="A16" s="1" t="s">
        <v>33</v>
      </c>
      <c r="B16" s="1" t="s">
        <v>18</v>
      </c>
      <c r="C16" s="1" t="s">
        <v>41</v>
      </c>
      <c r="D16" s="1">
        <v>90</v>
      </c>
      <c r="E16" t="s">
        <v>20</v>
      </c>
      <c r="F16" s="1" t="s">
        <v>21</v>
      </c>
      <c r="G16" s="2">
        <v>92</v>
      </c>
      <c r="H16" s="3">
        <v>1</v>
      </c>
      <c r="I16">
        <v>13</v>
      </c>
      <c r="J16" s="8">
        <f t="shared" si="0"/>
        <v>85.555555555555557</v>
      </c>
      <c r="K16" s="19">
        <v>34</v>
      </c>
      <c r="L16" s="5">
        <v>2.8934160000000002</v>
      </c>
      <c r="M16">
        <f t="shared" si="1"/>
        <v>92</v>
      </c>
      <c r="N16">
        <f t="shared" si="2"/>
        <v>58</v>
      </c>
      <c r="O16" s="9">
        <f t="shared" si="3"/>
        <v>-5.0562449916392947E-3</v>
      </c>
      <c r="P16" s="6">
        <v>-2.962215E-4</v>
      </c>
      <c r="Q16" s="10">
        <f t="shared" si="4"/>
        <v>-4.7600234916392948E-3</v>
      </c>
    </row>
    <row r="17" spans="1:17" x14ac:dyDescent="0.2">
      <c r="A17" s="1" t="s">
        <v>33</v>
      </c>
      <c r="B17" s="1" t="s">
        <v>27</v>
      </c>
      <c r="C17" s="1" t="s">
        <v>42</v>
      </c>
      <c r="D17" s="1">
        <v>61</v>
      </c>
      <c r="E17" t="s">
        <v>35</v>
      </c>
      <c r="F17" s="1" t="s">
        <v>21</v>
      </c>
      <c r="G17" s="2">
        <v>15</v>
      </c>
      <c r="H17" s="3">
        <v>0</v>
      </c>
      <c r="I17">
        <v>0</v>
      </c>
      <c r="J17" s="8">
        <f t="shared" si="0"/>
        <v>100</v>
      </c>
      <c r="K17" s="19">
        <v>12</v>
      </c>
      <c r="L17" s="5">
        <v>2.8934160000000002</v>
      </c>
      <c r="M17">
        <f t="shared" si="1"/>
        <v>15</v>
      </c>
      <c r="N17">
        <f t="shared" si="2"/>
        <v>3</v>
      </c>
      <c r="O17" s="9">
        <f t="shared" si="3"/>
        <v>-2.272613706753919E-2</v>
      </c>
      <c r="P17" s="6">
        <v>-3.0835070000000001E-4</v>
      </c>
      <c r="Q17" s="10">
        <f t="shared" si="4"/>
        <v>-2.2417786367539189E-2</v>
      </c>
    </row>
    <row r="18" spans="1:17" x14ac:dyDescent="0.2">
      <c r="A18" s="1" t="s">
        <v>33</v>
      </c>
      <c r="B18" s="1" t="s">
        <v>27</v>
      </c>
      <c r="C18" s="1" t="s">
        <v>43</v>
      </c>
      <c r="D18" s="1">
        <v>90</v>
      </c>
      <c r="E18" t="s">
        <v>20</v>
      </c>
      <c r="F18" s="1" t="s">
        <v>21</v>
      </c>
      <c r="G18" s="2">
        <v>15</v>
      </c>
      <c r="H18" s="3">
        <v>0</v>
      </c>
      <c r="I18">
        <v>0</v>
      </c>
      <c r="J18" s="8">
        <f t="shared" si="0"/>
        <v>100</v>
      </c>
      <c r="K18" s="19">
        <v>13</v>
      </c>
      <c r="L18" s="5">
        <v>2.8934160000000002</v>
      </c>
      <c r="M18">
        <f t="shared" si="1"/>
        <v>15</v>
      </c>
      <c r="N18">
        <f t="shared" si="2"/>
        <v>2</v>
      </c>
      <c r="O18" s="9">
        <f t="shared" si="3"/>
        <v>-1.8599738150796352E-2</v>
      </c>
      <c r="P18" s="6">
        <v>-3.0835070000000001E-4</v>
      </c>
      <c r="Q18" s="10">
        <f t="shared" si="4"/>
        <v>-1.8291387450796351E-2</v>
      </c>
    </row>
    <row r="19" spans="1:17" x14ac:dyDescent="0.2">
      <c r="A19" s="1" t="s">
        <v>33</v>
      </c>
      <c r="B19" s="1" t="s">
        <v>27</v>
      </c>
      <c r="C19" s="1" t="s">
        <v>44</v>
      </c>
      <c r="D19" s="1">
        <v>61</v>
      </c>
      <c r="E19" t="s">
        <v>35</v>
      </c>
      <c r="F19" s="1" t="s">
        <v>21</v>
      </c>
      <c r="G19" s="2">
        <v>14</v>
      </c>
      <c r="H19" s="3">
        <v>1</v>
      </c>
      <c r="I19">
        <v>17</v>
      </c>
      <c r="J19" s="8">
        <f t="shared" si="0"/>
        <v>72.131147540983605</v>
      </c>
      <c r="K19" s="19">
        <v>8</v>
      </c>
      <c r="L19" s="5">
        <v>2.8934160000000002</v>
      </c>
      <c r="M19">
        <f t="shared" si="1"/>
        <v>14</v>
      </c>
      <c r="N19">
        <f t="shared" si="2"/>
        <v>6</v>
      </c>
      <c r="O19" s="9">
        <f t="shared" si="3"/>
        <v>-1.2494099213883553E-2</v>
      </c>
      <c r="P19" s="6">
        <v>-3.0835070000000001E-4</v>
      </c>
      <c r="Q19" s="10">
        <f t="shared" si="4"/>
        <v>-1.2185748513883553E-2</v>
      </c>
    </row>
    <row r="20" spans="1:17" x14ac:dyDescent="0.2">
      <c r="A20" s="1" t="s">
        <v>33</v>
      </c>
      <c r="B20" s="1" t="s">
        <v>27</v>
      </c>
      <c r="C20" s="1" t="s">
        <v>45</v>
      </c>
      <c r="D20" s="1">
        <v>73</v>
      </c>
      <c r="E20" t="s">
        <v>20</v>
      </c>
      <c r="F20" s="1" t="s">
        <v>29</v>
      </c>
      <c r="G20" s="2">
        <v>23</v>
      </c>
      <c r="H20" s="3">
        <v>0</v>
      </c>
      <c r="I20">
        <v>0</v>
      </c>
      <c r="J20" s="8">
        <f t="shared" si="0"/>
        <v>100</v>
      </c>
      <c r="K20" s="19">
        <v>7</v>
      </c>
      <c r="L20" s="5">
        <v>2.8934160000000002</v>
      </c>
      <c r="M20">
        <f t="shared" si="1"/>
        <v>23</v>
      </c>
      <c r="N20">
        <f t="shared" si="2"/>
        <v>16</v>
      </c>
      <c r="O20" s="9">
        <f t="shared" si="3"/>
        <v>-4.7238422779688968E-3</v>
      </c>
      <c r="P20" s="6">
        <v>-3.0835070000000001E-4</v>
      </c>
      <c r="Q20" s="10">
        <f t="shared" si="4"/>
        <v>-4.4154915779688973E-3</v>
      </c>
    </row>
    <row r="21" spans="1:17" x14ac:dyDescent="0.2">
      <c r="A21" s="1" t="s">
        <v>33</v>
      </c>
      <c r="B21" s="1" t="s">
        <v>27</v>
      </c>
      <c r="C21" s="1" t="s">
        <v>46</v>
      </c>
      <c r="D21" s="1">
        <v>61</v>
      </c>
      <c r="E21" t="s">
        <v>35</v>
      </c>
      <c r="F21" s="1" t="s">
        <v>21</v>
      </c>
      <c r="G21" s="2">
        <v>14</v>
      </c>
      <c r="H21" s="3">
        <v>0</v>
      </c>
      <c r="I21">
        <v>0</v>
      </c>
      <c r="J21" s="8">
        <f t="shared" si="0"/>
        <v>100</v>
      </c>
      <c r="K21" s="19">
        <v>8</v>
      </c>
      <c r="L21" s="5">
        <v>2.8934160000000002</v>
      </c>
      <c r="M21">
        <f t="shared" si="1"/>
        <v>14</v>
      </c>
      <c r="N21">
        <f t="shared" si="2"/>
        <v>6</v>
      </c>
      <c r="O21" s="9">
        <f t="shared" si="3"/>
        <v>-1.2494099213883553E-2</v>
      </c>
      <c r="P21" s="6">
        <v>-3.0835070000000001E-4</v>
      </c>
      <c r="Q21" s="10">
        <f t="shared" si="4"/>
        <v>-1.2185748513883553E-2</v>
      </c>
    </row>
    <row r="22" spans="1:17" x14ac:dyDescent="0.2">
      <c r="A22" s="17" t="s">
        <v>47</v>
      </c>
      <c r="B22" s="1" t="s">
        <v>18</v>
      </c>
      <c r="C22" s="1" t="s">
        <v>48</v>
      </c>
      <c r="D22" s="1">
        <v>76</v>
      </c>
      <c r="E22" t="s">
        <v>49</v>
      </c>
      <c r="F22" s="1" t="s">
        <v>29</v>
      </c>
      <c r="G22" s="2">
        <v>18</v>
      </c>
      <c r="H22" s="3">
        <v>0</v>
      </c>
      <c r="I22">
        <v>0</v>
      </c>
      <c r="J22" s="8">
        <f t="shared" si="0"/>
        <v>100</v>
      </c>
      <c r="K22" s="19">
        <v>13</v>
      </c>
      <c r="L22" s="5">
        <v>2.3896470000000001</v>
      </c>
      <c r="M22">
        <f t="shared" si="1"/>
        <v>18</v>
      </c>
      <c r="N22">
        <f t="shared" si="2"/>
        <v>5</v>
      </c>
      <c r="O22" s="9">
        <f t="shared" si="3"/>
        <v>-1.5166835657084021E-2</v>
      </c>
      <c r="P22" s="6">
        <v>-2.1408070000000001E-4</v>
      </c>
      <c r="Q22" s="10">
        <f t="shared" si="4"/>
        <v>-1.495275495708402E-2</v>
      </c>
    </row>
    <row r="23" spans="1:17" x14ac:dyDescent="0.2">
      <c r="A23" s="17" t="s">
        <v>47</v>
      </c>
      <c r="B23" s="1" t="s">
        <v>18</v>
      </c>
      <c r="C23" s="1" t="s">
        <v>50</v>
      </c>
      <c r="D23" s="1">
        <v>76</v>
      </c>
      <c r="E23" t="s">
        <v>49</v>
      </c>
      <c r="F23" s="1" t="s">
        <v>29</v>
      </c>
      <c r="G23" s="2">
        <v>43</v>
      </c>
      <c r="H23" s="3">
        <v>0</v>
      </c>
      <c r="I23">
        <v>0</v>
      </c>
      <c r="J23" s="8">
        <f t="shared" si="0"/>
        <v>100</v>
      </c>
      <c r="K23" s="19">
        <v>24</v>
      </c>
      <c r="L23" s="5">
        <v>2.3896470000000001</v>
      </c>
      <c r="M23">
        <f t="shared" si="1"/>
        <v>43</v>
      </c>
      <c r="N23">
        <f t="shared" si="2"/>
        <v>19</v>
      </c>
      <c r="O23" s="9">
        <f t="shared" si="3"/>
        <v>-1.037443895216145E-2</v>
      </c>
      <c r="P23" s="6">
        <v>-2.1408070000000001E-4</v>
      </c>
      <c r="Q23" s="10">
        <f t="shared" si="4"/>
        <v>-1.0160358252161449E-2</v>
      </c>
    </row>
    <row r="24" spans="1:17" x14ac:dyDescent="0.2">
      <c r="A24" s="17" t="s">
        <v>47</v>
      </c>
      <c r="B24" s="1" t="s">
        <v>18</v>
      </c>
      <c r="C24" s="1" t="s">
        <v>51</v>
      </c>
      <c r="D24" s="1">
        <v>76</v>
      </c>
      <c r="E24" t="s">
        <v>49</v>
      </c>
      <c r="F24" s="1" t="s">
        <v>29</v>
      </c>
      <c r="G24" s="2">
        <v>112</v>
      </c>
      <c r="H24" s="3">
        <v>1</v>
      </c>
      <c r="I24">
        <v>20</v>
      </c>
      <c r="J24" s="8">
        <f t="shared" si="0"/>
        <v>73.684210526315795</v>
      </c>
      <c r="K24" s="19">
        <v>14</v>
      </c>
      <c r="L24" s="5">
        <v>2.3896470000000001</v>
      </c>
      <c r="M24">
        <f t="shared" si="1"/>
        <v>112</v>
      </c>
      <c r="N24">
        <f t="shared" si="2"/>
        <v>98</v>
      </c>
      <c r="O24" s="9">
        <f t="shared" si="3"/>
        <v>-1.7403680076019817E-3</v>
      </c>
      <c r="P24" s="6">
        <v>-2.1408070000000001E-4</v>
      </c>
      <c r="Q24" s="10">
        <f t="shared" si="4"/>
        <v>-1.5262873076019817E-3</v>
      </c>
    </row>
    <row r="25" spans="1:17" x14ac:dyDescent="0.2">
      <c r="A25" s="17" t="s">
        <v>47</v>
      </c>
      <c r="B25" s="1" t="s">
        <v>18</v>
      </c>
      <c r="C25" s="1" t="s">
        <v>52</v>
      </c>
      <c r="D25" s="1">
        <v>59</v>
      </c>
      <c r="E25" t="s">
        <v>35</v>
      </c>
      <c r="F25" s="1" t="s">
        <v>21</v>
      </c>
      <c r="G25" s="2">
        <v>37</v>
      </c>
      <c r="H25" s="3">
        <v>1</v>
      </c>
      <c r="I25">
        <v>14</v>
      </c>
      <c r="J25" s="8">
        <f t="shared" si="0"/>
        <v>76.271186440677965</v>
      </c>
      <c r="K25" s="19">
        <v>7</v>
      </c>
      <c r="L25" s="5">
        <v>2.3896470000000001</v>
      </c>
      <c r="M25">
        <f t="shared" si="1"/>
        <v>37</v>
      </c>
      <c r="N25">
        <f t="shared" si="2"/>
        <v>30</v>
      </c>
      <c r="O25" s="9">
        <f t="shared" si="3"/>
        <v>-3.450829749851518E-3</v>
      </c>
      <c r="P25" s="6">
        <v>-2.1408070000000001E-4</v>
      </c>
      <c r="Q25" s="10">
        <f t="shared" si="4"/>
        <v>-3.236749049851518E-3</v>
      </c>
    </row>
    <row r="26" spans="1:17" x14ac:dyDescent="0.2">
      <c r="A26" s="17" t="s">
        <v>47</v>
      </c>
      <c r="B26" s="1" t="s">
        <v>18</v>
      </c>
      <c r="C26" s="1" t="s">
        <v>53</v>
      </c>
      <c r="D26" s="1">
        <v>59</v>
      </c>
      <c r="E26" t="s">
        <v>35</v>
      </c>
      <c r="F26" s="1" t="s">
        <v>21</v>
      </c>
      <c r="G26" s="2">
        <v>16</v>
      </c>
      <c r="H26" s="3">
        <v>0</v>
      </c>
      <c r="I26">
        <v>0</v>
      </c>
      <c r="J26" s="8">
        <f t="shared" si="0"/>
        <v>100</v>
      </c>
      <c r="K26" s="19">
        <v>12</v>
      </c>
      <c r="L26" s="5">
        <v>2.3896470000000001</v>
      </c>
      <c r="M26">
        <f t="shared" si="1"/>
        <v>16</v>
      </c>
      <c r="N26">
        <f t="shared" si="2"/>
        <v>4</v>
      </c>
      <c r="O26" s="9">
        <f t="shared" si="3"/>
        <v>-2.0741956468171452E-2</v>
      </c>
      <c r="P26" s="6">
        <v>-2.1408070000000001E-4</v>
      </c>
      <c r="Q26" s="10">
        <f t="shared" si="4"/>
        <v>-2.0527875768171451E-2</v>
      </c>
    </row>
    <row r="27" spans="1:17" x14ac:dyDescent="0.2">
      <c r="A27" s="17" t="s">
        <v>47</v>
      </c>
      <c r="B27" s="1" t="s">
        <v>18</v>
      </c>
      <c r="C27" s="1" t="s">
        <v>54</v>
      </c>
      <c r="D27" s="1">
        <v>63</v>
      </c>
      <c r="E27" t="s">
        <v>49</v>
      </c>
      <c r="F27" s="1" t="s">
        <v>39</v>
      </c>
      <c r="G27" s="2">
        <v>44</v>
      </c>
      <c r="H27" s="3">
        <v>0</v>
      </c>
      <c r="I27">
        <v>0</v>
      </c>
      <c r="J27" s="8">
        <f t="shared" si="0"/>
        <v>100</v>
      </c>
      <c r="K27" s="19">
        <v>16</v>
      </c>
      <c r="L27" s="5">
        <v>2.3896470000000001</v>
      </c>
      <c r="M27">
        <f t="shared" si="1"/>
        <v>44</v>
      </c>
      <c r="N27">
        <f t="shared" si="2"/>
        <v>28</v>
      </c>
      <c r="O27" s="9">
        <f t="shared" si="3"/>
        <v>-6.9740739648229471E-3</v>
      </c>
      <c r="P27" s="6">
        <v>-2.1408070000000001E-4</v>
      </c>
      <c r="Q27" s="10">
        <f t="shared" si="4"/>
        <v>-6.7599932648229472E-3</v>
      </c>
    </row>
    <row r="28" spans="1:17" x14ac:dyDescent="0.2">
      <c r="A28" s="17" t="s">
        <v>47</v>
      </c>
      <c r="B28" s="1" t="s">
        <v>27</v>
      </c>
      <c r="C28" s="1" t="s">
        <v>55</v>
      </c>
      <c r="D28" s="1">
        <v>48</v>
      </c>
      <c r="E28" t="s">
        <v>49</v>
      </c>
      <c r="F28" s="1" t="s">
        <v>23</v>
      </c>
      <c r="G28" s="2">
        <v>16</v>
      </c>
      <c r="H28" s="3">
        <v>0</v>
      </c>
      <c r="I28">
        <v>0</v>
      </c>
      <c r="J28" s="8">
        <f t="shared" si="0"/>
        <v>100</v>
      </c>
      <c r="K28" s="19">
        <v>15</v>
      </c>
      <c r="L28" s="5">
        <v>2.3896470000000001</v>
      </c>
      <c r="M28">
        <f t="shared" si="1"/>
        <v>16</v>
      </c>
      <c r="N28">
        <f t="shared" si="2"/>
        <v>1</v>
      </c>
      <c r="O28" s="9">
        <f t="shared" si="3"/>
        <v>-4.4584711739505643E-2</v>
      </c>
      <c r="P28" s="6">
        <v>-3.1696410000000002E-4</v>
      </c>
      <c r="Q28" s="10">
        <f t="shared" si="4"/>
        <v>-4.4267747639505646E-2</v>
      </c>
    </row>
    <row r="29" spans="1:17" x14ac:dyDescent="0.2">
      <c r="A29" s="17" t="s">
        <v>47</v>
      </c>
      <c r="B29" s="1" t="s">
        <v>27</v>
      </c>
      <c r="C29" s="1" t="s">
        <v>56</v>
      </c>
      <c r="D29" s="1">
        <v>63</v>
      </c>
      <c r="E29" t="s">
        <v>49</v>
      </c>
      <c r="F29" s="1" t="s">
        <v>39</v>
      </c>
      <c r="G29" s="2">
        <v>17</v>
      </c>
      <c r="H29" s="3">
        <v>0</v>
      </c>
      <c r="I29">
        <v>0</v>
      </c>
      <c r="J29" s="8">
        <f t="shared" si="0"/>
        <v>100</v>
      </c>
      <c r="K29" s="19">
        <v>14</v>
      </c>
      <c r="L29" s="5">
        <v>2.3896470000000001</v>
      </c>
      <c r="M29">
        <f t="shared" si="1"/>
        <v>17</v>
      </c>
      <c r="N29">
        <f t="shared" si="2"/>
        <v>3</v>
      </c>
      <c r="O29" s="9">
        <f t="shared" si="3"/>
        <v>-2.3874244393274194E-2</v>
      </c>
      <c r="P29" s="6">
        <v>-3.1696410000000002E-4</v>
      </c>
      <c r="Q29" s="10">
        <f t="shared" si="4"/>
        <v>-2.3557280293274193E-2</v>
      </c>
    </row>
    <row r="30" spans="1:17" x14ac:dyDescent="0.2">
      <c r="A30" s="17" t="s">
        <v>47</v>
      </c>
      <c r="B30" s="1" t="s">
        <v>27</v>
      </c>
      <c r="C30" s="1" t="s">
        <v>57</v>
      </c>
      <c r="D30" s="1">
        <v>45</v>
      </c>
      <c r="E30" t="s">
        <v>35</v>
      </c>
      <c r="F30" s="1" t="s">
        <v>29</v>
      </c>
      <c r="G30" s="2">
        <v>15</v>
      </c>
      <c r="H30" s="3">
        <v>1</v>
      </c>
      <c r="I30">
        <v>15</v>
      </c>
      <c r="J30" s="8">
        <f t="shared" si="0"/>
        <v>66.666666666666671</v>
      </c>
      <c r="K30" s="19">
        <v>11</v>
      </c>
      <c r="L30" s="5">
        <v>2.3896470000000001</v>
      </c>
      <c r="M30">
        <f t="shared" si="1"/>
        <v>15</v>
      </c>
      <c r="N30">
        <f t="shared" si="2"/>
        <v>4</v>
      </c>
      <c r="O30" s="9">
        <f t="shared" si="3"/>
        <v>-2.5847795773459574E-2</v>
      </c>
      <c r="P30" s="6">
        <v>-3.1696410000000002E-4</v>
      </c>
      <c r="Q30" s="10">
        <f t="shared" si="4"/>
        <v>-2.5530831673459573E-2</v>
      </c>
    </row>
    <row r="31" spans="1:17" x14ac:dyDescent="0.2">
      <c r="A31" s="17" t="s">
        <v>47</v>
      </c>
      <c r="B31" s="1" t="s">
        <v>27</v>
      </c>
      <c r="C31" s="1" t="s">
        <v>58</v>
      </c>
      <c r="D31" s="1">
        <v>76</v>
      </c>
      <c r="E31" t="s">
        <v>49</v>
      </c>
      <c r="F31" s="1" t="s">
        <v>29</v>
      </c>
      <c r="G31" s="2">
        <v>15</v>
      </c>
      <c r="H31" s="3">
        <v>0</v>
      </c>
      <c r="I31">
        <v>0</v>
      </c>
      <c r="J31" s="8">
        <f t="shared" si="0"/>
        <v>100</v>
      </c>
      <c r="K31" s="19">
        <v>10</v>
      </c>
      <c r="L31" s="5">
        <v>2.3896470000000001</v>
      </c>
      <c r="M31">
        <f t="shared" si="1"/>
        <v>15</v>
      </c>
      <c r="N31">
        <f t="shared" si="2"/>
        <v>5</v>
      </c>
      <c r="O31" s="9">
        <f t="shared" si="3"/>
        <v>-1.2905648065943765E-2</v>
      </c>
      <c r="P31" s="6">
        <v>-3.1696410000000002E-4</v>
      </c>
      <c r="Q31" s="10">
        <f t="shared" si="4"/>
        <v>-1.2588683965943764E-2</v>
      </c>
    </row>
    <row r="32" spans="1:17" x14ac:dyDescent="0.2">
      <c r="A32" s="17" t="s">
        <v>47</v>
      </c>
      <c r="B32" s="1" t="s">
        <v>27</v>
      </c>
      <c r="C32" s="1" t="s">
        <v>59</v>
      </c>
      <c r="D32" s="1">
        <v>63</v>
      </c>
      <c r="E32" t="s">
        <v>49</v>
      </c>
      <c r="F32" s="1" t="s">
        <v>39</v>
      </c>
      <c r="G32" s="2">
        <v>16</v>
      </c>
      <c r="H32" s="3">
        <v>0</v>
      </c>
      <c r="I32">
        <v>0</v>
      </c>
      <c r="J32" s="8">
        <f t="shared" si="0"/>
        <v>100</v>
      </c>
      <c r="K32" s="19">
        <v>9</v>
      </c>
      <c r="L32" s="5">
        <v>2.3896470000000001</v>
      </c>
      <c r="M32">
        <f t="shared" si="1"/>
        <v>16</v>
      </c>
      <c r="N32">
        <f t="shared" si="2"/>
        <v>7</v>
      </c>
      <c r="O32" s="9">
        <f t="shared" si="3"/>
        <v>-1.1964631783752067E-2</v>
      </c>
      <c r="P32" s="6">
        <v>-3.1696410000000002E-4</v>
      </c>
      <c r="Q32" s="10">
        <f t="shared" si="4"/>
        <v>-1.1647667683752066E-2</v>
      </c>
    </row>
    <row r="33" spans="1:17" x14ac:dyDescent="0.2">
      <c r="A33" s="17" t="s">
        <v>47</v>
      </c>
      <c r="B33" s="1" t="s">
        <v>27</v>
      </c>
      <c r="C33" s="1" t="s">
        <v>60</v>
      </c>
      <c r="D33" s="1">
        <v>63</v>
      </c>
      <c r="E33" t="s">
        <v>49</v>
      </c>
      <c r="F33" s="1" t="s">
        <v>39</v>
      </c>
      <c r="G33" s="2">
        <v>15</v>
      </c>
      <c r="H33" s="3">
        <v>1</v>
      </c>
      <c r="I33">
        <v>20</v>
      </c>
      <c r="J33" s="8">
        <f t="shared" si="0"/>
        <v>68.253968253968253</v>
      </c>
      <c r="K33" s="19">
        <v>14</v>
      </c>
      <c r="L33" s="5">
        <v>2.3896470000000001</v>
      </c>
      <c r="M33">
        <f t="shared" si="1"/>
        <v>15</v>
      </c>
      <c r="N33">
        <f t="shared" si="2"/>
        <v>1</v>
      </c>
      <c r="O33" s="9">
        <f t="shared" si="3"/>
        <v>-3.3007008598092628E-2</v>
      </c>
      <c r="P33" s="6">
        <v>-3.1696410000000002E-4</v>
      </c>
      <c r="Q33" s="10">
        <f t="shared" si="4"/>
        <v>-3.2690044498092631E-2</v>
      </c>
    </row>
    <row r="34" spans="1:17" x14ac:dyDescent="0.2">
      <c r="A34" s="17" t="s">
        <v>61</v>
      </c>
      <c r="B34" s="1" t="s">
        <v>18</v>
      </c>
      <c r="C34" s="1" t="s">
        <v>62</v>
      </c>
      <c r="D34" s="1">
        <v>92</v>
      </c>
      <c r="E34" t="s">
        <v>49</v>
      </c>
      <c r="F34" s="1" t="s">
        <v>21</v>
      </c>
      <c r="G34" s="2">
        <v>53</v>
      </c>
      <c r="H34" s="3">
        <v>0</v>
      </c>
      <c r="I34">
        <v>0</v>
      </c>
      <c r="J34" s="8">
        <f t="shared" si="0"/>
        <v>100</v>
      </c>
      <c r="K34" s="19">
        <v>25</v>
      </c>
      <c r="L34" s="5">
        <v>2.8508789999999999</v>
      </c>
      <c r="M34">
        <f t="shared" si="1"/>
        <v>53</v>
      </c>
      <c r="N34">
        <f t="shared" si="2"/>
        <v>28</v>
      </c>
      <c r="O34" s="9">
        <f t="shared" si="3"/>
        <v>-6.7574806149760898E-3</v>
      </c>
      <c r="P34" s="6">
        <v>-1.646137E-4</v>
      </c>
      <c r="Q34" s="10">
        <f t="shared" si="4"/>
        <v>-6.5928669149760899E-3</v>
      </c>
    </row>
    <row r="35" spans="1:17" x14ac:dyDescent="0.2">
      <c r="A35" s="17" t="s">
        <v>61</v>
      </c>
      <c r="B35" s="1" t="s">
        <v>18</v>
      </c>
      <c r="C35" s="1" t="s">
        <v>63</v>
      </c>
      <c r="D35" s="1">
        <v>61</v>
      </c>
      <c r="E35" t="s">
        <v>35</v>
      </c>
      <c r="F35" s="1" t="s">
        <v>21</v>
      </c>
      <c r="G35" s="2">
        <v>41</v>
      </c>
      <c r="H35" s="3">
        <v>0</v>
      </c>
      <c r="I35">
        <v>0</v>
      </c>
      <c r="J35" s="8">
        <f t="shared" si="0"/>
        <v>100</v>
      </c>
      <c r="K35" s="19">
        <v>14</v>
      </c>
      <c r="L35" s="5">
        <v>2.8508789999999999</v>
      </c>
      <c r="M35">
        <f t="shared" si="1"/>
        <v>41</v>
      </c>
      <c r="N35">
        <f t="shared" si="2"/>
        <v>27</v>
      </c>
      <c r="O35" s="9">
        <f t="shared" si="3"/>
        <v>-6.6469689853797453E-3</v>
      </c>
      <c r="P35" s="6">
        <v>-1.646137E-4</v>
      </c>
      <c r="Q35" s="10">
        <f t="shared" si="4"/>
        <v>-6.4823552853797454E-3</v>
      </c>
    </row>
    <row r="36" spans="1:17" x14ac:dyDescent="0.2">
      <c r="A36" s="17" t="s">
        <v>61</v>
      </c>
      <c r="B36" s="1" t="s">
        <v>18</v>
      </c>
      <c r="C36" s="1" t="s">
        <v>64</v>
      </c>
      <c r="D36" s="1">
        <v>61</v>
      </c>
      <c r="E36" t="s">
        <v>35</v>
      </c>
      <c r="F36" s="1" t="s">
        <v>21</v>
      </c>
      <c r="G36" s="2">
        <v>86</v>
      </c>
      <c r="H36" s="3">
        <v>0</v>
      </c>
      <c r="I36">
        <v>0</v>
      </c>
      <c r="J36" s="8">
        <f t="shared" si="0"/>
        <v>100</v>
      </c>
      <c r="K36" s="19">
        <v>16</v>
      </c>
      <c r="L36" s="5">
        <v>2.8508789999999999</v>
      </c>
      <c r="M36">
        <f t="shared" si="1"/>
        <v>86</v>
      </c>
      <c r="N36">
        <f t="shared" si="2"/>
        <v>70</v>
      </c>
      <c r="O36" s="9">
        <f t="shared" si="3"/>
        <v>-3.3316105182502999E-3</v>
      </c>
      <c r="P36" s="6">
        <v>-1.646137E-4</v>
      </c>
      <c r="Q36" s="10">
        <f t="shared" si="4"/>
        <v>-3.1669968182503E-3</v>
      </c>
    </row>
    <row r="37" spans="1:17" x14ac:dyDescent="0.2">
      <c r="A37" s="17" t="s">
        <v>61</v>
      </c>
      <c r="B37" s="1" t="s">
        <v>18</v>
      </c>
      <c r="C37" s="1" t="s">
        <v>65</v>
      </c>
      <c r="D37" s="1">
        <v>61</v>
      </c>
      <c r="E37" t="s">
        <v>35</v>
      </c>
      <c r="F37" s="1" t="s">
        <v>21</v>
      </c>
      <c r="G37" s="2">
        <v>56</v>
      </c>
      <c r="H37" s="3">
        <v>1</v>
      </c>
      <c r="I37">
        <v>18</v>
      </c>
      <c r="J37" s="8">
        <f t="shared" si="0"/>
        <v>70.491803278688522</v>
      </c>
      <c r="K37" s="19">
        <v>9</v>
      </c>
      <c r="L37" s="5">
        <v>2.8508789999999999</v>
      </c>
      <c r="M37">
        <f t="shared" si="1"/>
        <v>56</v>
      </c>
      <c r="N37">
        <f t="shared" si="2"/>
        <v>47</v>
      </c>
      <c r="O37" s="9">
        <f t="shared" si="3"/>
        <v>-2.8172173266665457E-3</v>
      </c>
      <c r="P37" s="6">
        <v>-1.646137E-4</v>
      </c>
      <c r="Q37" s="10">
        <f t="shared" si="4"/>
        <v>-2.6526036266665458E-3</v>
      </c>
    </row>
    <row r="38" spans="1:17" x14ac:dyDescent="0.2">
      <c r="A38" s="17" t="s">
        <v>61</v>
      </c>
      <c r="B38" s="1" t="s">
        <v>18</v>
      </c>
      <c r="C38" s="1" t="s">
        <v>66</v>
      </c>
      <c r="D38" s="1">
        <v>61</v>
      </c>
      <c r="E38" t="s">
        <v>35</v>
      </c>
      <c r="F38" s="1" t="s">
        <v>21</v>
      </c>
      <c r="G38" s="2">
        <v>60</v>
      </c>
      <c r="H38" s="3">
        <v>0</v>
      </c>
      <c r="I38">
        <v>0</v>
      </c>
      <c r="J38" s="8">
        <f t="shared" si="0"/>
        <v>100</v>
      </c>
      <c r="K38" s="19">
        <v>11</v>
      </c>
      <c r="L38" s="5">
        <v>2.8508789999999999</v>
      </c>
      <c r="M38">
        <f t="shared" si="1"/>
        <v>60</v>
      </c>
      <c r="N38">
        <f t="shared" si="2"/>
        <v>49</v>
      </c>
      <c r="O38" s="9">
        <f t="shared" si="3"/>
        <v>-3.2598501433633636E-3</v>
      </c>
      <c r="P38" s="6">
        <v>-1.646137E-4</v>
      </c>
      <c r="Q38" s="10">
        <f t="shared" si="4"/>
        <v>-3.0952364433633637E-3</v>
      </c>
    </row>
    <row r="39" spans="1:17" x14ac:dyDescent="0.2">
      <c r="A39" s="17" t="s">
        <v>61</v>
      </c>
      <c r="B39" s="1" t="s">
        <v>18</v>
      </c>
      <c r="C39" s="1" t="s">
        <v>67</v>
      </c>
      <c r="D39" s="1">
        <v>49</v>
      </c>
      <c r="E39" t="s">
        <v>49</v>
      </c>
      <c r="F39" s="1" t="s">
        <v>23</v>
      </c>
      <c r="G39" s="2">
        <v>30</v>
      </c>
      <c r="H39" s="3">
        <v>0</v>
      </c>
      <c r="I39">
        <v>0</v>
      </c>
      <c r="J39" s="8">
        <f t="shared" si="0"/>
        <v>100</v>
      </c>
      <c r="K39" s="19">
        <v>10</v>
      </c>
      <c r="L39" s="5">
        <v>2.8508789999999999</v>
      </c>
      <c r="M39">
        <f t="shared" si="1"/>
        <v>30</v>
      </c>
      <c r="N39">
        <f t="shared" si="2"/>
        <v>20</v>
      </c>
      <c r="O39" s="9">
        <f t="shared" si="3"/>
        <v>-7.9482605461576178E-3</v>
      </c>
      <c r="P39" s="6">
        <v>-1.646137E-4</v>
      </c>
      <c r="Q39" s="10">
        <f t="shared" si="4"/>
        <v>-7.7836468461576179E-3</v>
      </c>
    </row>
    <row r="40" spans="1:17" x14ac:dyDescent="0.2">
      <c r="A40" s="17" t="s">
        <v>61</v>
      </c>
      <c r="B40" s="1" t="s">
        <v>27</v>
      </c>
      <c r="C40" s="1" t="s">
        <v>68</v>
      </c>
      <c r="D40" s="1">
        <v>64</v>
      </c>
      <c r="E40" t="s">
        <v>49</v>
      </c>
      <c r="F40" s="1" t="s">
        <v>39</v>
      </c>
      <c r="G40" s="2">
        <v>16</v>
      </c>
      <c r="H40" s="3">
        <v>0</v>
      </c>
      <c r="I40">
        <v>0</v>
      </c>
      <c r="J40" s="8">
        <f t="shared" si="0"/>
        <v>100</v>
      </c>
      <c r="K40" s="19">
        <v>15</v>
      </c>
      <c r="L40" s="5">
        <v>2.8508789999999999</v>
      </c>
      <c r="M40">
        <f t="shared" si="1"/>
        <v>16</v>
      </c>
      <c r="N40">
        <f t="shared" si="2"/>
        <v>1</v>
      </c>
      <c r="O40" s="9">
        <f t="shared" si="3"/>
        <v>-3.3438533804629231E-2</v>
      </c>
      <c r="P40" s="6">
        <v>-2.6899889999999998E-4</v>
      </c>
      <c r="Q40" s="10">
        <f t="shared" si="4"/>
        <v>-3.3169534904629233E-2</v>
      </c>
    </row>
    <row r="41" spans="1:17" x14ac:dyDescent="0.2">
      <c r="A41" s="17" t="s">
        <v>61</v>
      </c>
      <c r="B41" s="1" t="s">
        <v>27</v>
      </c>
      <c r="C41" s="1" t="s">
        <v>69</v>
      </c>
      <c r="D41" s="1">
        <v>92</v>
      </c>
      <c r="E41" t="s">
        <v>49</v>
      </c>
      <c r="F41" s="1" t="s">
        <v>21</v>
      </c>
      <c r="G41" s="2">
        <v>15</v>
      </c>
      <c r="H41" s="3">
        <v>0</v>
      </c>
      <c r="I41">
        <v>0</v>
      </c>
      <c r="J41" s="8">
        <f t="shared" si="0"/>
        <v>100</v>
      </c>
      <c r="K41" s="19">
        <v>10</v>
      </c>
      <c r="L41" s="5">
        <v>2.8508789999999999</v>
      </c>
      <c r="M41">
        <f t="shared" si="1"/>
        <v>15</v>
      </c>
      <c r="N41">
        <f t="shared" si="2"/>
        <v>5</v>
      </c>
      <c r="O41" s="9">
        <f t="shared" si="3"/>
        <v>-1.0661187532736155E-2</v>
      </c>
      <c r="P41" s="6">
        <v>-2.6899889999999998E-4</v>
      </c>
      <c r="Q41" s="10">
        <f t="shared" si="4"/>
        <v>-1.0392188632736155E-2</v>
      </c>
    </row>
    <row r="42" spans="1:17" x14ac:dyDescent="0.2">
      <c r="A42" s="17" t="s">
        <v>61</v>
      </c>
      <c r="B42" s="1" t="s">
        <v>27</v>
      </c>
      <c r="C42" s="1" t="s">
        <v>70</v>
      </c>
      <c r="D42" s="1">
        <v>61</v>
      </c>
      <c r="E42" t="s">
        <v>35</v>
      </c>
      <c r="F42" s="1" t="s">
        <v>21</v>
      </c>
      <c r="G42" s="2">
        <v>15</v>
      </c>
      <c r="H42" s="3">
        <v>0</v>
      </c>
      <c r="I42">
        <v>0</v>
      </c>
      <c r="J42" s="8">
        <f t="shared" si="0"/>
        <v>100</v>
      </c>
      <c r="K42" s="19">
        <v>8</v>
      </c>
      <c r="L42" s="5">
        <v>2.8508789999999999</v>
      </c>
      <c r="M42">
        <f t="shared" si="1"/>
        <v>15</v>
      </c>
      <c r="N42">
        <f t="shared" si="2"/>
        <v>7</v>
      </c>
      <c r="O42" s="9">
        <f t="shared" si="3"/>
        <v>-1.1363068533769595E-2</v>
      </c>
      <c r="P42" s="6">
        <v>-2.6899889999999998E-4</v>
      </c>
      <c r="Q42" s="10">
        <f t="shared" si="4"/>
        <v>-1.1094069633769596E-2</v>
      </c>
    </row>
    <row r="43" spans="1:17" x14ac:dyDescent="0.2">
      <c r="A43" s="17" t="s">
        <v>61</v>
      </c>
      <c r="B43" s="1" t="s">
        <v>27</v>
      </c>
      <c r="C43" s="1" t="s">
        <v>71</v>
      </c>
      <c r="D43" s="1">
        <v>64</v>
      </c>
      <c r="E43" t="s">
        <v>49</v>
      </c>
      <c r="F43" s="1" t="s">
        <v>39</v>
      </c>
      <c r="G43" s="2">
        <v>15</v>
      </c>
      <c r="H43" s="3">
        <v>0</v>
      </c>
      <c r="I43">
        <v>0</v>
      </c>
      <c r="J43" s="8">
        <f t="shared" si="0"/>
        <v>100</v>
      </c>
      <c r="K43" s="19">
        <v>10</v>
      </c>
      <c r="L43" s="5">
        <v>2.8508789999999999</v>
      </c>
      <c r="M43">
        <f t="shared" si="1"/>
        <v>15</v>
      </c>
      <c r="N43">
        <f t="shared" si="2"/>
        <v>5</v>
      </c>
      <c r="O43" s="9">
        <f t="shared" si="3"/>
        <v>-1.5325457078308222E-2</v>
      </c>
      <c r="P43" s="6">
        <v>-2.6899889999999998E-4</v>
      </c>
      <c r="Q43" s="10">
        <f t="shared" si="4"/>
        <v>-1.5056458178308222E-2</v>
      </c>
    </row>
    <row r="44" spans="1:17" x14ac:dyDescent="0.2">
      <c r="A44" s="17" t="s">
        <v>61</v>
      </c>
      <c r="B44" s="1" t="s">
        <v>27</v>
      </c>
      <c r="C44" s="1" t="s">
        <v>72</v>
      </c>
      <c r="D44" s="1">
        <v>61</v>
      </c>
      <c r="E44" t="s">
        <v>35</v>
      </c>
      <c r="F44" s="1" t="s">
        <v>21</v>
      </c>
      <c r="G44" s="2">
        <v>15</v>
      </c>
      <c r="H44" s="3">
        <v>0</v>
      </c>
      <c r="I44">
        <v>0</v>
      </c>
      <c r="J44" s="8">
        <f t="shared" si="0"/>
        <v>100</v>
      </c>
      <c r="K44" s="19">
        <v>12</v>
      </c>
      <c r="L44" s="5">
        <v>2.8508789999999999</v>
      </c>
      <c r="M44">
        <f t="shared" si="1"/>
        <v>15</v>
      </c>
      <c r="N44">
        <f t="shared" si="2"/>
        <v>3</v>
      </c>
      <c r="O44" s="9">
        <f t="shared" si="3"/>
        <v>-2.272613706753919E-2</v>
      </c>
      <c r="P44" s="6">
        <v>-2.6899889999999998E-4</v>
      </c>
      <c r="Q44" s="10">
        <f t="shared" si="4"/>
        <v>-2.2457138167539189E-2</v>
      </c>
    </row>
    <row r="45" spans="1:17" x14ac:dyDescent="0.2">
      <c r="A45" s="17" t="s">
        <v>61</v>
      </c>
      <c r="B45" s="1" t="s">
        <v>27</v>
      </c>
      <c r="C45" s="1" t="s">
        <v>73</v>
      </c>
      <c r="D45" s="1">
        <v>45</v>
      </c>
      <c r="E45" t="s">
        <v>35</v>
      </c>
      <c r="F45" s="1" t="s">
        <v>29</v>
      </c>
      <c r="G45" s="2">
        <v>14</v>
      </c>
      <c r="H45" s="3">
        <v>0</v>
      </c>
      <c r="I45">
        <v>0</v>
      </c>
      <c r="J45" s="8">
        <f t="shared" si="0"/>
        <v>100</v>
      </c>
      <c r="K45" s="19">
        <v>11</v>
      </c>
      <c r="L45" s="5">
        <v>2.8508789999999999</v>
      </c>
      <c r="M45">
        <f t="shared" si="1"/>
        <v>14</v>
      </c>
      <c r="N45">
        <f t="shared" si="2"/>
        <v>3</v>
      </c>
      <c r="O45" s="9">
        <f t="shared" si="3"/>
        <v>-2.93723519996071E-2</v>
      </c>
      <c r="P45" s="6">
        <v>-2.6899889999999998E-4</v>
      </c>
      <c r="Q45" s="10">
        <f t="shared" si="4"/>
        <v>-2.9103353099607099E-2</v>
      </c>
    </row>
    <row r="46" spans="1:17" x14ac:dyDescent="0.2">
      <c r="A46" s="1" t="s">
        <v>74</v>
      </c>
      <c r="B46" s="1" t="s">
        <v>18</v>
      </c>
      <c r="C46" s="1" t="s">
        <v>75</v>
      </c>
      <c r="D46" s="1">
        <v>59</v>
      </c>
      <c r="E46" t="s">
        <v>39</v>
      </c>
      <c r="F46" t="s">
        <v>76</v>
      </c>
      <c r="G46" s="2">
        <v>37</v>
      </c>
      <c r="H46" s="3">
        <v>0</v>
      </c>
      <c r="I46">
        <v>0</v>
      </c>
      <c r="J46" s="8">
        <f t="shared" si="0"/>
        <v>100</v>
      </c>
      <c r="K46" s="19">
        <v>19</v>
      </c>
      <c r="L46" s="5">
        <v>2.9147280000000002</v>
      </c>
      <c r="M46">
        <f t="shared" si="1"/>
        <v>37</v>
      </c>
      <c r="N46">
        <f t="shared" si="2"/>
        <v>18</v>
      </c>
      <c r="O46" s="9">
        <f t="shared" si="3"/>
        <v>-1.1748257297626191E-2</v>
      </c>
      <c r="P46" s="6">
        <v>-2.5839979999999998E-4</v>
      </c>
      <c r="Q46" s="10">
        <f t="shared" si="4"/>
        <v>-1.1489857497626191E-2</v>
      </c>
    </row>
    <row r="47" spans="1:17" x14ac:dyDescent="0.2">
      <c r="A47" s="1" t="s">
        <v>74</v>
      </c>
      <c r="B47" s="1" t="s">
        <v>18</v>
      </c>
      <c r="C47" s="1" t="s">
        <v>77</v>
      </c>
      <c r="D47" s="18">
        <v>101</v>
      </c>
      <c r="E47" t="s">
        <v>20</v>
      </c>
      <c r="F47" s="1" t="s">
        <v>76</v>
      </c>
      <c r="G47" s="2">
        <v>110</v>
      </c>
      <c r="H47" s="3">
        <v>0</v>
      </c>
      <c r="I47">
        <v>0</v>
      </c>
      <c r="J47" s="8">
        <f t="shared" si="0"/>
        <v>100</v>
      </c>
      <c r="K47" s="19">
        <v>33</v>
      </c>
      <c r="L47" s="5">
        <v>2.9147280000000002</v>
      </c>
      <c r="M47">
        <f t="shared" si="1"/>
        <v>110</v>
      </c>
      <c r="N47">
        <f t="shared" si="2"/>
        <v>77</v>
      </c>
      <c r="O47" s="9">
        <f t="shared" si="3"/>
        <v>-3.493280936858835E-3</v>
      </c>
      <c r="P47" s="6">
        <v>-2.5839979999999998E-4</v>
      </c>
      <c r="Q47" s="10">
        <f t="shared" si="4"/>
        <v>-3.2348811368588348E-3</v>
      </c>
    </row>
    <row r="48" spans="1:17" x14ac:dyDescent="0.2">
      <c r="A48" s="1" t="s">
        <v>74</v>
      </c>
      <c r="B48" s="1" t="s">
        <v>18</v>
      </c>
      <c r="C48" s="1" t="s">
        <v>78</v>
      </c>
      <c r="D48" s="18">
        <v>101</v>
      </c>
      <c r="E48" t="s">
        <v>20</v>
      </c>
      <c r="F48" s="1" t="s">
        <v>76</v>
      </c>
      <c r="G48" s="2">
        <v>94</v>
      </c>
      <c r="H48" s="3">
        <v>0</v>
      </c>
      <c r="I48">
        <v>0</v>
      </c>
      <c r="J48" s="8">
        <f t="shared" si="0"/>
        <v>100</v>
      </c>
      <c r="K48" s="19">
        <v>39</v>
      </c>
      <c r="L48" s="5">
        <v>2.9147280000000002</v>
      </c>
      <c r="M48">
        <f t="shared" si="1"/>
        <v>94</v>
      </c>
      <c r="N48">
        <f t="shared" si="2"/>
        <v>55</v>
      </c>
      <c r="O48" s="9">
        <f t="shared" si="3"/>
        <v>-5.2329227808454622E-3</v>
      </c>
      <c r="P48" s="6">
        <v>-2.5839979999999998E-4</v>
      </c>
      <c r="Q48" s="10">
        <f t="shared" si="4"/>
        <v>-4.9745229808454625E-3</v>
      </c>
    </row>
    <row r="49" spans="1:17" x14ac:dyDescent="0.2">
      <c r="A49" s="1" t="s">
        <v>74</v>
      </c>
      <c r="B49" s="1" t="s">
        <v>18</v>
      </c>
      <c r="C49" s="1" t="s">
        <v>79</v>
      </c>
      <c r="D49" s="18">
        <v>101</v>
      </c>
      <c r="E49" t="s">
        <v>20</v>
      </c>
      <c r="F49" s="1" t="s">
        <v>76</v>
      </c>
      <c r="G49" s="2">
        <v>87</v>
      </c>
      <c r="H49" s="3">
        <v>0</v>
      </c>
      <c r="I49">
        <v>0</v>
      </c>
      <c r="J49" s="8">
        <f t="shared" si="0"/>
        <v>100</v>
      </c>
      <c r="K49" s="19">
        <v>43</v>
      </c>
      <c r="L49" s="5">
        <v>2.9147280000000002</v>
      </c>
      <c r="M49">
        <f t="shared" si="1"/>
        <v>87</v>
      </c>
      <c r="N49">
        <f t="shared" si="2"/>
        <v>44</v>
      </c>
      <c r="O49" s="9">
        <f t="shared" si="3"/>
        <v>-6.6403398485929375E-3</v>
      </c>
      <c r="P49" s="6">
        <v>-2.5839979999999998E-4</v>
      </c>
      <c r="Q49" s="10">
        <f t="shared" si="4"/>
        <v>-6.3819400485929378E-3</v>
      </c>
    </row>
    <row r="50" spans="1:17" x14ac:dyDescent="0.2">
      <c r="A50" s="1" t="s">
        <v>74</v>
      </c>
      <c r="B50" s="1" t="s">
        <v>27</v>
      </c>
      <c r="C50" s="1" t="s">
        <v>80</v>
      </c>
      <c r="D50" s="18">
        <v>62</v>
      </c>
      <c r="E50" t="s">
        <v>20</v>
      </c>
      <c r="F50" s="1" t="s">
        <v>29</v>
      </c>
      <c r="G50" s="2">
        <v>16</v>
      </c>
      <c r="H50" s="3">
        <v>0</v>
      </c>
      <c r="I50">
        <v>0</v>
      </c>
      <c r="J50" s="8">
        <f t="shared" si="0"/>
        <v>100</v>
      </c>
      <c r="K50" s="19">
        <v>13</v>
      </c>
      <c r="L50" s="5">
        <v>2.9147280000000002</v>
      </c>
      <c r="M50">
        <f t="shared" si="1"/>
        <v>16</v>
      </c>
      <c r="N50">
        <f t="shared" si="2"/>
        <v>3</v>
      </c>
      <c r="O50" s="9">
        <f t="shared" si="3"/>
        <v>-2.3337402950585891E-2</v>
      </c>
      <c r="P50" s="6">
        <v>-5.7549969999999995E-4</v>
      </c>
      <c r="Q50" s="10">
        <f t="shared" si="4"/>
        <v>-2.2761903250585892E-2</v>
      </c>
    </row>
    <row r="51" spans="1:17" x14ac:dyDescent="0.2">
      <c r="A51" s="1" t="s">
        <v>74</v>
      </c>
      <c r="B51" s="1" t="s">
        <v>27</v>
      </c>
      <c r="C51" s="1" t="s">
        <v>81</v>
      </c>
      <c r="D51" s="1">
        <v>84</v>
      </c>
      <c r="E51" t="s">
        <v>23</v>
      </c>
      <c r="F51" s="1" t="s">
        <v>76</v>
      </c>
      <c r="G51" s="2">
        <v>15</v>
      </c>
      <c r="H51" s="3">
        <v>1</v>
      </c>
      <c r="I51">
        <v>25</v>
      </c>
      <c r="J51" s="8">
        <f t="shared" si="0"/>
        <v>70.238095238095241</v>
      </c>
      <c r="K51" s="19">
        <v>15</v>
      </c>
      <c r="L51" s="5">
        <v>2.9147280000000002</v>
      </c>
      <c r="M51">
        <f t="shared" si="1"/>
        <v>15</v>
      </c>
      <c r="N51">
        <f t="shared" si="2"/>
        <v>0</v>
      </c>
      <c r="O51" s="9">
        <f t="shared" si="3"/>
        <v>-3.3007008598092635E-2</v>
      </c>
      <c r="P51" s="6">
        <v>-5.7549969999999995E-4</v>
      </c>
      <c r="Q51" s="10">
        <f t="shared" si="4"/>
        <v>-3.2431508898092633E-2</v>
      </c>
    </row>
    <row r="52" spans="1:17" x14ac:dyDescent="0.2">
      <c r="A52" s="1" t="s">
        <v>74</v>
      </c>
      <c r="B52" s="1" t="s">
        <v>27</v>
      </c>
      <c r="C52" s="1" t="s">
        <v>82</v>
      </c>
      <c r="D52" s="18">
        <v>59</v>
      </c>
      <c r="E52" t="s">
        <v>39</v>
      </c>
      <c r="F52" s="1" t="s">
        <v>76</v>
      </c>
      <c r="G52" s="2">
        <v>17</v>
      </c>
      <c r="H52" s="3">
        <v>0</v>
      </c>
      <c r="I52">
        <v>0</v>
      </c>
      <c r="J52" s="8">
        <f t="shared" si="0"/>
        <v>100</v>
      </c>
      <c r="K52" s="19">
        <v>9</v>
      </c>
      <c r="L52" s="5">
        <v>2.9147280000000002</v>
      </c>
      <c r="M52">
        <f t="shared" si="1"/>
        <v>17</v>
      </c>
      <c r="N52">
        <f t="shared" si="2"/>
        <v>8</v>
      </c>
      <c r="O52" s="9">
        <f t="shared" si="3"/>
        <v>-1.1748257297626191E-2</v>
      </c>
      <c r="P52" s="6">
        <v>-5.7549969999999995E-4</v>
      </c>
      <c r="Q52" s="10">
        <f t="shared" si="4"/>
        <v>-1.117275759762619E-2</v>
      </c>
    </row>
    <row r="53" spans="1:17" x14ac:dyDescent="0.2">
      <c r="A53" s="1" t="s">
        <v>74</v>
      </c>
      <c r="B53" s="1" t="s">
        <v>27</v>
      </c>
      <c r="C53" s="1" t="s">
        <v>83</v>
      </c>
      <c r="D53" s="18">
        <v>59</v>
      </c>
      <c r="E53" t="s">
        <v>39</v>
      </c>
      <c r="F53" s="1" t="s">
        <v>76</v>
      </c>
      <c r="G53" s="2">
        <v>18</v>
      </c>
      <c r="H53" s="3">
        <v>0</v>
      </c>
      <c r="I53">
        <v>0</v>
      </c>
      <c r="J53" s="8">
        <f t="shared" si="0"/>
        <v>100</v>
      </c>
      <c r="K53" s="19">
        <v>14</v>
      </c>
      <c r="L53" s="5">
        <v>2.9147280000000002</v>
      </c>
      <c r="M53">
        <f t="shared" si="1"/>
        <v>18</v>
      </c>
      <c r="N53">
        <f t="shared" si="2"/>
        <v>4</v>
      </c>
      <c r="O53" s="9">
        <f t="shared" si="3"/>
        <v>-2.2627136724276953E-2</v>
      </c>
      <c r="P53" s="6">
        <v>-5.7549969999999995E-4</v>
      </c>
      <c r="Q53" s="10">
        <f t="shared" si="4"/>
        <v>-2.2051637024276954E-2</v>
      </c>
    </row>
    <row r="54" spans="1:17" x14ac:dyDescent="0.2">
      <c r="A54" s="1" t="s">
        <v>84</v>
      </c>
      <c r="B54" s="1" t="s">
        <v>18</v>
      </c>
      <c r="C54" s="1" t="s">
        <v>85</v>
      </c>
      <c r="D54" s="1">
        <v>86</v>
      </c>
      <c r="E54" t="s">
        <v>20</v>
      </c>
      <c r="F54" s="1" t="s">
        <v>76</v>
      </c>
      <c r="G54" s="2">
        <v>34</v>
      </c>
      <c r="H54" s="3">
        <v>0</v>
      </c>
      <c r="I54">
        <v>0</v>
      </c>
      <c r="J54" s="8">
        <f t="shared" si="0"/>
        <v>100</v>
      </c>
      <c r="K54" s="19">
        <f>15-4</f>
        <v>11</v>
      </c>
      <c r="L54" s="5">
        <v>3.547104</v>
      </c>
      <c r="M54">
        <f t="shared" si="1"/>
        <v>34</v>
      </c>
      <c r="N54">
        <f t="shared" si="2"/>
        <v>23</v>
      </c>
      <c r="O54" s="9">
        <f t="shared" si="3"/>
        <v>-4.3871422225752101E-3</v>
      </c>
      <c r="P54" s="6">
        <v>-4.1285300000000003E-4</v>
      </c>
      <c r="Q54" s="10">
        <f t="shared" si="4"/>
        <v>-3.9742892225752098E-3</v>
      </c>
    </row>
    <row r="55" spans="1:17" x14ac:dyDescent="0.2">
      <c r="A55" s="1" t="s">
        <v>84</v>
      </c>
      <c r="B55" s="1" t="s">
        <v>18</v>
      </c>
      <c r="C55" s="1" t="s">
        <v>86</v>
      </c>
      <c r="D55" s="1">
        <v>86</v>
      </c>
      <c r="E55" t="s">
        <v>20</v>
      </c>
      <c r="F55" s="1" t="s">
        <v>76</v>
      </c>
      <c r="G55" s="2">
        <v>50</v>
      </c>
      <c r="H55" s="3">
        <v>0</v>
      </c>
      <c r="I55">
        <v>0</v>
      </c>
      <c r="J55" s="8">
        <f t="shared" si="0"/>
        <v>100</v>
      </c>
      <c r="K55" s="19">
        <v>27</v>
      </c>
      <c r="L55" s="5">
        <v>3.547104</v>
      </c>
      <c r="M55">
        <f t="shared" si="1"/>
        <v>50</v>
      </c>
      <c r="N55">
        <f t="shared" si="2"/>
        <v>23</v>
      </c>
      <c r="O55" s="9">
        <f t="shared" si="3"/>
        <v>-8.7647883997253508E-3</v>
      </c>
      <c r="P55" s="6">
        <v>-4.1285300000000003E-4</v>
      </c>
      <c r="Q55" s="10">
        <f t="shared" si="4"/>
        <v>-8.3519353997253513E-3</v>
      </c>
    </row>
    <row r="56" spans="1:17" x14ac:dyDescent="0.2">
      <c r="A56" s="1" t="s">
        <v>84</v>
      </c>
      <c r="B56" s="1" t="s">
        <v>18</v>
      </c>
      <c r="C56" s="1" t="s">
        <v>87</v>
      </c>
      <c r="D56" s="1">
        <v>86</v>
      </c>
      <c r="E56" t="s">
        <v>20</v>
      </c>
      <c r="F56" s="1" t="s">
        <v>76</v>
      </c>
      <c r="G56" s="2">
        <v>84</v>
      </c>
      <c r="H56" s="3">
        <v>0</v>
      </c>
      <c r="I56">
        <v>0</v>
      </c>
      <c r="J56" s="8">
        <f t="shared" si="0"/>
        <v>100</v>
      </c>
      <c r="K56" s="19">
        <v>26</v>
      </c>
      <c r="L56" s="5">
        <v>3.547104</v>
      </c>
      <c r="M56">
        <f t="shared" si="1"/>
        <v>84</v>
      </c>
      <c r="N56">
        <f t="shared" si="2"/>
        <v>58</v>
      </c>
      <c r="O56" s="9">
        <f t="shared" si="3"/>
        <v>-4.2455094486581052E-3</v>
      </c>
      <c r="P56" s="6">
        <v>-4.1285300000000003E-4</v>
      </c>
      <c r="Q56" s="10">
        <f t="shared" si="4"/>
        <v>-3.8326564486581053E-3</v>
      </c>
    </row>
    <row r="57" spans="1:17" x14ac:dyDescent="0.2">
      <c r="A57" s="1" t="s">
        <v>84</v>
      </c>
      <c r="B57" s="1" t="s">
        <v>18</v>
      </c>
      <c r="C57" s="1" t="s">
        <v>88</v>
      </c>
      <c r="D57" s="1">
        <v>112</v>
      </c>
      <c r="E57" t="s">
        <v>20</v>
      </c>
      <c r="F57" s="1" t="s">
        <v>76</v>
      </c>
      <c r="G57" s="2">
        <v>137</v>
      </c>
      <c r="H57" s="3">
        <v>0</v>
      </c>
      <c r="I57">
        <v>0</v>
      </c>
      <c r="J57" s="8">
        <f t="shared" si="0"/>
        <v>100</v>
      </c>
      <c r="K57" s="19">
        <v>26</v>
      </c>
      <c r="L57" s="5">
        <v>3.547104</v>
      </c>
      <c r="M57">
        <f t="shared" si="1"/>
        <v>137</v>
      </c>
      <c r="N57">
        <f t="shared" si="2"/>
        <v>111</v>
      </c>
      <c r="O57" s="9">
        <f t="shared" si="3"/>
        <v>-1.8638822666259829E-3</v>
      </c>
      <c r="P57" s="6">
        <v>-4.1285300000000003E-4</v>
      </c>
      <c r="Q57" s="10">
        <f t="shared" si="4"/>
        <v>-1.451029266625983E-3</v>
      </c>
    </row>
    <row r="58" spans="1:17" x14ac:dyDescent="0.2">
      <c r="A58" s="1" t="s">
        <v>84</v>
      </c>
      <c r="B58" s="1" t="s">
        <v>18</v>
      </c>
      <c r="C58" s="1" t="s">
        <v>89</v>
      </c>
      <c r="D58" s="1">
        <f>112-53</f>
        <v>59</v>
      </c>
      <c r="E58" t="s">
        <v>39</v>
      </c>
      <c r="F58" s="1" t="s">
        <v>76</v>
      </c>
      <c r="G58" s="2">
        <v>40</v>
      </c>
      <c r="H58" s="3">
        <v>0</v>
      </c>
      <c r="I58">
        <v>18</v>
      </c>
      <c r="J58" s="8">
        <f t="shared" si="0"/>
        <v>69.491525423728817</v>
      </c>
      <c r="K58" s="19">
        <v>5</v>
      </c>
      <c r="L58" s="5">
        <v>3.547104</v>
      </c>
      <c r="M58">
        <f t="shared" si="1"/>
        <v>40</v>
      </c>
      <c r="N58">
        <f t="shared" si="2"/>
        <v>35</v>
      </c>
      <c r="O58" s="9">
        <f t="shared" si="3"/>
        <v>-2.2042903092914881E-3</v>
      </c>
      <c r="P58" s="6">
        <v>-4.1285300000000003E-4</v>
      </c>
      <c r="Q58" s="10">
        <f t="shared" si="4"/>
        <v>-1.7914373092914881E-3</v>
      </c>
    </row>
    <row r="59" spans="1:17" x14ac:dyDescent="0.2">
      <c r="A59" s="1" t="s">
        <v>84</v>
      </c>
      <c r="B59" s="1" t="s">
        <v>27</v>
      </c>
      <c r="C59" s="1" t="s">
        <v>90</v>
      </c>
      <c r="D59" s="1">
        <v>87</v>
      </c>
      <c r="E59" t="s">
        <v>20</v>
      </c>
      <c r="F59" s="1" t="s">
        <v>21</v>
      </c>
      <c r="G59" s="2">
        <v>18</v>
      </c>
      <c r="H59" s="3">
        <v>1</v>
      </c>
      <c r="I59">
        <v>18</v>
      </c>
      <c r="J59" s="8">
        <f t="shared" si="0"/>
        <v>79.310344827586206</v>
      </c>
      <c r="K59" s="19">
        <v>17</v>
      </c>
      <c r="L59" s="5">
        <v>3.547104</v>
      </c>
      <c r="M59">
        <f t="shared" si="1"/>
        <v>18</v>
      </c>
      <c r="N59">
        <f t="shared" si="2"/>
        <v>1</v>
      </c>
      <c r="O59" s="9">
        <f t="shared" si="3"/>
        <v>-2.5876917225362017E-2</v>
      </c>
      <c r="P59" s="6">
        <v>-5.1680029999999998E-4</v>
      </c>
      <c r="Q59" s="10">
        <f t="shared" si="4"/>
        <v>-2.5360116925362018E-2</v>
      </c>
    </row>
    <row r="60" spans="1:17" x14ac:dyDescent="0.2">
      <c r="A60" s="1" t="s">
        <v>84</v>
      </c>
      <c r="B60" s="1" t="s">
        <v>27</v>
      </c>
      <c r="C60" s="1" t="s">
        <v>91</v>
      </c>
      <c r="D60" s="1">
        <v>85</v>
      </c>
      <c r="E60" t="s">
        <v>35</v>
      </c>
      <c r="F60" s="1" t="s">
        <v>76</v>
      </c>
      <c r="G60" s="2">
        <v>14</v>
      </c>
      <c r="H60" s="3">
        <v>0</v>
      </c>
      <c r="I60">
        <v>0</v>
      </c>
      <c r="J60" s="8">
        <f t="shared" si="0"/>
        <v>100</v>
      </c>
      <c r="K60" s="19">
        <v>5</v>
      </c>
      <c r="L60" s="5">
        <v>3.547104</v>
      </c>
      <c r="M60">
        <f t="shared" si="1"/>
        <v>14</v>
      </c>
      <c r="N60">
        <f t="shared" si="2"/>
        <v>9</v>
      </c>
      <c r="O60" s="9">
        <f t="shared" si="3"/>
        <v>-4.7701777424489934E-3</v>
      </c>
      <c r="P60" s="6">
        <v>-5.1680029999999998E-4</v>
      </c>
      <c r="Q60" s="10">
        <f t="shared" si="4"/>
        <v>-4.2533774424489933E-3</v>
      </c>
    </row>
    <row r="61" spans="1:17" x14ac:dyDescent="0.2">
      <c r="A61" s="1" t="s">
        <v>84</v>
      </c>
      <c r="B61" s="1" t="s">
        <v>27</v>
      </c>
      <c r="C61" s="1" t="s">
        <v>92</v>
      </c>
      <c r="D61" s="1">
        <v>87</v>
      </c>
      <c r="E61" t="s">
        <v>20</v>
      </c>
      <c r="F61" s="1" t="s">
        <v>21</v>
      </c>
      <c r="G61" s="2">
        <v>16</v>
      </c>
      <c r="H61" s="3">
        <v>1</v>
      </c>
      <c r="I61">
        <v>12</v>
      </c>
      <c r="J61" s="8">
        <f t="shared" si="0"/>
        <v>86.206896551724142</v>
      </c>
      <c r="K61" s="19">
        <v>4</v>
      </c>
      <c r="L61" s="5">
        <v>3.547104</v>
      </c>
      <c r="M61">
        <f t="shared" si="1"/>
        <v>16</v>
      </c>
      <c r="N61">
        <f t="shared" si="2"/>
        <v>12</v>
      </c>
      <c r="O61" s="9">
        <f t="shared" si="3"/>
        <v>-3.0834940987894189E-3</v>
      </c>
      <c r="P61" s="6">
        <v>-5.1680029999999998E-4</v>
      </c>
      <c r="Q61" s="10">
        <f t="shared" si="4"/>
        <v>-2.5666937987894188E-3</v>
      </c>
    </row>
    <row r="62" spans="1:17" x14ac:dyDescent="0.2">
      <c r="A62" s="1" t="s">
        <v>84</v>
      </c>
      <c r="B62" s="1" t="s">
        <v>27</v>
      </c>
      <c r="C62" s="1" t="s">
        <v>93</v>
      </c>
      <c r="D62" s="1">
        <v>59</v>
      </c>
      <c r="E62" t="s">
        <v>39</v>
      </c>
      <c r="F62" s="1" t="s">
        <v>76</v>
      </c>
      <c r="G62" s="2">
        <v>16</v>
      </c>
      <c r="H62" s="3">
        <v>0</v>
      </c>
      <c r="I62">
        <v>0</v>
      </c>
      <c r="J62" s="8">
        <f t="shared" si="0"/>
        <v>100</v>
      </c>
      <c r="K62" s="19">
        <v>1</v>
      </c>
      <c r="L62" s="5">
        <v>3.547104</v>
      </c>
      <c r="M62">
        <f t="shared" si="1"/>
        <v>16</v>
      </c>
      <c r="N62">
        <f t="shared" si="2"/>
        <v>15</v>
      </c>
      <c r="O62" s="9">
        <f t="shared" si="3"/>
        <v>-1.0275359629904213E-3</v>
      </c>
      <c r="P62" s="6">
        <v>-5.1680029999999998E-4</v>
      </c>
      <c r="Q62" s="10">
        <f t="shared" si="4"/>
        <v>-5.1073566299042136E-4</v>
      </c>
    </row>
    <row r="63" spans="1:17" x14ac:dyDescent="0.2">
      <c r="A63" s="1" t="s">
        <v>84</v>
      </c>
      <c r="B63" s="1" t="s">
        <v>27</v>
      </c>
      <c r="C63" s="1" t="s">
        <v>94</v>
      </c>
      <c r="D63" s="1">
        <v>59</v>
      </c>
      <c r="E63" t="s">
        <v>39</v>
      </c>
      <c r="F63" s="1" t="s">
        <v>76</v>
      </c>
      <c r="G63" s="2">
        <v>15</v>
      </c>
      <c r="H63" s="3">
        <v>0</v>
      </c>
      <c r="I63">
        <v>0</v>
      </c>
      <c r="J63" s="8">
        <f t="shared" si="0"/>
        <v>100</v>
      </c>
      <c r="K63" s="19">
        <v>0</v>
      </c>
      <c r="L63" s="5">
        <v>3.547104</v>
      </c>
      <c r="M63">
        <f t="shared" si="1"/>
        <v>15</v>
      </c>
      <c r="N63">
        <f t="shared" si="2"/>
        <v>15</v>
      </c>
      <c r="O63" s="9">
        <f t="shared" si="3"/>
        <v>0</v>
      </c>
      <c r="P63" s="6">
        <v>-5.1680029999999998E-4</v>
      </c>
      <c r="Q63" s="10">
        <f t="shared" si="4"/>
        <v>5.1680029999999998E-4</v>
      </c>
    </row>
    <row r="64" spans="1:17" x14ac:dyDescent="0.2">
      <c r="A64" s="1" t="s">
        <v>95</v>
      </c>
      <c r="B64" s="1" t="s">
        <v>18</v>
      </c>
      <c r="C64" s="1" t="s">
        <v>96</v>
      </c>
      <c r="D64" s="1">
        <v>110</v>
      </c>
      <c r="E64" t="s">
        <v>20</v>
      </c>
      <c r="F64" s="1" t="s">
        <v>76</v>
      </c>
      <c r="G64" s="2">
        <v>37</v>
      </c>
      <c r="H64" s="3">
        <v>0</v>
      </c>
      <c r="I64">
        <v>0</v>
      </c>
      <c r="J64" s="8">
        <f t="shared" si="0"/>
        <v>100</v>
      </c>
      <c r="K64" s="19">
        <v>30</v>
      </c>
      <c r="L64" s="5">
        <v>3.068336</v>
      </c>
      <c r="M64">
        <f t="shared" si="1"/>
        <v>37</v>
      </c>
      <c r="N64">
        <f t="shared" si="2"/>
        <v>7</v>
      </c>
      <c r="O64" s="9">
        <f t="shared" si="3"/>
        <v>-1.4164951073150453E-2</v>
      </c>
      <c r="P64" s="6">
        <v>-1.1825800000000001E-4</v>
      </c>
      <c r="Q64" s="10">
        <f t="shared" si="4"/>
        <v>-1.4046693073150453E-2</v>
      </c>
    </row>
    <row r="65" spans="1:17" x14ac:dyDescent="0.2">
      <c r="A65" s="1" t="s">
        <v>95</v>
      </c>
      <c r="B65" s="1" t="s">
        <v>18</v>
      </c>
      <c r="C65" s="1" t="s">
        <v>97</v>
      </c>
      <c r="D65" s="1">
        <v>110</v>
      </c>
      <c r="E65" t="s">
        <v>20</v>
      </c>
      <c r="F65" s="1" t="s">
        <v>76</v>
      </c>
      <c r="G65" s="2">
        <v>51</v>
      </c>
      <c r="H65" s="3">
        <v>1</v>
      </c>
      <c r="I65">
        <v>16</v>
      </c>
      <c r="J65" s="8">
        <f t="shared" si="0"/>
        <v>85.454545454545453</v>
      </c>
      <c r="K65" s="19">
        <v>29</v>
      </c>
      <c r="L65" s="5">
        <v>3.068336</v>
      </c>
      <c r="M65">
        <f t="shared" si="1"/>
        <v>51</v>
      </c>
      <c r="N65">
        <f t="shared" si="2"/>
        <v>22</v>
      </c>
      <c r="O65" s="9">
        <f t="shared" si="3"/>
        <v>-7.4159045695661617E-3</v>
      </c>
      <c r="P65" s="6">
        <v>-1.1825800000000001E-4</v>
      </c>
      <c r="Q65" s="10">
        <f t="shared" si="4"/>
        <v>-7.2976465695661612E-3</v>
      </c>
    </row>
    <row r="66" spans="1:17" x14ac:dyDescent="0.2">
      <c r="A66" s="1" t="s">
        <v>95</v>
      </c>
      <c r="B66" s="1" t="s">
        <v>18</v>
      </c>
      <c r="C66" s="1" t="s">
        <v>98</v>
      </c>
      <c r="D66" s="1">
        <f>110-55</f>
        <v>55</v>
      </c>
      <c r="E66" t="s">
        <v>39</v>
      </c>
      <c r="F66" s="1" t="s">
        <v>76</v>
      </c>
      <c r="G66" s="2">
        <v>46</v>
      </c>
      <c r="H66" s="3">
        <v>0</v>
      </c>
      <c r="I66">
        <v>0</v>
      </c>
      <c r="J66" s="8">
        <f t="shared" ref="J66:J83" si="5">((I66/D66)*(-100))+100</f>
        <v>100</v>
      </c>
      <c r="K66" s="19">
        <v>6</v>
      </c>
      <c r="L66" s="5">
        <v>3.068336</v>
      </c>
      <c r="M66">
        <f t="shared" ref="M66:M83" si="6">G66</f>
        <v>46</v>
      </c>
      <c r="N66">
        <f t="shared" ref="N66:N83" si="7">(G66-K66)</f>
        <v>40</v>
      </c>
      <c r="O66" s="9">
        <f t="shared" ref="O66:O83" si="8">LN((N66+1)/(M66+1))/D66</f>
        <v>-2.483191545559104E-3</v>
      </c>
      <c r="P66" s="6">
        <v>-1.1825800000000001E-4</v>
      </c>
      <c r="Q66" s="10">
        <f t="shared" si="4"/>
        <v>-2.364933545559104E-3</v>
      </c>
    </row>
    <row r="67" spans="1:17" x14ac:dyDescent="0.2">
      <c r="A67" s="1" t="s">
        <v>95</v>
      </c>
      <c r="B67" s="1" t="s">
        <v>18</v>
      </c>
      <c r="C67" s="1" t="s">
        <v>99</v>
      </c>
      <c r="D67" s="1">
        <v>55</v>
      </c>
      <c r="E67" t="s">
        <v>39</v>
      </c>
      <c r="F67" s="1" t="s">
        <v>76</v>
      </c>
      <c r="G67" s="2">
        <v>58</v>
      </c>
      <c r="H67" s="3">
        <v>0</v>
      </c>
      <c r="I67">
        <v>0</v>
      </c>
      <c r="J67" s="8">
        <f t="shared" si="5"/>
        <v>100</v>
      </c>
      <c r="K67" s="19">
        <v>4</v>
      </c>
      <c r="L67" s="5">
        <v>3.068336</v>
      </c>
      <c r="M67">
        <f t="shared" si="6"/>
        <v>58</v>
      </c>
      <c r="N67">
        <f t="shared" si="7"/>
        <v>54</v>
      </c>
      <c r="O67" s="9">
        <f t="shared" si="8"/>
        <v>-1.2764410667863376E-3</v>
      </c>
      <c r="P67" s="6">
        <v>-1.1825800000000001E-4</v>
      </c>
      <c r="Q67" s="10">
        <f t="shared" si="4"/>
        <v>-1.1581830667863377E-3</v>
      </c>
    </row>
    <row r="68" spans="1:17" x14ac:dyDescent="0.2">
      <c r="A68" s="1" t="s">
        <v>95</v>
      </c>
      <c r="B68" s="1" t="s">
        <v>18</v>
      </c>
      <c r="C68" s="1" t="s">
        <v>100</v>
      </c>
      <c r="D68" s="1">
        <v>110</v>
      </c>
      <c r="E68" t="s">
        <v>20</v>
      </c>
      <c r="F68" s="1" t="s">
        <v>76</v>
      </c>
      <c r="G68" s="2">
        <v>134</v>
      </c>
      <c r="H68" s="3">
        <v>1</v>
      </c>
      <c r="I68">
        <v>16</v>
      </c>
      <c r="J68" s="8">
        <f t="shared" si="5"/>
        <v>85.454545454545453</v>
      </c>
      <c r="K68" s="19">
        <v>28</v>
      </c>
      <c r="L68" s="5">
        <v>3.068336</v>
      </c>
      <c r="M68">
        <f t="shared" si="6"/>
        <v>134</v>
      </c>
      <c r="N68">
        <f t="shared" si="7"/>
        <v>106</v>
      </c>
      <c r="O68" s="9">
        <f t="shared" si="8"/>
        <v>-2.1131449452411201E-3</v>
      </c>
      <c r="P68" s="6">
        <v>-1.1825800000000001E-4</v>
      </c>
      <c r="Q68" s="10">
        <f t="shared" si="4"/>
        <v>-1.9948869452411202E-3</v>
      </c>
    </row>
    <row r="69" spans="1:17" x14ac:dyDescent="0.2">
      <c r="A69" s="1" t="s">
        <v>95</v>
      </c>
      <c r="B69" s="1" t="s">
        <v>27</v>
      </c>
      <c r="C69" s="1" t="s">
        <v>101</v>
      </c>
      <c r="D69" s="1">
        <v>110</v>
      </c>
      <c r="E69" t="s">
        <v>20</v>
      </c>
      <c r="F69" s="1" t="s">
        <v>76</v>
      </c>
      <c r="G69" s="2">
        <v>15</v>
      </c>
      <c r="H69" s="3">
        <v>0</v>
      </c>
      <c r="I69">
        <v>16</v>
      </c>
      <c r="J69" s="8">
        <f t="shared" si="5"/>
        <v>85.454545454545453</v>
      </c>
      <c r="K69" s="19">
        <v>13</v>
      </c>
      <c r="L69" s="5">
        <v>3.068336</v>
      </c>
      <c r="M69">
        <f t="shared" si="6"/>
        <v>15</v>
      </c>
      <c r="N69">
        <f t="shared" si="7"/>
        <v>2</v>
      </c>
      <c r="O69" s="9">
        <f t="shared" si="8"/>
        <v>-1.5217967577924287E-2</v>
      </c>
      <c r="P69" s="6">
        <v>-1.3578479999999999E-4</v>
      </c>
      <c r="Q69" s="10">
        <f t="shared" si="4"/>
        <v>-1.5082182777924287E-2</v>
      </c>
    </row>
    <row r="70" spans="1:17" x14ac:dyDescent="0.2">
      <c r="A70" s="1" t="s">
        <v>95</v>
      </c>
      <c r="B70" s="1" t="s">
        <v>27</v>
      </c>
      <c r="C70" s="1" t="s">
        <v>102</v>
      </c>
      <c r="D70" s="1">
        <f>110-55</f>
        <v>55</v>
      </c>
      <c r="E70" t="s">
        <v>39</v>
      </c>
      <c r="F70" s="1" t="s">
        <v>76</v>
      </c>
      <c r="G70" s="2">
        <v>18</v>
      </c>
      <c r="H70" s="3">
        <v>0</v>
      </c>
      <c r="I70">
        <v>0</v>
      </c>
      <c r="J70" s="8">
        <f t="shared" si="5"/>
        <v>100</v>
      </c>
      <c r="K70" s="19">
        <v>3</v>
      </c>
      <c r="L70" s="5">
        <v>3.068336</v>
      </c>
      <c r="M70">
        <f t="shared" si="6"/>
        <v>18</v>
      </c>
      <c r="N70">
        <f t="shared" si="7"/>
        <v>15</v>
      </c>
      <c r="O70" s="9">
        <f t="shared" si="8"/>
        <v>-3.1245501259392597E-3</v>
      </c>
      <c r="P70" s="6">
        <v>-1.3578479999999999E-4</v>
      </c>
      <c r="Q70" s="10">
        <f t="shared" si="4"/>
        <v>-2.9887653259392595E-3</v>
      </c>
    </row>
    <row r="71" spans="1:17" x14ac:dyDescent="0.2">
      <c r="A71" s="1" t="s">
        <v>95</v>
      </c>
      <c r="B71" s="1" t="s">
        <v>27</v>
      </c>
      <c r="C71" s="1" t="s">
        <v>103</v>
      </c>
      <c r="D71" s="1">
        <v>84</v>
      </c>
      <c r="E71" t="s">
        <v>23</v>
      </c>
      <c r="F71" s="1" t="s">
        <v>76</v>
      </c>
      <c r="G71" s="2">
        <v>16</v>
      </c>
      <c r="H71" s="3">
        <v>0</v>
      </c>
      <c r="I71">
        <v>0</v>
      </c>
      <c r="J71" s="8">
        <f t="shared" si="5"/>
        <v>100</v>
      </c>
      <c r="K71" s="19">
        <v>14</v>
      </c>
      <c r="L71" s="5">
        <v>3.068336</v>
      </c>
      <c r="M71">
        <f t="shared" si="6"/>
        <v>16</v>
      </c>
      <c r="N71">
        <f t="shared" si="7"/>
        <v>2</v>
      </c>
      <c r="O71" s="9">
        <f t="shared" si="8"/>
        <v>-2.0650012564144123E-2</v>
      </c>
      <c r="P71" s="6">
        <v>-1.3578479999999999E-4</v>
      </c>
      <c r="Q71" s="10">
        <f t="shared" ref="Q71:Q83" si="9">O71-P71</f>
        <v>-2.0514227764144122E-2</v>
      </c>
    </row>
    <row r="72" spans="1:17" x14ac:dyDescent="0.2">
      <c r="A72" s="1" t="s">
        <v>95</v>
      </c>
      <c r="B72" s="1" t="s">
        <v>27</v>
      </c>
      <c r="C72" s="1" t="s">
        <v>104</v>
      </c>
      <c r="D72" s="1">
        <f>110-55</f>
        <v>55</v>
      </c>
      <c r="E72" t="s">
        <v>39</v>
      </c>
      <c r="F72" s="1" t="s">
        <v>76</v>
      </c>
      <c r="G72" s="2">
        <v>12</v>
      </c>
      <c r="H72" s="3">
        <v>0</v>
      </c>
      <c r="I72">
        <v>0</v>
      </c>
      <c r="J72" s="8">
        <f t="shared" si="5"/>
        <v>100</v>
      </c>
      <c r="K72" s="19">
        <v>2</v>
      </c>
      <c r="L72" s="5">
        <v>3.068336</v>
      </c>
      <c r="M72">
        <f t="shared" si="6"/>
        <v>12</v>
      </c>
      <c r="N72">
        <f t="shared" si="7"/>
        <v>10</v>
      </c>
      <c r="O72" s="9">
        <f t="shared" si="8"/>
        <v>-3.0373469938757493E-3</v>
      </c>
      <c r="P72" s="6">
        <v>-1.3578479999999999E-4</v>
      </c>
      <c r="Q72" s="10">
        <f t="shared" si="9"/>
        <v>-2.9015621938757491E-3</v>
      </c>
    </row>
    <row r="73" spans="1:17" x14ac:dyDescent="0.2">
      <c r="A73" s="1" t="s">
        <v>95</v>
      </c>
      <c r="B73" s="1" t="s">
        <v>27</v>
      </c>
      <c r="C73" s="1" t="s">
        <v>105</v>
      </c>
      <c r="D73" s="1">
        <v>110</v>
      </c>
      <c r="E73" t="s">
        <v>20</v>
      </c>
      <c r="F73" s="1" t="s">
        <v>76</v>
      </c>
      <c r="G73" s="2">
        <v>18</v>
      </c>
      <c r="H73" s="3">
        <v>1</v>
      </c>
      <c r="I73">
        <v>13</v>
      </c>
      <c r="J73" s="8">
        <f t="shared" si="5"/>
        <v>88.181818181818187</v>
      </c>
      <c r="K73" s="19">
        <v>12</v>
      </c>
      <c r="L73" s="5">
        <v>3.068336</v>
      </c>
      <c r="M73">
        <f t="shared" si="6"/>
        <v>18</v>
      </c>
      <c r="N73">
        <f t="shared" si="7"/>
        <v>6</v>
      </c>
      <c r="O73" s="9">
        <f t="shared" si="8"/>
        <v>-9.0775348191920666E-3</v>
      </c>
      <c r="P73" s="6">
        <v>-1.3578479999999999E-4</v>
      </c>
      <c r="Q73" s="10">
        <f t="shared" si="9"/>
        <v>-8.9417500191920664E-3</v>
      </c>
    </row>
    <row r="74" spans="1:17" x14ac:dyDescent="0.2">
      <c r="A74" s="1" t="s">
        <v>95</v>
      </c>
      <c r="B74" s="1" t="s">
        <v>27</v>
      </c>
      <c r="C74" s="1" t="s">
        <v>106</v>
      </c>
      <c r="D74" s="1">
        <v>110</v>
      </c>
      <c r="E74" t="s">
        <v>20</v>
      </c>
      <c r="F74" s="1" t="s">
        <v>76</v>
      </c>
      <c r="G74" s="2">
        <v>18</v>
      </c>
      <c r="H74" s="3">
        <v>1</v>
      </c>
      <c r="I74">
        <v>26</v>
      </c>
      <c r="J74" s="8">
        <f t="shared" si="5"/>
        <v>76.36363636363636</v>
      </c>
      <c r="K74" s="19">
        <v>1</v>
      </c>
      <c r="L74" s="5">
        <v>3.068336</v>
      </c>
      <c r="M74">
        <f t="shared" si="6"/>
        <v>18</v>
      </c>
      <c r="N74">
        <f t="shared" si="7"/>
        <v>17</v>
      </c>
      <c r="O74" s="9">
        <f t="shared" si="8"/>
        <v>-4.915201933661438E-4</v>
      </c>
      <c r="P74" s="6">
        <v>-1.3578479999999999E-4</v>
      </c>
      <c r="Q74" s="10">
        <f t="shared" si="9"/>
        <v>-3.5573539336614384E-4</v>
      </c>
    </row>
    <row r="75" spans="1:17" x14ac:dyDescent="0.2">
      <c r="A75" s="1" t="s">
        <v>107</v>
      </c>
      <c r="B75" s="1" t="s">
        <v>18</v>
      </c>
      <c r="C75" s="1" t="s">
        <v>108</v>
      </c>
      <c r="D75" s="1">
        <v>84</v>
      </c>
      <c r="E75" t="s">
        <v>20</v>
      </c>
      <c r="F75" s="1" t="s">
        <v>21</v>
      </c>
      <c r="G75" s="2">
        <v>50</v>
      </c>
      <c r="H75" s="3">
        <v>0</v>
      </c>
      <c r="I75">
        <v>0</v>
      </c>
      <c r="J75" s="8">
        <f t="shared" si="5"/>
        <v>100</v>
      </c>
      <c r="K75" s="19">
        <v>3</v>
      </c>
      <c r="L75" s="5">
        <v>3.2346379999999999</v>
      </c>
      <c r="M75">
        <f t="shared" si="6"/>
        <v>50</v>
      </c>
      <c r="N75">
        <f t="shared" si="7"/>
        <v>47</v>
      </c>
      <c r="O75" s="9">
        <f t="shared" si="8"/>
        <v>-7.2172168829089112E-4</v>
      </c>
      <c r="P75" s="6">
        <v>-4.8075789999999997E-5</v>
      </c>
      <c r="Q75" s="10">
        <f t="shared" si="9"/>
        <v>-6.7364589829089117E-4</v>
      </c>
    </row>
    <row r="76" spans="1:17" x14ac:dyDescent="0.2">
      <c r="A76" s="1" t="s">
        <v>107</v>
      </c>
      <c r="B76" s="1" t="s">
        <v>18</v>
      </c>
      <c r="C76" s="1" t="s">
        <v>109</v>
      </c>
      <c r="D76" s="1">
        <v>58</v>
      </c>
      <c r="E76" t="s">
        <v>35</v>
      </c>
      <c r="F76" s="1" t="s">
        <v>21</v>
      </c>
      <c r="G76" s="2">
        <v>79</v>
      </c>
      <c r="H76" s="3">
        <v>1</v>
      </c>
      <c r="I76">
        <v>12</v>
      </c>
      <c r="J76" s="8">
        <f t="shared" si="5"/>
        <v>79.310344827586206</v>
      </c>
      <c r="K76" s="19">
        <v>15</v>
      </c>
      <c r="L76" s="5">
        <v>3.2346379999999999</v>
      </c>
      <c r="M76">
        <f t="shared" si="6"/>
        <v>79</v>
      </c>
      <c r="N76">
        <f t="shared" si="7"/>
        <v>64</v>
      </c>
      <c r="O76" s="9">
        <f t="shared" si="8"/>
        <v>-3.5799890479007671E-3</v>
      </c>
      <c r="P76" s="6">
        <v>-4.8075789999999997E-5</v>
      </c>
      <c r="Q76" s="10">
        <f t="shared" si="9"/>
        <v>-3.531913257900767E-3</v>
      </c>
    </row>
    <row r="77" spans="1:17" x14ac:dyDescent="0.2">
      <c r="A77" s="1" t="s">
        <v>107</v>
      </c>
      <c r="B77" s="1" t="s">
        <v>18</v>
      </c>
      <c r="C77" s="1" t="s">
        <v>110</v>
      </c>
      <c r="D77" s="1">
        <v>58</v>
      </c>
      <c r="E77" t="s">
        <v>35</v>
      </c>
      <c r="F77" s="1" t="s">
        <v>21</v>
      </c>
      <c r="G77" s="2">
        <v>129</v>
      </c>
      <c r="H77" s="3">
        <v>0</v>
      </c>
      <c r="I77">
        <v>0</v>
      </c>
      <c r="J77" s="8">
        <f t="shared" si="5"/>
        <v>100</v>
      </c>
      <c r="K77" s="19">
        <v>21</v>
      </c>
      <c r="L77" s="5">
        <v>3.2346379999999999</v>
      </c>
      <c r="M77">
        <f t="shared" si="6"/>
        <v>129</v>
      </c>
      <c r="N77">
        <f t="shared" si="7"/>
        <v>108</v>
      </c>
      <c r="O77" s="9">
        <f t="shared" si="8"/>
        <v>-3.0376994521799775E-3</v>
      </c>
      <c r="P77" s="6">
        <v>-4.8075789999999997E-5</v>
      </c>
      <c r="Q77" s="10">
        <f t="shared" si="9"/>
        <v>-2.9896236621799774E-3</v>
      </c>
    </row>
    <row r="78" spans="1:17" x14ac:dyDescent="0.2">
      <c r="A78" s="1" t="s">
        <v>107</v>
      </c>
      <c r="B78" s="1" t="s">
        <v>18</v>
      </c>
      <c r="C78" s="1" t="s">
        <v>111</v>
      </c>
      <c r="D78" s="1">
        <v>58</v>
      </c>
      <c r="E78" t="s">
        <v>20</v>
      </c>
      <c r="F78" s="1" t="s">
        <v>29</v>
      </c>
      <c r="G78" s="2">
        <v>135</v>
      </c>
      <c r="H78" s="3">
        <v>0</v>
      </c>
      <c r="I78">
        <v>0</v>
      </c>
      <c r="J78" s="8">
        <f t="shared" si="5"/>
        <v>100</v>
      </c>
      <c r="K78" s="19">
        <v>2</v>
      </c>
      <c r="L78" s="5">
        <v>3.2346379999999999</v>
      </c>
      <c r="M78">
        <f t="shared" si="6"/>
        <v>135</v>
      </c>
      <c r="N78">
        <f t="shared" si="7"/>
        <v>133</v>
      </c>
      <c r="O78" s="9">
        <f t="shared" si="8"/>
        <v>-2.5543251353690667E-4</v>
      </c>
      <c r="P78" s="6">
        <v>-4.8075789999999997E-5</v>
      </c>
      <c r="Q78" s="10">
        <f t="shared" si="9"/>
        <v>-2.0735672353690667E-4</v>
      </c>
    </row>
    <row r="79" spans="1:17" x14ac:dyDescent="0.2">
      <c r="A79" s="1" t="s">
        <v>107</v>
      </c>
      <c r="B79" s="1" t="s">
        <v>27</v>
      </c>
      <c r="C79" s="1" t="s">
        <v>112</v>
      </c>
      <c r="D79" s="1">
        <v>84</v>
      </c>
      <c r="E79" t="s">
        <v>20</v>
      </c>
      <c r="F79" s="1" t="s">
        <v>21</v>
      </c>
      <c r="G79" s="2">
        <v>14</v>
      </c>
      <c r="H79" s="3">
        <v>0</v>
      </c>
      <c r="I79">
        <v>0</v>
      </c>
      <c r="J79" s="8">
        <f t="shared" si="5"/>
        <v>100</v>
      </c>
      <c r="K79" s="19">
        <v>8</v>
      </c>
      <c r="L79" s="5">
        <v>3.2346379999999999</v>
      </c>
      <c r="M79">
        <f t="shared" si="6"/>
        <v>14</v>
      </c>
      <c r="N79">
        <f t="shared" si="7"/>
        <v>6</v>
      </c>
      <c r="O79" s="9">
        <f t="shared" si="8"/>
        <v>-9.0730958577011512E-3</v>
      </c>
      <c r="P79" s="6">
        <v>-1.171595E-4</v>
      </c>
      <c r="Q79" s="10">
        <f t="shared" si="9"/>
        <v>-8.9559363577011511E-3</v>
      </c>
    </row>
    <row r="80" spans="1:17" x14ac:dyDescent="0.2">
      <c r="A80" s="1" t="s">
        <v>107</v>
      </c>
      <c r="B80" s="1" t="s">
        <v>27</v>
      </c>
      <c r="C80" s="1" t="s">
        <v>113</v>
      </c>
      <c r="D80" s="1">
        <v>84</v>
      </c>
      <c r="E80" t="s">
        <v>20</v>
      </c>
      <c r="F80" s="1" t="s">
        <v>21</v>
      </c>
      <c r="G80" s="2">
        <v>17</v>
      </c>
      <c r="H80" s="3">
        <v>0</v>
      </c>
      <c r="I80">
        <v>0</v>
      </c>
      <c r="J80" s="8">
        <f t="shared" si="5"/>
        <v>100</v>
      </c>
      <c r="K80" s="19">
        <v>5</v>
      </c>
      <c r="L80" s="5">
        <v>3.2346379999999999</v>
      </c>
      <c r="M80">
        <f t="shared" si="6"/>
        <v>17</v>
      </c>
      <c r="N80">
        <f t="shared" si="7"/>
        <v>12</v>
      </c>
      <c r="O80" s="9">
        <f t="shared" si="8"/>
        <v>-3.8740761956503333E-3</v>
      </c>
      <c r="P80" s="6">
        <v>-1.171595E-4</v>
      </c>
      <c r="Q80" s="10">
        <f t="shared" si="9"/>
        <v>-3.7569166956503332E-3</v>
      </c>
    </row>
    <row r="81" spans="1:17" x14ac:dyDescent="0.2">
      <c r="A81" s="1" t="s">
        <v>107</v>
      </c>
      <c r="B81" s="1" t="s">
        <v>27</v>
      </c>
      <c r="C81" s="1" t="s">
        <v>114</v>
      </c>
      <c r="D81" s="1">
        <v>84</v>
      </c>
      <c r="E81" t="s">
        <v>20</v>
      </c>
      <c r="F81" s="1" t="s">
        <v>21</v>
      </c>
      <c r="G81" s="2">
        <v>15</v>
      </c>
      <c r="H81" s="3">
        <v>0</v>
      </c>
      <c r="I81">
        <v>0</v>
      </c>
      <c r="J81" s="8">
        <f t="shared" si="5"/>
        <v>100</v>
      </c>
      <c r="K81" s="19">
        <v>9</v>
      </c>
      <c r="L81" s="5">
        <v>3.2346379999999999</v>
      </c>
      <c r="M81">
        <f t="shared" si="6"/>
        <v>15</v>
      </c>
      <c r="N81">
        <f t="shared" si="7"/>
        <v>6</v>
      </c>
      <c r="O81" s="9">
        <f t="shared" si="8"/>
        <v>-9.8414115855293798E-3</v>
      </c>
      <c r="P81" s="6">
        <v>-1.171595E-4</v>
      </c>
      <c r="Q81" s="10">
        <f t="shared" si="9"/>
        <v>-9.7242520855293797E-3</v>
      </c>
    </row>
    <row r="82" spans="1:17" x14ac:dyDescent="0.2">
      <c r="A82" s="1" t="s">
        <v>107</v>
      </c>
      <c r="B82" s="1" t="s">
        <v>27</v>
      </c>
      <c r="C82" s="1" t="s">
        <v>115</v>
      </c>
      <c r="D82" s="1">
        <v>84</v>
      </c>
      <c r="E82" t="s">
        <v>20</v>
      </c>
      <c r="F82" s="1" t="s">
        <v>21</v>
      </c>
      <c r="G82" s="2">
        <v>14</v>
      </c>
      <c r="H82" s="3">
        <v>0</v>
      </c>
      <c r="I82">
        <v>0</v>
      </c>
      <c r="J82" s="8">
        <f t="shared" si="5"/>
        <v>100</v>
      </c>
      <c r="K82" s="19">
        <v>8</v>
      </c>
      <c r="L82" s="5">
        <v>3.2346379999999999</v>
      </c>
      <c r="M82">
        <f t="shared" si="6"/>
        <v>14</v>
      </c>
      <c r="N82">
        <f t="shared" si="7"/>
        <v>6</v>
      </c>
      <c r="O82" s="9">
        <f t="shared" si="8"/>
        <v>-9.0730958577011512E-3</v>
      </c>
      <c r="P82" s="6">
        <v>-1.171595E-4</v>
      </c>
      <c r="Q82" s="10">
        <f t="shared" si="9"/>
        <v>-8.9559363577011511E-3</v>
      </c>
    </row>
    <row r="83" spans="1:17" x14ac:dyDescent="0.2">
      <c r="A83" s="1" t="s">
        <v>107</v>
      </c>
      <c r="B83" s="1" t="s">
        <v>27</v>
      </c>
      <c r="C83" s="1" t="s">
        <v>116</v>
      </c>
      <c r="D83" s="1">
        <v>84</v>
      </c>
      <c r="E83" t="s">
        <v>20</v>
      </c>
      <c r="F83" s="1" t="s">
        <v>21</v>
      </c>
      <c r="G83" s="2">
        <v>15</v>
      </c>
      <c r="H83" s="3">
        <v>1</v>
      </c>
      <c r="I83">
        <v>17</v>
      </c>
      <c r="J83" s="8">
        <f t="shared" si="5"/>
        <v>79.761904761904759</v>
      </c>
      <c r="K83" s="19">
        <v>1</v>
      </c>
      <c r="L83" s="5">
        <v>3.2346379999999999</v>
      </c>
      <c r="M83">
        <f t="shared" si="6"/>
        <v>15</v>
      </c>
      <c r="N83">
        <f t="shared" si="7"/>
        <v>14</v>
      </c>
      <c r="O83" s="9">
        <f t="shared" si="8"/>
        <v>-7.6831572782822834E-4</v>
      </c>
      <c r="P83" s="6">
        <v>-1.171595E-4</v>
      </c>
      <c r="Q83" s="10">
        <f t="shared" si="9"/>
        <v>-6.5115622782822835E-4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90F6-8D52-694B-A8ED-7AC64AFF073D}">
  <dimension ref="A1:Q83"/>
  <sheetViews>
    <sheetView workbookViewId="0">
      <selection activeCell="D1" sqref="D1"/>
    </sheetView>
  </sheetViews>
  <sheetFormatPr baseColWidth="10" defaultRowHeight="16" x14ac:dyDescent="0.2"/>
  <cols>
    <col min="1" max="1" width="11.1640625" style="1" bestFit="1" customWidth="1"/>
    <col min="2" max="2" width="12.5" style="1" bestFit="1" customWidth="1"/>
    <col min="3" max="3" width="9.83203125" style="1" customWidth="1"/>
    <col min="4" max="4" width="12.6640625" style="1" bestFit="1" customWidth="1"/>
    <col min="5" max="5" width="8.1640625" bestFit="1" customWidth="1"/>
    <col min="6" max="6" width="7.33203125" bestFit="1" customWidth="1"/>
    <col min="7" max="7" width="14.5" style="19" bestFit="1" customWidth="1"/>
    <col min="8" max="8" width="13.1640625" style="3" bestFit="1" customWidth="1"/>
    <col min="9" max="9" width="9.6640625" style="3" bestFit="1" customWidth="1"/>
    <col min="10" max="10" width="12.33203125" style="8" bestFit="1" customWidth="1"/>
    <col min="11" max="11" width="12.83203125" style="2" bestFit="1" customWidth="1"/>
    <col min="12" max="12" width="9" style="2" bestFit="1" customWidth="1"/>
    <col min="13" max="14" width="4.1640625" bestFit="1" customWidth="1"/>
    <col min="15" max="15" width="8.1640625" style="9" bestFit="1" customWidth="1"/>
    <col min="17" max="17" width="10.33203125" style="7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s="1" t="s">
        <v>5</v>
      </c>
      <c r="G1" s="19" t="s">
        <v>6</v>
      </c>
      <c r="H1" s="3" t="s">
        <v>7</v>
      </c>
      <c r="I1" s="19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118</v>
      </c>
      <c r="P1" s="6" t="s">
        <v>119</v>
      </c>
      <c r="Q1" s="7" t="s">
        <v>117</v>
      </c>
    </row>
    <row r="2" spans="1:17" x14ac:dyDescent="0.2">
      <c r="A2" s="1" t="s">
        <v>17</v>
      </c>
      <c r="B2" s="1" t="s">
        <v>18</v>
      </c>
      <c r="C2" s="1" t="s">
        <v>19</v>
      </c>
      <c r="D2" s="1">
        <v>76</v>
      </c>
      <c r="E2" t="s">
        <v>20</v>
      </c>
      <c r="F2" s="1" t="s">
        <v>21</v>
      </c>
      <c r="G2" s="19">
        <v>28</v>
      </c>
      <c r="H2" s="3">
        <v>0</v>
      </c>
      <c r="I2" s="3">
        <v>0</v>
      </c>
      <c r="J2" s="8">
        <f t="shared" ref="J2:J33" si="0">((I2/D2)*(-100))+100</f>
        <v>100</v>
      </c>
      <c r="K2" s="2">
        <v>16</v>
      </c>
      <c r="L2" s="5">
        <v>2.6190367769999998</v>
      </c>
      <c r="M2">
        <f t="shared" ref="M2:M33" si="1">G2</f>
        <v>28</v>
      </c>
      <c r="N2">
        <f t="shared" ref="N2:N33" si="2">(G2-K2)</f>
        <v>12</v>
      </c>
      <c r="O2" s="9">
        <f t="shared" ref="O2:O33" si="3">(M2-N2)/D2</f>
        <v>0.21052631578947367</v>
      </c>
      <c r="P2" s="6">
        <v>6.3859650000000004E-3</v>
      </c>
      <c r="Q2" s="10">
        <f t="shared" ref="Q2:Q33" si="4">O2-P2</f>
        <v>0.20414035078947368</v>
      </c>
    </row>
    <row r="3" spans="1:17" x14ac:dyDescent="0.2">
      <c r="A3" s="1" t="s">
        <v>17</v>
      </c>
      <c r="B3" s="1" t="s">
        <v>18</v>
      </c>
      <c r="C3" s="1" t="s">
        <v>22</v>
      </c>
      <c r="D3" s="1">
        <v>56</v>
      </c>
      <c r="E3" t="s">
        <v>23</v>
      </c>
      <c r="F3" s="1" t="s">
        <v>21</v>
      </c>
      <c r="G3" s="19">
        <v>33</v>
      </c>
      <c r="H3" s="3">
        <v>0</v>
      </c>
      <c r="I3" s="3">
        <v>0</v>
      </c>
      <c r="J3" s="8">
        <f t="shared" si="0"/>
        <v>100</v>
      </c>
      <c r="K3" s="2">
        <v>16</v>
      </c>
      <c r="L3" s="5">
        <v>2.6190367769999998</v>
      </c>
      <c r="M3">
        <f t="shared" si="1"/>
        <v>33</v>
      </c>
      <c r="N3">
        <f t="shared" si="2"/>
        <v>17</v>
      </c>
      <c r="O3" s="9">
        <f t="shared" si="3"/>
        <v>0.2857142857142857</v>
      </c>
      <c r="P3" s="6">
        <v>6.3859650000000004E-3</v>
      </c>
      <c r="Q3" s="10">
        <f t="shared" si="4"/>
        <v>0.2793283207142857</v>
      </c>
    </row>
    <row r="4" spans="1:17" x14ac:dyDescent="0.2">
      <c r="A4" s="1" t="s">
        <v>17</v>
      </c>
      <c r="B4" s="1" t="s">
        <v>18</v>
      </c>
      <c r="C4" s="1" t="s">
        <v>24</v>
      </c>
      <c r="D4" s="1">
        <v>56</v>
      </c>
      <c r="E4" t="s">
        <v>23</v>
      </c>
      <c r="F4" s="1" t="s">
        <v>21</v>
      </c>
      <c r="G4" s="19">
        <v>86</v>
      </c>
      <c r="H4" s="3">
        <v>1</v>
      </c>
      <c r="I4" s="3">
        <v>14</v>
      </c>
      <c r="J4" s="8">
        <f t="shared" si="0"/>
        <v>75</v>
      </c>
      <c r="K4" s="2">
        <v>13</v>
      </c>
      <c r="L4" s="5">
        <v>2.6190367769999998</v>
      </c>
      <c r="M4">
        <f t="shared" si="1"/>
        <v>86</v>
      </c>
      <c r="N4">
        <f t="shared" si="2"/>
        <v>73</v>
      </c>
      <c r="O4" s="9">
        <f t="shared" si="3"/>
        <v>0.23214285714285715</v>
      </c>
      <c r="P4" s="6">
        <v>6.3859650000000004E-3</v>
      </c>
      <c r="Q4" s="10">
        <f t="shared" si="4"/>
        <v>0.22575689214285716</v>
      </c>
    </row>
    <row r="5" spans="1:17" x14ac:dyDescent="0.2">
      <c r="A5" s="1" t="s">
        <v>17</v>
      </c>
      <c r="B5" s="1" t="s">
        <v>18</v>
      </c>
      <c r="C5" s="1" t="s">
        <v>25</v>
      </c>
      <c r="D5" s="1">
        <v>56</v>
      </c>
      <c r="E5" t="s">
        <v>23</v>
      </c>
      <c r="F5" s="1" t="s">
        <v>21</v>
      </c>
      <c r="G5" s="19">
        <v>62</v>
      </c>
      <c r="H5" s="3">
        <v>1</v>
      </c>
      <c r="I5" s="3">
        <v>17</v>
      </c>
      <c r="J5" s="8">
        <f t="shared" si="0"/>
        <v>69.642857142857139</v>
      </c>
      <c r="K5" s="2">
        <v>18</v>
      </c>
      <c r="L5" s="5">
        <v>2.6190367769999998</v>
      </c>
      <c r="M5">
        <f t="shared" si="1"/>
        <v>62</v>
      </c>
      <c r="N5">
        <f t="shared" si="2"/>
        <v>44</v>
      </c>
      <c r="O5" s="9">
        <f t="shared" si="3"/>
        <v>0.32142857142857145</v>
      </c>
      <c r="P5" s="6">
        <v>6.3859650000000004E-3</v>
      </c>
      <c r="Q5" s="10">
        <f t="shared" si="4"/>
        <v>0.31504260642857146</v>
      </c>
    </row>
    <row r="6" spans="1:17" x14ac:dyDescent="0.2">
      <c r="A6" s="1" t="s">
        <v>17</v>
      </c>
      <c r="B6" s="1" t="s">
        <v>18</v>
      </c>
      <c r="C6" s="1" t="s">
        <v>26</v>
      </c>
      <c r="D6" s="1">
        <v>56</v>
      </c>
      <c r="E6" t="s">
        <v>23</v>
      </c>
      <c r="F6" s="1" t="s">
        <v>21</v>
      </c>
      <c r="G6" s="19">
        <v>31</v>
      </c>
      <c r="H6" s="3">
        <v>0</v>
      </c>
      <c r="I6" s="3">
        <v>0</v>
      </c>
      <c r="J6" s="8">
        <f t="shared" si="0"/>
        <v>100</v>
      </c>
      <c r="K6" s="2">
        <v>11</v>
      </c>
      <c r="L6" s="5">
        <v>2.6190367769999998</v>
      </c>
      <c r="M6">
        <f t="shared" si="1"/>
        <v>31</v>
      </c>
      <c r="N6">
        <f t="shared" si="2"/>
        <v>20</v>
      </c>
      <c r="O6" s="9">
        <f t="shared" si="3"/>
        <v>0.19642857142857142</v>
      </c>
      <c r="P6" s="6">
        <v>6.3859650000000004E-3</v>
      </c>
      <c r="Q6" s="10">
        <f t="shared" si="4"/>
        <v>0.19004260642857143</v>
      </c>
    </row>
    <row r="7" spans="1:17" x14ac:dyDescent="0.2">
      <c r="A7" s="1" t="s">
        <v>17</v>
      </c>
      <c r="B7" s="1" t="s">
        <v>27</v>
      </c>
      <c r="C7" s="1" t="s">
        <v>28</v>
      </c>
      <c r="D7" s="1">
        <v>59</v>
      </c>
      <c r="E7" t="s">
        <v>20</v>
      </c>
      <c r="F7" s="1" t="s">
        <v>29</v>
      </c>
      <c r="G7" s="19">
        <v>15</v>
      </c>
      <c r="H7" s="3">
        <v>0</v>
      </c>
      <c r="I7" s="3">
        <v>0</v>
      </c>
      <c r="J7" s="8">
        <f t="shared" si="0"/>
        <v>100</v>
      </c>
      <c r="K7" s="2">
        <v>13</v>
      </c>
      <c r="L7" s="5">
        <v>2.6190367769999998</v>
      </c>
      <c r="M7">
        <f t="shared" si="1"/>
        <v>15</v>
      </c>
      <c r="N7">
        <f t="shared" si="2"/>
        <v>2</v>
      </c>
      <c r="O7" s="9">
        <f t="shared" si="3"/>
        <v>0.22033898305084745</v>
      </c>
      <c r="P7">
        <v>2.1491230000000002E-3</v>
      </c>
      <c r="Q7" s="10">
        <f t="shared" si="4"/>
        <v>0.21818986005084745</v>
      </c>
    </row>
    <row r="8" spans="1:17" x14ac:dyDescent="0.2">
      <c r="A8" s="11" t="s">
        <v>17</v>
      </c>
      <c r="B8" s="11" t="s">
        <v>27</v>
      </c>
      <c r="C8" s="11" t="s">
        <v>30</v>
      </c>
      <c r="D8" s="11">
        <v>56</v>
      </c>
      <c r="E8" s="12" t="s">
        <v>23</v>
      </c>
      <c r="F8" s="11" t="s">
        <v>21</v>
      </c>
      <c r="G8" s="22">
        <v>20</v>
      </c>
      <c r="H8" s="14">
        <v>1</v>
      </c>
      <c r="I8" s="14">
        <v>17</v>
      </c>
      <c r="J8" s="15">
        <f t="shared" si="0"/>
        <v>69.642857142857139</v>
      </c>
      <c r="K8" s="13">
        <v>17</v>
      </c>
      <c r="L8" s="16">
        <v>2.6190367769999998</v>
      </c>
      <c r="M8">
        <f t="shared" si="1"/>
        <v>20</v>
      </c>
      <c r="N8">
        <f t="shared" si="2"/>
        <v>3</v>
      </c>
      <c r="O8" s="9">
        <f t="shared" si="3"/>
        <v>0.30357142857142855</v>
      </c>
      <c r="P8">
        <v>2.1491230000000002E-3</v>
      </c>
      <c r="Q8" s="10">
        <f t="shared" si="4"/>
        <v>0.30142230557142857</v>
      </c>
    </row>
    <row r="9" spans="1:17" x14ac:dyDescent="0.2">
      <c r="A9" s="1" t="s">
        <v>17</v>
      </c>
      <c r="B9" s="1" t="s">
        <v>27</v>
      </c>
      <c r="C9" s="1" t="s">
        <v>31</v>
      </c>
      <c r="D9" s="1">
        <v>56</v>
      </c>
      <c r="E9" t="s">
        <v>23</v>
      </c>
      <c r="F9" s="1" t="s">
        <v>21</v>
      </c>
      <c r="G9" s="19">
        <v>19</v>
      </c>
      <c r="H9" s="3">
        <v>0</v>
      </c>
      <c r="I9" s="3">
        <v>0</v>
      </c>
      <c r="J9" s="8">
        <f t="shared" si="0"/>
        <v>100</v>
      </c>
      <c r="K9" s="2">
        <v>8</v>
      </c>
      <c r="L9" s="5">
        <v>2.6190367769999998</v>
      </c>
      <c r="M9">
        <f t="shared" si="1"/>
        <v>19</v>
      </c>
      <c r="N9">
        <f t="shared" si="2"/>
        <v>11</v>
      </c>
      <c r="O9" s="9">
        <f t="shared" si="3"/>
        <v>0.14285714285714285</v>
      </c>
      <c r="P9">
        <v>2.1491230000000002E-3</v>
      </c>
      <c r="Q9" s="10">
        <f t="shared" si="4"/>
        <v>0.14070801985714285</v>
      </c>
    </row>
    <row r="10" spans="1:17" x14ac:dyDescent="0.2">
      <c r="A10" s="1" t="s">
        <v>17</v>
      </c>
      <c r="B10" s="1" t="s">
        <v>27</v>
      </c>
      <c r="C10" s="1" t="s">
        <v>32</v>
      </c>
      <c r="D10" s="1">
        <v>59</v>
      </c>
      <c r="E10" t="s">
        <v>20</v>
      </c>
      <c r="F10" s="1" t="s">
        <v>29</v>
      </c>
      <c r="G10" s="19">
        <v>16</v>
      </c>
      <c r="H10" s="3">
        <v>0</v>
      </c>
      <c r="I10" s="3">
        <v>0</v>
      </c>
      <c r="J10" s="8">
        <f t="shared" si="0"/>
        <v>100</v>
      </c>
      <c r="K10" s="2">
        <v>16</v>
      </c>
      <c r="L10" s="5">
        <v>2.6190367769999998</v>
      </c>
      <c r="M10">
        <f t="shared" si="1"/>
        <v>16</v>
      </c>
      <c r="N10">
        <f t="shared" si="2"/>
        <v>0</v>
      </c>
      <c r="O10" s="9">
        <f t="shared" si="3"/>
        <v>0.2711864406779661</v>
      </c>
      <c r="P10">
        <v>2.1491230000000002E-3</v>
      </c>
      <c r="Q10" s="10">
        <f t="shared" si="4"/>
        <v>0.26903731767796613</v>
      </c>
    </row>
    <row r="11" spans="1:17" x14ac:dyDescent="0.2">
      <c r="A11" s="1" t="s">
        <v>33</v>
      </c>
      <c r="B11" s="1" t="s">
        <v>18</v>
      </c>
      <c r="C11" s="1" t="s">
        <v>34</v>
      </c>
      <c r="D11" s="1">
        <v>61</v>
      </c>
      <c r="E11" t="s">
        <v>35</v>
      </c>
      <c r="F11" s="1" t="s">
        <v>21</v>
      </c>
      <c r="G11" s="19">
        <v>27</v>
      </c>
      <c r="H11" s="3">
        <v>0</v>
      </c>
      <c r="I11" s="3">
        <v>0</v>
      </c>
      <c r="J11" s="8">
        <f t="shared" si="0"/>
        <v>100</v>
      </c>
      <c r="K11" s="2">
        <f>21-4</f>
        <v>17</v>
      </c>
      <c r="L11" s="5">
        <v>2.8934160000000002</v>
      </c>
      <c r="M11">
        <f t="shared" si="1"/>
        <v>27</v>
      </c>
      <c r="N11">
        <f t="shared" si="2"/>
        <v>10</v>
      </c>
      <c r="O11" s="9">
        <f t="shared" si="3"/>
        <v>0.27868852459016391</v>
      </c>
      <c r="P11">
        <v>2.7068249999999999E-2</v>
      </c>
      <c r="Q11" s="10">
        <f t="shared" si="4"/>
        <v>0.25162027459016389</v>
      </c>
    </row>
    <row r="12" spans="1:17" x14ac:dyDescent="0.2">
      <c r="A12" s="1" t="s">
        <v>33</v>
      </c>
      <c r="B12" s="1" t="s">
        <v>18</v>
      </c>
      <c r="C12" s="1" t="s">
        <v>36</v>
      </c>
      <c r="D12" s="1">
        <v>90</v>
      </c>
      <c r="E12" t="s">
        <v>20</v>
      </c>
      <c r="F12" s="1" t="s">
        <v>21</v>
      </c>
      <c r="G12" s="19">
        <v>87</v>
      </c>
      <c r="H12" s="3">
        <v>0</v>
      </c>
      <c r="I12" s="3">
        <v>0</v>
      </c>
      <c r="J12" s="8">
        <f t="shared" si="0"/>
        <v>100</v>
      </c>
      <c r="K12" s="2">
        <v>26</v>
      </c>
      <c r="L12" s="5">
        <v>2.8934160000000002</v>
      </c>
      <c r="M12">
        <f t="shared" si="1"/>
        <v>87</v>
      </c>
      <c r="N12">
        <f t="shared" si="2"/>
        <v>61</v>
      </c>
      <c r="O12" s="9">
        <f t="shared" si="3"/>
        <v>0.28888888888888886</v>
      </c>
      <c r="P12">
        <v>2.7068249999999999E-2</v>
      </c>
      <c r="Q12" s="10">
        <f t="shared" si="4"/>
        <v>0.26182063888888885</v>
      </c>
    </row>
    <row r="13" spans="1:17" x14ac:dyDescent="0.2">
      <c r="A13" s="1" t="s">
        <v>33</v>
      </c>
      <c r="B13" s="1" t="s">
        <v>18</v>
      </c>
      <c r="C13" s="1" t="s">
        <v>37</v>
      </c>
      <c r="D13" s="1">
        <v>90</v>
      </c>
      <c r="E13" t="s">
        <v>20</v>
      </c>
      <c r="F13" s="1" t="s">
        <v>21</v>
      </c>
      <c r="G13" s="19">
        <v>41</v>
      </c>
      <c r="H13" s="3">
        <v>0</v>
      </c>
      <c r="I13" s="3">
        <v>0</v>
      </c>
      <c r="J13" s="8">
        <f t="shared" si="0"/>
        <v>100</v>
      </c>
      <c r="K13" s="2">
        <v>32</v>
      </c>
      <c r="L13" s="5">
        <v>2.8934160000000002</v>
      </c>
      <c r="M13">
        <f t="shared" si="1"/>
        <v>41</v>
      </c>
      <c r="N13">
        <f t="shared" si="2"/>
        <v>9</v>
      </c>
      <c r="O13" s="9">
        <f t="shared" si="3"/>
        <v>0.35555555555555557</v>
      </c>
      <c r="P13">
        <v>2.7068249999999999E-2</v>
      </c>
      <c r="Q13" s="10">
        <f t="shared" si="4"/>
        <v>0.32848730555555555</v>
      </c>
    </row>
    <row r="14" spans="1:17" x14ac:dyDescent="0.2">
      <c r="A14" s="1" t="s">
        <v>33</v>
      </c>
      <c r="B14" s="1" t="s">
        <v>18</v>
      </c>
      <c r="C14" s="1" t="s">
        <v>38</v>
      </c>
      <c r="D14" s="1">
        <v>58</v>
      </c>
      <c r="E14" t="s">
        <v>20</v>
      </c>
      <c r="F14" s="1" t="s">
        <v>39</v>
      </c>
      <c r="G14" s="19">
        <v>200</v>
      </c>
      <c r="H14" s="3">
        <v>0</v>
      </c>
      <c r="I14" s="3">
        <v>0</v>
      </c>
      <c r="J14" s="8">
        <f t="shared" si="0"/>
        <v>100</v>
      </c>
      <c r="K14" s="2">
        <v>24</v>
      </c>
      <c r="L14" s="5">
        <v>2.8934160000000002</v>
      </c>
      <c r="M14">
        <f t="shared" si="1"/>
        <v>200</v>
      </c>
      <c r="N14">
        <f t="shared" si="2"/>
        <v>176</v>
      </c>
      <c r="O14" s="9">
        <f t="shared" si="3"/>
        <v>0.41379310344827586</v>
      </c>
      <c r="P14">
        <v>2.7068249999999999E-2</v>
      </c>
      <c r="Q14" s="10">
        <f t="shared" si="4"/>
        <v>0.38672485344827584</v>
      </c>
    </row>
    <row r="15" spans="1:17" x14ac:dyDescent="0.2">
      <c r="A15" s="1" t="s">
        <v>33</v>
      </c>
      <c r="B15" s="1" t="s">
        <v>18</v>
      </c>
      <c r="C15" s="1" t="s">
        <v>40</v>
      </c>
      <c r="D15" s="1">
        <v>73</v>
      </c>
      <c r="E15" t="s">
        <v>20</v>
      </c>
      <c r="F15" s="1" t="s">
        <v>29</v>
      </c>
      <c r="G15" s="19">
        <v>124</v>
      </c>
      <c r="H15" s="3">
        <v>1</v>
      </c>
      <c r="I15" s="3">
        <v>12</v>
      </c>
      <c r="J15" s="8">
        <f t="shared" si="0"/>
        <v>83.561643835616437</v>
      </c>
      <c r="K15" s="2">
        <v>21</v>
      </c>
      <c r="L15" s="5">
        <v>2.8934160000000002</v>
      </c>
      <c r="M15">
        <f t="shared" si="1"/>
        <v>124</v>
      </c>
      <c r="N15">
        <f t="shared" si="2"/>
        <v>103</v>
      </c>
      <c r="O15" s="9">
        <f t="shared" si="3"/>
        <v>0.28767123287671231</v>
      </c>
      <c r="P15">
        <v>2.7068249999999999E-2</v>
      </c>
      <c r="Q15" s="10">
        <f t="shared" si="4"/>
        <v>0.2606029828767123</v>
      </c>
    </row>
    <row r="16" spans="1:17" x14ac:dyDescent="0.2">
      <c r="A16" s="1" t="s">
        <v>33</v>
      </c>
      <c r="B16" s="1" t="s">
        <v>18</v>
      </c>
      <c r="C16" s="1" t="s">
        <v>41</v>
      </c>
      <c r="D16" s="1">
        <v>90</v>
      </c>
      <c r="E16" t="s">
        <v>20</v>
      </c>
      <c r="F16" s="1" t="s">
        <v>21</v>
      </c>
      <c r="G16" s="19">
        <v>92</v>
      </c>
      <c r="H16" s="3">
        <v>1</v>
      </c>
      <c r="I16" s="3">
        <v>13</v>
      </c>
      <c r="J16" s="8">
        <f t="shared" si="0"/>
        <v>85.555555555555557</v>
      </c>
      <c r="K16" s="2">
        <v>34</v>
      </c>
      <c r="L16" s="5">
        <v>2.8934160000000002</v>
      </c>
      <c r="M16">
        <f t="shared" si="1"/>
        <v>92</v>
      </c>
      <c r="N16">
        <f t="shared" si="2"/>
        <v>58</v>
      </c>
      <c r="O16" s="9">
        <f t="shared" si="3"/>
        <v>0.37777777777777777</v>
      </c>
      <c r="P16">
        <v>2.7068249999999999E-2</v>
      </c>
      <c r="Q16" s="10">
        <f t="shared" si="4"/>
        <v>0.35070952777777775</v>
      </c>
    </row>
    <row r="17" spans="1:17" x14ac:dyDescent="0.2">
      <c r="A17" s="1" t="s">
        <v>33</v>
      </c>
      <c r="B17" s="1" t="s">
        <v>27</v>
      </c>
      <c r="C17" s="1" t="s">
        <v>42</v>
      </c>
      <c r="D17" s="1">
        <v>61</v>
      </c>
      <c r="E17" t="s">
        <v>35</v>
      </c>
      <c r="F17" s="1" t="s">
        <v>21</v>
      </c>
      <c r="G17" s="19">
        <v>15</v>
      </c>
      <c r="H17" s="3">
        <v>0</v>
      </c>
      <c r="I17" s="3">
        <v>0</v>
      </c>
      <c r="J17" s="8">
        <f t="shared" si="0"/>
        <v>100</v>
      </c>
      <c r="K17" s="2">
        <v>12</v>
      </c>
      <c r="L17" s="5">
        <v>2.8934160000000002</v>
      </c>
      <c r="M17">
        <f t="shared" si="1"/>
        <v>15</v>
      </c>
      <c r="N17">
        <f t="shared" si="2"/>
        <v>3</v>
      </c>
      <c r="O17" s="9">
        <f t="shared" si="3"/>
        <v>0.19672131147540983</v>
      </c>
      <c r="P17">
        <v>4.7777779999999999E-3</v>
      </c>
      <c r="Q17" s="10">
        <f t="shared" si="4"/>
        <v>0.19194353347540982</v>
      </c>
    </row>
    <row r="18" spans="1:17" x14ac:dyDescent="0.2">
      <c r="A18" s="1" t="s">
        <v>33</v>
      </c>
      <c r="B18" s="1" t="s">
        <v>27</v>
      </c>
      <c r="C18" s="1" t="s">
        <v>43</v>
      </c>
      <c r="D18" s="1">
        <v>90</v>
      </c>
      <c r="E18" t="s">
        <v>20</v>
      </c>
      <c r="F18" s="1" t="s">
        <v>21</v>
      </c>
      <c r="G18" s="19">
        <v>15</v>
      </c>
      <c r="H18" s="3">
        <v>0</v>
      </c>
      <c r="I18" s="3">
        <v>0</v>
      </c>
      <c r="J18" s="8">
        <f t="shared" si="0"/>
        <v>100</v>
      </c>
      <c r="K18" s="2">
        <v>13</v>
      </c>
      <c r="L18" s="5">
        <v>2.8934160000000002</v>
      </c>
      <c r="M18">
        <f t="shared" si="1"/>
        <v>15</v>
      </c>
      <c r="N18">
        <f t="shared" si="2"/>
        <v>2</v>
      </c>
      <c r="O18" s="9">
        <f t="shared" si="3"/>
        <v>0.14444444444444443</v>
      </c>
      <c r="P18">
        <v>4.7777779999999999E-3</v>
      </c>
      <c r="Q18" s="10">
        <f t="shared" si="4"/>
        <v>0.13966666644444442</v>
      </c>
    </row>
    <row r="19" spans="1:17" x14ac:dyDescent="0.2">
      <c r="A19" s="1" t="s">
        <v>33</v>
      </c>
      <c r="B19" s="1" t="s">
        <v>27</v>
      </c>
      <c r="C19" s="1" t="s">
        <v>44</v>
      </c>
      <c r="D19" s="1">
        <v>61</v>
      </c>
      <c r="E19" t="s">
        <v>35</v>
      </c>
      <c r="F19" s="1" t="s">
        <v>21</v>
      </c>
      <c r="G19" s="19">
        <v>14</v>
      </c>
      <c r="H19" s="3">
        <v>1</v>
      </c>
      <c r="I19" s="3">
        <v>17</v>
      </c>
      <c r="J19" s="8">
        <f t="shared" si="0"/>
        <v>72.131147540983605</v>
      </c>
      <c r="K19" s="2">
        <v>8</v>
      </c>
      <c r="L19" s="5">
        <v>2.8934160000000002</v>
      </c>
      <c r="M19">
        <f t="shared" si="1"/>
        <v>14</v>
      </c>
      <c r="N19">
        <f t="shared" si="2"/>
        <v>6</v>
      </c>
      <c r="O19" s="9">
        <f t="shared" si="3"/>
        <v>0.13114754098360656</v>
      </c>
      <c r="P19">
        <v>4.7777779999999999E-3</v>
      </c>
      <c r="Q19" s="10">
        <f t="shared" si="4"/>
        <v>0.12636976298360655</v>
      </c>
    </row>
    <row r="20" spans="1:17" x14ac:dyDescent="0.2">
      <c r="A20" s="1" t="s">
        <v>33</v>
      </c>
      <c r="B20" s="1" t="s">
        <v>27</v>
      </c>
      <c r="C20" s="1" t="s">
        <v>45</v>
      </c>
      <c r="D20" s="1">
        <v>73</v>
      </c>
      <c r="E20" t="s">
        <v>20</v>
      </c>
      <c r="F20" s="1" t="s">
        <v>29</v>
      </c>
      <c r="G20" s="19">
        <v>23</v>
      </c>
      <c r="H20" s="3">
        <v>0</v>
      </c>
      <c r="I20" s="3">
        <v>0</v>
      </c>
      <c r="J20" s="8">
        <f t="shared" si="0"/>
        <v>100</v>
      </c>
      <c r="K20" s="2">
        <v>7</v>
      </c>
      <c r="L20" s="5">
        <v>2.8934160000000002</v>
      </c>
      <c r="M20">
        <f t="shared" si="1"/>
        <v>23</v>
      </c>
      <c r="N20">
        <f t="shared" si="2"/>
        <v>16</v>
      </c>
      <c r="O20" s="9">
        <f t="shared" si="3"/>
        <v>9.5890410958904104E-2</v>
      </c>
      <c r="P20">
        <v>4.7777779999999999E-3</v>
      </c>
      <c r="Q20" s="10">
        <f t="shared" si="4"/>
        <v>9.1112632958904108E-2</v>
      </c>
    </row>
    <row r="21" spans="1:17" x14ac:dyDescent="0.2">
      <c r="A21" s="1" t="s">
        <v>33</v>
      </c>
      <c r="B21" s="1" t="s">
        <v>27</v>
      </c>
      <c r="C21" s="1" t="s">
        <v>46</v>
      </c>
      <c r="D21" s="1">
        <v>61</v>
      </c>
      <c r="E21" t="s">
        <v>35</v>
      </c>
      <c r="F21" s="1" t="s">
        <v>21</v>
      </c>
      <c r="G21" s="19">
        <v>14</v>
      </c>
      <c r="H21" s="3">
        <v>0</v>
      </c>
      <c r="I21" s="3">
        <v>0</v>
      </c>
      <c r="J21" s="8">
        <f t="shared" si="0"/>
        <v>100</v>
      </c>
      <c r="K21" s="2">
        <v>8</v>
      </c>
      <c r="L21" s="5">
        <v>2.8934160000000002</v>
      </c>
      <c r="M21">
        <f t="shared" si="1"/>
        <v>14</v>
      </c>
      <c r="N21">
        <f t="shared" si="2"/>
        <v>6</v>
      </c>
      <c r="O21" s="9">
        <f t="shared" si="3"/>
        <v>0.13114754098360656</v>
      </c>
      <c r="P21">
        <v>4.7777779999999999E-3</v>
      </c>
      <c r="Q21" s="10">
        <f t="shared" si="4"/>
        <v>0.12636976298360655</v>
      </c>
    </row>
    <row r="22" spans="1:17" x14ac:dyDescent="0.2">
      <c r="A22" s="17" t="s">
        <v>47</v>
      </c>
      <c r="B22" s="1" t="s">
        <v>18</v>
      </c>
      <c r="C22" s="1" t="s">
        <v>48</v>
      </c>
      <c r="D22" s="1">
        <v>76</v>
      </c>
      <c r="E22" t="s">
        <v>49</v>
      </c>
      <c r="F22" s="1" t="s">
        <v>29</v>
      </c>
      <c r="G22" s="19">
        <v>18</v>
      </c>
      <c r="H22" s="3">
        <v>0</v>
      </c>
      <c r="I22" s="3">
        <v>0</v>
      </c>
      <c r="J22" s="8">
        <f t="shared" si="0"/>
        <v>100</v>
      </c>
      <c r="K22" s="2">
        <v>13</v>
      </c>
      <c r="L22" s="5">
        <v>2.3896470000000001</v>
      </c>
      <c r="M22">
        <f t="shared" si="1"/>
        <v>18</v>
      </c>
      <c r="N22">
        <f t="shared" si="2"/>
        <v>5</v>
      </c>
      <c r="O22" s="9">
        <f t="shared" si="3"/>
        <v>0.17105263157894737</v>
      </c>
      <c r="P22">
        <v>1.111296E-2</v>
      </c>
      <c r="Q22" s="10">
        <f t="shared" si="4"/>
        <v>0.15993967157894737</v>
      </c>
    </row>
    <row r="23" spans="1:17" x14ac:dyDescent="0.2">
      <c r="A23" s="17" t="s">
        <v>47</v>
      </c>
      <c r="B23" s="1" t="s">
        <v>18</v>
      </c>
      <c r="C23" s="1" t="s">
        <v>50</v>
      </c>
      <c r="D23" s="1">
        <v>76</v>
      </c>
      <c r="E23" t="s">
        <v>49</v>
      </c>
      <c r="F23" s="1" t="s">
        <v>29</v>
      </c>
      <c r="G23" s="19">
        <v>43</v>
      </c>
      <c r="H23" s="3">
        <v>0</v>
      </c>
      <c r="I23" s="3">
        <v>0</v>
      </c>
      <c r="J23" s="8">
        <f t="shared" si="0"/>
        <v>100</v>
      </c>
      <c r="K23" s="2">
        <v>24</v>
      </c>
      <c r="L23" s="5">
        <v>2.3896470000000001</v>
      </c>
      <c r="M23">
        <f t="shared" si="1"/>
        <v>43</v>
      </c>
      <c r="N23">
        <f t="shared" si="2"/>
        <v>19</v>
      </c>
      <c r="O23" s="9">
        <f t="shared" si="3"/>
        <v>0.31578947368421051</v>
      </c>
      <c r="P23">
        <v>1.111296E-2</v>
      </c>
      <c r="Q23" s="10">
        <f t="shared" si="4"/>
        <v>0.3046765136842105</v>
      </c>
    </row>
    <row r="24" spans="1:17" x14ac:dyDescent="0.2">
      <c r="A24" s="17" t="s">
        <v>47</v>
      </c>
      <c r="B24" s="1" t="s">
        <v>18</v>
      </c>
      <c r="C24" s="1" t="s">
        <v>51</v>
      </c>
      <c r="D24" s="1">
        <v>76</v>
      </c>
      <c r="E24" t="s">
        <v>49</v>
      </c>
      <c r="F24" s="1" t="s">
        <v>29</v>
      </c>
      <c r="G24" s="19">
        <v>112</v>
      </c>
      <c r="H24" s="3">
        <v>1</v>
      </c>
      <c r="I24" s="3">
        <v>20</v>
      </c>
      <c r="J24" s="8">
        <f t="shared" si="0"/>
        <v>73.684210526315795</v>
      </c>
      <c r="K24" s="2">
        <v>14</v>
      </c>
      <c r="L24" s="5">
        <v>2.3896470000000001</v>
      </c>
      <c r="M24">
        <f t="shared" si="1"/>
        <v>112</v>
      </c>
      <c r="N24">
        <f t="shared" si="2"/>
        <v>98</v>
      </c>
      <c r="O24" s="9">
        <f t="shared" si="3"/>
        <v>0.18421052631578946</v>
      </c>
      <c r="P24">
        <v>1.111296E-2</v>
      </c>
      <c r="Q24" s="10">
        <f t="shared" si="4"/>
        <v>0.17309756631578946</v>
      </c>
    </row>
    <row r="25" spans="1:17" x14ac:dyDescent="0.2">
      <c r="A25" s="17" t="s">
        <v>47</v>
      </c>
      <c r="B25" s="1" t="s">
        <v>18</v>
      </c>
      <c r="C25" s="1" t="s">
        <v>52</v>
      </c>
      <c r="D25" s="1">
        <v>59</v>
      </c>
      <c r="E25" t="s">
        <v>35</v>
      </c>
      <c r="F25" s="1" t="s">
        <v>21</v>
      </c>
      <c r="G25" s="19">
        <v>37</v>
      </c>
      <c r="H25" s="3">
        <v>1</v>
      </c>
      <c r="I25" s="3">
        <v>14</v>
      </c>
      <c r="J25" s="8">
        <f t="shared" si="0"/>
        <v>76.271186440677965</v>
      </c>
      <c r="K25" s="2">
        <v>7</v>
      </c>
      <c r="L25" s="5">
        <v>2.3896470000000001</v>
      </c>
      <c r="M25">
        <f t="shared" si="1"/>
        <v>37</v>
      </c>
      <c r="N25">
        <f t="shared" si="2"/>
        <v>30</v>
      </c>
      <c r="O25" s="9">
        <f t="shared" si="3"/>
        <v>0.11864406779661017</v>
      </c>
      <c r="P25">
        <v>1.111296E-2</v>
      </c>
      <c r="Q25" s="10">
        <f t="shared" si="4"/>
        <v>0.10753110779661017</v>
      </c>
    </row>
    <row r="26" spans="1:17" x14ac:dyDescent="0.2">
      <c r="A26" s="17" t="s">
        <v>47</v>
      </c>
      <c r="B26" s="1" t="s">
        <v>18</v>
      </c>
      <c r="C26" s="1" t="s">
        <v>53</v>
      </c>
      <c r="D26" s="1">
        <v>59</v>
      </c>
      <c r="E26" t="s">
        <v>35</v>
      </c>
      <c r="F26" s="1" t="s">
        <v>21</v>
      </c>
      <c r="G26" s="19">
        <v>16</v>
      </c>
      <c r="H26" s="3">
        <v>0</v>
      </c>
      <c r="I26" s="3">
        <v>0</v>
      </c>
      <c r="J26" s="8">
        <f t="shared" si="0"/>
        <v>100</v>
      </c>
      <c r="K26" s="2">
        <v>12</v>
      </c>
      <c r="L26" s="5">
        <v>2.3896470000000001</v>
      </c>
      <c r="M26">
        <f t="shared" si="1"/>
        <v>16</v>
      </c>
      <c r="N26">
        <f t="shared" si="2"/>
        <v>4</v>
      </c>
      <c r="O26" s="9">
        <f t="shared" si="3"/>
        <v>0.20338983050847459</v>
      </c>
      <c r="P26">
        <v>1.111296E-2</v>
      </c>
      <c r="Q26" s="10">
        <f t="shared" si="4"/>
        <v>0.19227687050847458</v>
      </c>
    </row>
    <row r="27" spans="1:17" x14ac:dyDescent="0.2">
      <c r="A27" s="17" t="s">
        <v>47</v>
      </c>
      <c r="B27" s="1" t="s">
        <v>18</v>
      </c>
      <c r="C27" s="1" t="s">
        <v>54</v>
      </c>
      <c r="D27" s="1">
        <v>63</v>
      </c>
      <c r="E27" t="s">
        <v>49</v>
      </c>
      <c r="F27" s="1" t="s">
        <v>39</v>
      </c>
      <c r="G27" s="19">
        <v>44</v>
      </c>
      <c r="H27" s="3">
        <v>0</v>
      </c>
      <c r="I27" s="3">
        <v>0</v>
      </c>
      <c r="J27" s="8">
        <f t="shared" si="0"/>
        <v>100</v>
      </c>
      <c r="K27" s="2">
        <v>16</v>
      </c>
      <c r="L27" s="5">
        <v>2.3896470000000001</v>
      </c>
      <c r="M27">
        <f t="shared" si="1"/>
        <v>44</v>
      </c>
      <c r="N27">
        <f t="shared" si="2"/>
        <v>28</v>
      </c>
      <c r="O27" s="9">
        <f t="shared" si="3"/>
        <v>0.25396825396825395</v>
      </c>
      <c r="P27">
        <v>1.111296E-2</v>
      </c>
      <c r="Q27" s="10">
        <f t="shared" si="4"/>
        <v>0.24285529396825395</v>
      </c>
    </row>
    <row r="28" spans="1:17" x14ac:dyDescent="0.2">
      <c r="A28" s="17" t="s">
        <v>47</v>
      </c>
      <c r="B28" s="1" t="s">
        <v>27</v>
      </c>
      <c r="C28" s="1" t="s">
        <v>55</v>
      </c>
      <c r="D28" s="1">
        <v>48</v>
      </c>
      <c r="E28" t="s">
        <v>49</v>
      </c>
      <c r="F28" s="1" t="s">
        <v>23</v>
      </c>
      <c r="G28" s="19">
        <v>16</v>
      </c>
      <c r="H28" s="3">
        <v>0</v>
      </c>
      <c r="I28" s="3">
        <v>0</v>
      </c>
      <c r="J28" s="8">
        <f t="shared" si="0"/>
        <v>100</v>
      </c>
      <c r="K28" s="2">
        <v>15</v>
      </c>
      <c r="L28" s="5">
        <v>2.3896470000000001</v>
      </c>
      <c r="M28">
        <f t="shared" si="1"/>
        <v>16</v>
      </c>
      <c r="N28">
        <f t="shared" si="2"/>
        <v>1</v>
      </c>
      <c r="O28" s="9">
        <f t="shared" si="3"/>
        <v>0.3125</v>
      </c>
      <c r="P28">
        <v>5.0082709999999999E-3</v>
      </c>
      <c r="Q28" s="10">
        <f t="shared" si="4"/>
        <v>0.30749172899999999</v>
      </c>
    </row>
    <row r="29" spans="1:17" x14ac:dyDescent="0.2">
      <c r="A29" s="17" t="s">
        <v>47</v>
      </c>
      <c r="B29" s="1" t="s">
        <v>27</v>
      </c>
      <c r="C29" s="1" t="s">
        <v>56</v>
      </c>
      <c r="D29" s="1">
        <v>63</v>
      </c>
      <c r="E29" t="s">
        <v>49</v>
      </c>
      <c r="F29" s="1" t="s">
        <v>39</v>
      </c>
      <c r="G29" s="19">
        <v>17</v>
      </c>
      <c r="H29" s="3">
        <v>0</v>
      </c>
      <c r="I29" s="3">
        <v>0</v>
      </c>
      <c r="J29" s="8">
        <f t="shared" si="0"/>
        <v>100</v>
      </c>
      <c r="K29" s="2">
        <v>14</v>
      </c>
      <c r="L29" s="5">
        <v>2.3896470000000001</v>
      </c>
      <c r="M29">
        <f t="shared" si="1"/>
        <v>17</v>
      </c>
      <c r="N29">
        <f t="shared" si="2"/>
        <v>3</v>
      </c>
      <c r="O29" s="9">
        <f t="shared" si="3"/>
        <v>0.22222222222222221</v>
      </c>
      <c r="P29">
        <v>5.0082709999999999E-3</v>
      </c>
      <c r="Q29" s="10">
        <f t="shared" si="4"/>
        <v>0.2172139512222222</v>
      </c>
    </row>
    <row r="30" spans="1:17" x14ac:dyDescent="0.2">
      <c r="A30" s="17" t="s">
        <v>47</v>
      </c>
      <c r="B30" s="1" t="s">
        <v>27</v>
      </c>
      <c r="C30" s="1" t="s">
        <v>57</v>
      </c>
      <c r="D30" s="1">
        <v>45</v>
      </c>
      <c r="E30" t="s">
        <v>35</v>
      </c>
      <c r="F30" s="1" t="s">
        <v>29</v>
      </c>
      <c r="G30" s="19">
        <v>15</v>
      </c>
      <c r="H30" s="3">
        <v>1</v>
      </c>
      <c r="I30" s="3">
        <v>15</v>
      </c>
      <c r="J30" s="8">
        <f t="shared" si="0"/>
        <v>66.666666666666671</v>
      </c>
      <c r="K30" s="2">
        <v>11</v>
      </c>
      <c r="L30" s="5">
        <v>2.3896470000000001</v>
      </c>
      <c r="M30">
        <f t="shared" si="1"/>
        <v>15</v>
      </c>
      <c r="N30">
        <f t="shared" si="2"/>
        <v>4</v>
      </c>
      <c r="O30" s="9">
        <f t="shared" si="3"/>
        <v>0.24444444444444444</v>
      </c>
      <c r="P30">
        <v>5.0082709999999999E-3</v>
      </c>
      <c r="Q30" s="10">
        <f t="shared" si="4"/>
        <v>0.23943617344444443</v>
      </c>
    </row>
    <row r="31" spans="1:17" x14ac:dyDescent="0.2">
      <c r="A31" s="17" t="s">
        <v>47</v>
      </c>
      <c r="B31" s="1" t="s">
        <v>27</v>
      </c>
      <c r="C31" s="1" t="s">
        <v>58</v>
      </c>
      <c r="D31" s="1">
        <v>76</v>
      </c>
      <c r="E31" t="s">
        <v>49</v>
      </c>
      <c r="F31" s="1" t="s">
        <v>29</v>
      </c>
      <c r="G31" s="19">
        <v>15</v>
      </c>
      <c r="H31" s="3">
        <v>0</v>
      </c>
      <c r="I31" s="3">
        <v>0</v>
      </c>
      <c r="J31" s="8">
        <f t="shared" si="0"/>
        <v>100</v>
      </c>
      <c r="K31" s="2">
        <v>10</v>
      </c>
      <c r="L31" s="5">
        <v>2.3896470000000001</v>
      </c>
      <c r="M31">
        <f t="shared" si="1"/>
        <v>15</v>
      </c>
      <c r="N31">
        <f t="shared" si="2"/>
        <v>5</v>
      </c>
      <c r="O31" s="9">
        <f t="shared" si="3"/>
        <v>0.13157894736842105</v>
      </c>
      <c r="P31">
        <v>5.0082709999999999E-3</v>
      </c>
      <c r="Q31" s="10">
        <f t="shared" si="4"/>
        <v>0.12657067636842104</v>
      </c>
    </row>
    <row r="32" spans="1:17" x14ac:dyDescent="0.2">
      <c r="A32" s="17" t="s">
        <v>47</v>
      </c>
      <c r="B32" s="1" t="s">
        <v>27</v>
      </c>
      <c r="C32" s="1" t="s">
        <v>59</v>
      </c>
      <c r="D32" s="1">
        <v>63</v>
      </c>
      <c r="E32" t="s">
        <v>49</v>
      </c>
      <c r="F32" s="1" t="s">
        <v>39</v>
      </c>
      <c r="G32" s="19">
        <v>16</v>
      </c>
      <c r="H32" s="3">
        <v>0</v>
      </c>
      <c r="I32" s="3">
        <v>0</v>
      </c>
      <c r="J32" s="8">
        <f t="shared" si="0"/>
        <v>100</v>
      </c>
      <c r="K32" s="2">
        <v>9</v>
      </c>
      <c r="L32" s="5">
        <v>2.3896470000000001</v>
      </c>
      <c r="M32">
        <f t="shared" si="1"/>
        <v>16</v>
      </c>
      <c r="N32">
        <f t="shared" si="2"/>
        <v>7</v>
      </c>
      <c r="O32" s="9">
        <f t="shared" si="3"/>
        <v>0.14285714285714285</v>
      </c>
      <c r="P32">
        <v>5.0082709999999999E-3</v>
      </c>
      <c r="Q32" s="10">
        <f t="shared" si="4"/>
        <v>0.13784887185714284</v>
      </c>
    </row>
    <row r="33" spans="1:17" x14ac:dyDescent="0.2">
      <c r="A33" s="17" t="s">
        <v>47</v>
      </c>
      <c r="B33" s="1" t="s">
        <v>27</v>
      </c>
      <c r="C33" s="1" t="s">
        <v>60</v>
      </c>
      <c r="D33" s="1">
        <v>63</v>
      </c>
      <c r="E33" t="s">
        <v>49</v>
      </c>
      <c r="F33" s="1" t="s">
        <v>39</v>
      </c>
      <c r="G33" s="19">
        <v>15</v>
      </c>
      <c r="H33" s="3">
        <v>1</v>
      </c>
      <c r="I33" s="3">
        <v>20</v>
      </c>
      <c r="J33" s="8">
        <f t="shared" si="0"/>
        <v>68.253968253968253</v>
      </c>
      <c r="K33" s="2">
        <v>14</v>
      </c>
      <c r="L33" s="5">
        <v>2.3896470000000001</v>
      </c>
      <c r="M33">
        <f t="shared" si="1"/>
        <v>15</v>
      </c>
      <c r="N33">
        <f t="shared" si="2"/>
        <v>1</v>
      </c>
      <c r="O33" s="9">
        <f t="shared" si="3"/>
        <v>0.22222222222222221</v>
      </c>
      <c r="P33">
        <v>5.0082709999999999E-3</v>
      </c>
      <c r="Q33" s="10">
        <f t="shared" si="4"/>
        <v>0.2172139512222222</v>
      </c>
    </row>
    <row r="34" spans="1:17" x14ac:dyDescent="0.2">
      <c r="A34" s="17" t="s">
        <v>61</v>
      </c>
      <c r="B34" s="1" t="s">
        <v>18</v>
      </c>
      <c r="C34" s="1" t="s">
        <v>62</v>
      </c>
      <c r="D34" s="1">
        <v>92</v>
      </c>
      <c r="E34" t="s">
        <v>49</v>
      </c>
      <c r="F34" s="1" t="s">
        <v>21</v>
      </c>
      <c r="G34" s="19">
        <v>53</v>
      </c>
      <c r="H34" s="3">
        <v>0</v>
      </c>
      <c r="I34" s="3">
        <v>0</v>
      </c>
      <c r="J34" s="8">
        <f t="shared" ref="J34:J65" si="5">((I34/D34)*(-100))+100</f>
        <v>100</v>
      </c>
      <c r="K34" s="2">
        <v>25</v>
      </c>
      <c r="L34" s="5">
        <v>2.8508789999999999</v>
      </c>
      <c r="M34">
        <f t="shared" ref="M34:M65" si="6">G34</f>
        <v>53</v>
      </c>
      <c r="N34">
        <f t="shared" ref="N34:N65" si="7">(G34-K34)</f>
        <v>28</v>
      </c>
      <c r="O34" s="9">
        <f t="shared" ref="O34:O65" si="8">(M34-N34)/D34</f>
        <v>0.27173913043478259</v>
      </c>
      <c r="P34">
        <v>1.402484E-2</v>
      </c>
      <c r="Q34" s="10">
        <f t="shared" ref="Q34:Q65" si="9">O34-P34</f>
        <v>0.25771429043478261</v>
      </c>
    </row>
    <row r="35" spans="1:17" x14ac:dyDescent="0.2">
      <c r="A35" s="17" t="s">
        <v>61</v>
      </c>
      <c r="B35" s="1" t="s">
        <v>18</v>
      </c>
      <c r="C35" s="1" t="s">
        <v>63</v>
      </c>
      <c r="D35" s="1">
        <v>61</v>
      </c>
      <c r="E35" t="s">
        <v>35</v>
      </c>
      <c r="F35" s="1" t="s">
        <v>21</v>
      </c>
      <c r="G35" s="19">
        <v>41</v>
      </c>
      <c r="H35" s="3">
        <v>0</v>
      </c>
      <c r="I35" s="3">
        <v>0</v>
      </c>
      <c r="J35" s="8">
        <f t="shared" si="5"/>
        <v>100</v>
      </c>
      <c r="K35" s="2">
        <v>14</v>
      </c>
      <c r="L35" s="5">
        <v>2.8508789999999999</v>
      </c>
      <c r="M35">
        <f t="shared" si="6"/>
        <v>41</v>
      </c>
      <c r="N35">
        <f t="shared" si="7"/>
        <v>27</v>
      </c>
      <c r="O35" s="9">
        <f t="shared" si="8"/>
        <v>0.22950819672131148</v>
      </c>
      <c r="P35">
        <v>1.402484E-2</v>
      </c>
      <c r="Q35" s="10">
        <f t="shared" si="9"/>
        <v>0.21548335672131147</v>
      </c>
    </row>
    <row r="36" spans="1:17" x14ac:dyDescent="0.2">
      <c r="A36" s="17" t="s">
        <v>61</v>
      </c>
      <c r="B36" s="1" t="s">
        <v>18</v>
      </c>
      <c r="C36" s="1" t="s">
        <v>64</v>
      </c>
      <c r="D36" s="1">
        <v>61</v>
      </c>
      <c r="E36" t="s">
        <v>35</v>
      </c>
      <c r="F36" s="1" t="s">
        <v>21</v>
      </c>
      <c r="G36" s="19">
        <v>86</v>
      </c>
      <c r="H36" s="3">
        <v>0</v>
      </c>
      <c r="I36" s="3">
        <v>0</v>
      </c>
      <c r="J36" s="8">
        <f t="shared" si="5"/>
        <v>100</v>
      </c>
      <c r="K36" s="2">
        <v>16</v>
      </c>
      <c r="L36" s="5">
        <v>2.8508789999999999</v>
      </c>
      <c r="M36">
        <f t="shared" si="6"/>
        <v>86</v>
      </c>
      <c r="N36">
        <f t="shared" si="7"/>
        <v>70</v>
      </c>
      <c r="O36" s="9">
        <f t="shared" si="8"/>
        <v>0.26229508196721313</v>
      </c>
      <c r="P36">
        <v>1.402484E-2</v>
      </c>
      <c r="Q36" s="10">
        <f t="shared" si="9"/>
        <v>0.24827024196721312</v>
      </c>
    </row>
    <row r="37" spans="1:17" x14ac:dyDescent="0.2">
      <c r="A37" s="17" t="s">
        <v>61</v>
      </c>
      <c r="B37" s="1" t="s">
        <v>18</v>
      </c>
      <c r="C37" s="1" t="s">
        <v>65</v>
      </c>
      <c r="D37" s="1">
        <v>61</v>
      </c>
      <c r="E37" t="s">
        <v>35</v>
      </c>
      <c r="F37" s="1" t="s">
        <v>21</v>
      </c>
      <c r="G37" s="19">
        <v>56</v>
      </c>
      <c r="H37" s="3">
        <v>1</v>
      </c>
      <c r="I37" s="3">
        <v>18</v>
      </c>
      <c r="J37" s="8">
        <f t="shared" si="5"/>
        <v>70.491803278688522</v>
      </c>
      <c r="K37" s="2">
        <v>9</v>
      </c>
      <c r="L37" s="5">
        <v>2.8508789999999999</v>
      </c>
      <c r="M37">
        <f t="shared" si="6"/>
        <v>56</v>
      </c>
      <c r="N37">
        <f t="shared" si="7"/>
        <v>47</v>
      </c>
      <c r="O37" s="9">
        <f t="shared" si="8"/>
        <v>0.14754098360655737</v>
      </c>
      <c r="P37">
        <v>1.402484E-2</v>
      </c>
      <c r="Q37" s="10">
        <f t="shared" si="9"/>
        <v>0.13351614360655736</v>
      </c>
    </row>
    <row r="38" spans="1:17" x14ac:dyDescent="0.2">
      <c r="A38" s="17" t="s">
        <v>61</v>
      </c>
      <c r="B38" s="1" t="s">
        <v>18</v>
      </c>
      <c r="C38" s="1" t="s">
        <v>66</v>
      </c>
      <c r="D38" s="1">
        <v>61</v>
      </c>
      <c r="E38" t="s">
        <v>35</v>
      </c>
      <c r="F38" s="1" t="s">
        <v>21</v>
      </c>
      <c r="G38" s="19">
        <v>60</v>
      </c>
      <c r="H38" s="3">
        <v>0</v>
      </c>
      <c r="I38" s="3">
        <v>0</v>
      </c>
      <c r="J38" s="8">
        <f t="shared" si="5"/>
        <v>100</v>
      </c>
      <c r="K38" s="2">
        <v>11</v>
      </c>
      <c r="L38" s="5">
        <v>2.8508789999999999</v>
      </c>
      <c r="M38">
        <f t="shared" si="6"/>
        <v>60</v>
      </c>
      <c r="N38">
        <f t="shared" si="7"/>
        <v>49</v>
      </c>
      <c r="O38" s="9">
        <f t="shared" si="8"/>
        <v>0.18032786885245902</v>
      </c>
      <c r="P38">
        <v>1.402484E-2</v>
      </c>
      <c r="Q38" s="10">
        <f t="shared" si="9"/>
        <v>0.16630302885245901</v>
      </c>
    </row>
    <row r="39" spans="1:17" x14ac:dyDescent="0.2">
      <c r="A39" s="17" t="s">
        <v>61</v>
      </c>
      <c r="B39" s="1" t="s">
        <v>18</v>
      </c>
      <c r="C39" s="1" t="s">
        <v>67</v>
      </c>
      <c r="D39" s="1">
        <v>49</v>
      </c>
      <c r="E39" t="s">
        <v>49</v>
      </c>
      <c r="F39" s="1" t="s">
        <v>23</v>
      </c>
      <c r="G39" s="19">
        <v>30</v>
      </c>
      <c r="H39" s="3">
        <v>0</v>
      </c>
      <c r="I39" s="3">
        <v>0</v>
      </c>
      <c r="J39" s="8">
        <f t="shared" si="5"/>
        <v>100</v>
      </c>
      <c r="K39" s="2">
        <v>10</v>
      </c>
      <c r="L39" s="5">
        <v>2.8508789999999999</v>
      </c>
      <c r="M39">
        <f t="shared" si="6"/>
        <v>30</v>
      </c>
      <c r="N39">
        <f t="shared" si="7"/>
        <v>20</v>
      </c>
      <c r="O39" s="9">
        <f t="shared" si="8"/>
        <v>0.20408163265306123</v>
      </c>
      <c r="P39">
        <v>1.402484E-2</v>
      </c>
      <c r="Q39" s="10">
        <f t="shared" si="9"/>
        <v>0.19005679265306122</v>
      </c>
    </row>
    <row r="40" spans="1:17" x14ac:dyDescent="0.2">
      <c r="A40" s="17" t="s">
        <v>61</v>
      </c>
      <c r="B40" s="1" t="s">
        <v>27</v>
      </c>
      <c r="C40" s="1" t="s">
        <v>68</v>
      </c>
      <c r="D40" s="1">
        <v>64</v>
      </c>
      <c r="E40" t="s">
        <v>49</v>
      </c>
      <c r="F40" s="1" t="s">
        <v>39</v>
      </c>
      <c r="G40" s="19">
        <v>16</v>
      </c>
      <c r="H40" s="3">
        <v>0</v>
      </c>
      <c r="I40" s="3">
        <v>0</v>
      </c>
      <c r="J40" s="8">
        <f t="shared" si="5"/>
        <v>100</v>
      </c>
      <c r="K40" s="2">
        <v>15</v>
      </c>
      <c r="L40" s="5">
        <v>2.8508789999999999</v>
      </c>
      <c r="M40">
        <f t="shared" si="6"/>
        <v>16</v>
      </c>
      <c r="N40">
        <f t="shared" si="7"/>
        <v>1</v>
      </c>
      <c r="O40" s="9">
        <f t="shared" si="8"/>
        <v>0.234375</v>
      </c>
      <c r="P40">
        <v>4.498447E-3</v>
      </c>
      <c r="Q40" s="10">
        <f t="shared" si="9"/>
        <v>0.22987655300000001</v>
      </c>
    </row>
    <row r="41" spans="1:17" x14ac:dyDescent="0.2">
      <c r="A41" s="17" t="s">
        <v>61</v>
      </c>
      <c r="B41" s="1" t="s">
        <v>27</v>
      </c>
      <c r="C41" s="1" t="s">
        <v>69</v>
      </c>
      <c r="D41" s="1">
        <v>92</v>
      </c>
      <c r="E41" t="s">
        <v>49</v>
      </c>
      <c r="F41" s="1" t="s">
        <v>21</v>
      </c>
      <c r="G41" s="19">
        <v>15</v>
      </c>
      <c r="H41" s="3">
        <v>0</v>
      </c>
      <c r="I41" s="3">
        <v>0</v>
      </c>
      <c r="J41" s="8">
        <f t="shared" si="5"/>
        <v>100</v>
      </c>
      <c r="K41" s="2">
        <v>10</v>
      </c>
      <c r="L41" s="5">
        <v>2.8508789999999999</v>
      </c>
      <c r="M41">
        <f t="shared" si="6"/>
        <v>15</v>
      </c>
      <c r="N41">
        <f t="shared" si="7"/>
        <v>5</v>
      </c>
      <c r="O41" s="9">
        <f t="shared" si="8"/>
        <v>0.10869565217391304</v>
      </c>
      <c r="P41">
        <v>4.498447E-3</v>
      </c>
      <c r="Q41" s="10">
        <f t="shared" si="9"/>
        <v>0.10419720517391304</v>
      </c>
    </row>
    <row r="42" spans="1:17" x14ac:dyDescent="0.2">
      <c r="A42" s="17" t="s">
        <v>61</v>
      </c>
      <c r="B42" s="1" t="s">
        <v>27</v>
      </c>
      <c r="C42" s="1" t="s">
        <v>70</v>
      </c>
      <c r="D42" s="1">
        <v>61</v>
      </c>
      <c r="E42" t="s">
        <v>35</v>
      </c>
      <c r="F42" s="1" t="s">
        <v>21</v>
      </c>
      <c r="G42" s="19">
        <v>15</v>
      </c>
      <c r="H42" s="3">
        <v>0</v>
      </c>
      <c r="I42" s="3">
        <v>0</v>
      </c>
      <c r="J42" s="8">
        <f t="shared" si="5"/>
        <v>100</v>
      </c>
      <c r="K42" s="2">
        <v>8</v>
      </c>
      <c r="L42" s="5">
        <v>2.8508789999999999</v>
      </c>
      <c r="M42">
        <f t="shared" si="6"/>
        <v>15</v>
      </c>
      <c r="N42">
        <f t="shared" si="7"/>
        <v>7</v>
      </c>
      <c r="O42" s="9">
        <f t="shared" si="8"/>
        <v>0.13114754098360656</v>
      </c>
      <c r="P42">
        <v>4.498447E-3</v>
      </c>
      <c r="Q42" s="10">
        <f t="shared" si="9"/>
        <v>0.12664909398360658</v>
      </c>
    </row>
    <row r="43" spans="1:17" x14ac:dyDescent="0.2">
      <c r="A43" s="17" t="s">
        <v>61</v>
      </c>
      <c r="B43" s="1" t="s">
        <v>27</v>
      </c>
      <c r="C43" s="1" t="s">
        <v>71</v>
      </c>
      <c r="D43" s="1">
        <v>64</v>
      </c>
      <c r="E43" t="s">
        <v>49</v>
      </c>
      <c r="F43" s="1" t="s">
        <v>39</v>
      </c>
      <c r="G43" s="19">
        <v>15</v>
      </c>
      <c r="H43" s="3">
        <v>0</v>
      </c>
      <c r="I43" s="3">
        <v>0</v>
      </c>
      <c r="J43" s="8">
        <f t="shared" si="5"/>
        <v>100</v>
      </c>
      <c r="K43" s="2">
        <v>10</v>
      </c>
      <c r="L43" s="5">
        <v>2.8508789999999999</v>
      </c>
      <c r="M43">
        <f t="shared" si="6"/>
        <v>15</v>
      </c>
      <c r="N43">
        <f t="shared" si="7"/>
        <v>5</v>
      </c>
      <c r="O43" s="9">
        <f t="shared" si="8"/>
        <v>0.15625</v>
      </c>
      <c r="P43">
        <v>4.498447E-3</v>
      </c>
      <c r="Q43" s="10">
        <f t="shared" si="9"/>
        <v>0.15175155300000001</v>
      </c>
    </row>
    <row r="44" spans="1:17" x14ac:dyDescent="0.2">
      <c r="A44" s="17" t="s">
        <v>61</v>
      </c>
      <c r="B44" s="1" t="s">
        <v>27</v>
      </c>
      <c r="C44" s="1" t="s">
        <v>72</v>
      </c>
      <c r="D44" s="1">
        <v>61</v>
      </c>
      <c r="E44" t="s">
        <v>35</v>
      </c>
      <c r="F44" s="1" t="s">
        <v>21</v>
      </c>
      <c r="G44" s="19">
        <v>15</v>
      </c>
      <c r="H44" s="3">
        <v>0</v>
      </c>
      <c r="I44" s="3">
        <v>0</v>
      </c>
      <c r="J44" s="8">
        <f t="shared" si="5"/>
        <v>100</v>
      </c>
      <c r="K44" s="2">
        <v>12</v>
      </c>
      <c r="L44" s="5">
        <v>2.8508789999999999</v>
      </c>
      <c r="M44">
        <f t="shared" si="6"/>
        <v>15</v>
      </c>
      <c r="N44">
        <f t="shared" si="7"/>
        <v>3</v>
      </c>
      <c r="O44" s="9">
        <f t="shared" si="8"/>
        <v>0.19672131147540983</v>
      </c>
      <c r="P44">
        <v>4.498447E-3</v>
      </c>
      <c r="Q44" s="10">
        <f t="shared" si="9"/>
        <v>0.19222286447540984</v>
      </c>
    </row>
    <row r="45" spans="1:17" x14ac:dyDescent="0.2">
      <c r="A45" s="17" t="s">
        <v>61</v>
      </c>
      <c r="B45" s="1" t="s">
        <v>27</v>
      </c>
      <c r="C45" s="1" t="s">
        <v>73</v>
      </c>
      <c r="D45" s="1">
        <v>45</v>
      </c>
      <c r="E45" t="s">
        <v>35</v>
      </c>
      <c r="F45" s="1" t="s">
        <v>29</v>
      </c>
      <c r="G45" s="19">
        <v>14</v>
      </c>
      <c r="H45" s="3">
        <v>0</v>
      </c>
      <c r="I45" s="3">
        <v>0</v>
      </c>
      <c r="J45" s="8">
        <f t="shared" si="5"/>
        <v>100</v>
      </c>
      <c r="K45" s="2">
        <v>11</v>
      </c>
      <c r="L45" s="5">
        <v>2.8508789999999999</v>
      </c>
      <c r="M45">
        <f t="shared" si="6"/>
        <v>14</v>
      </c>
      <c r="N45">
        <f t="shared" si="7"/>
        <v>3</v>
      </c>
      <c r="O45" s="9">
        <f t="shared" si="8"/>
        <v>0.24444444444444444</v>
      </c>
      <c r="P45">
        <v>4.498447E-3</v>
      </c>
      <c r="Q45" s="10">
        <f t="shared" si="9"/>
        <v>0.23994599744444445</v>
      </c>
    </row>
    <row r="46" spans="1:17" x14ac:dyDescent="0.2">
      <c r="A46" s="1" t="s">
        <v>74</v>
      </c>
      <c r="B46" s="1" t="s">
        <v>18</v>
      </c>
      <c r="C46" s="1" t="s">
        <v>75</v>
      </c>
      <c r="D46" s="1">
        <v>59</v>
      </c>
      <c r="E46" t="s">
        <v>39</v>
      </c>
      <c r="F46" t="s">
        <v>76</v>
      </c>
      <c r="G46" s="19">
        <v>37</v>
      </c>
      <c r="H46" s="3">
        <v>0</v>
      </c>
      <c r="I46" s="3">
        <v>0</v>
      </c>
      <c r="J46" s="8">
        <f t="shared" si="5"/>
        <v>100</v>
      </c>
      <c r="K46" s="2">
        <v>19</v>
      </c>
      <c r="L46" s="5">
        <v>2.9147280000000002</v>
      </c>
      <c r="M46">
        <f t="shared" si="6"/>
        <v>37</v>
      </c>
      <c r="N46">
        <f t="shared" si="7"/>
        <v>18</v>
      </c>
      <c r="O46" s="9">
        <f t="shared" si="8"/>
        <v>0.32203389830508472</v>
      </c>
      <c r="P46">
        <v>1.6389440000000002E-2</v>
      </c>
      <c r="Q46" s="10">
        <f t="shared" si="9"/>
        <v>0.30564445830508474</v>
      </c>
    </row>
    <row r="47" spans="1:17" x14ac:dyDescent="0.2">
      <c r="A47" s="1" t="s">
        <v>74</v>
      </c>
      <c r="B47" s="1" t="s">
        <v>18</v>
      </c>
      <c r="C47" s="1" t="s">
        <v>77</v>
      </c>
      <c r="D47" s="18">
        <v>101</v>
      </c>
      <c r="E47" t="s">
        <v>20</v>
      </c>
      <c r="F47" s="1" t="s">
        <v>76</v>
      </c>
      <c r="G47" s="19">
        <v>110</v>
      </c>
      <c r="H47" s="3">
        <v>0</v>
      </c>
      <c r="I47" s="3">
        <v>0</v>
      </c>
      <c r="J47" s="8">
        <f t="shared" si="5"/>
        <v>100</v>
      </c>
      <c r="K47" s="2">
        <v>33</v>
      </c>
      <c r="L47" s="5">
        <v>2.9147280000000002</v>
      </c>
      <c r="M47">
        <f t="shared" si="6"/>
        <v>110</v>
      </c>
      <c r="N47">
        <f t="shared" si="7"/>
        <v>77</v>
      </c>
      <c r="O47" s="9">
        <f t="shared" si="8"/>
        <v>0.32673267326732675</v>
      </c>
      <c r="P47">
        <v>1.6389440000000002E-2</v>
      </c>
      <c r="Q47" s="10">
        <f t="shared" si="9"/>
        <v>0.31034323326732677</v>
      </c>
    </row>
    <row r="48" spans="1:17" x14ac:dyDescent="0.2">
      <c r="A48" s="1" t="s">
        <v>74</v>
      </c>
      <c r="B48" s="1" t="s">
        <v>18</v>
      </c>
      <c r="C48" s="1" t="s">
        <v>78</v>
      </c>
      <c r="D48" s="18">
        <v>101</v>
      </c>
      <c r="E48" t="s">
        <v>20</v>
      </c>
      <c r="F48" s="1" t="s">
        <v>76</v>
      </c>
      <c r="G48" s="19">
        <v>94</v>
      </c>
      <c r="H48" s="3">
        <v>0</v>
      </c>
      <c r="I48" s="3">
        <v>0</v>
      </c>
      <c r="J48" s="8">
        <f t="shared" si="5"/>
        <v>100</v>
      </c>
      <c r="K48" s="2">
        <v>39</v>
      </c>
      <c r="L48" s="5">
        <v>2.9147280000000002</v>
      </c>
      <c r="M48">
        <f t="shared" si="6"/>
        <v>94</v>
      </c>
      <c r="N48">
        <f t="shared" si="7"/>
        <v>55</v>
      </c>
      <c r="O48" s="9">
        <f t="shared" si="8"/>
        <v>0.38613861386138615</v>
      </c>
      <c r="P48">
        <v>1.6389440000000002E-2</v>
      </c>
      <c r="Q48" s="10">
        <f t="shared" si="9"/>
        <v>0.36974917386138617</v>
      </c>
    </row>
    <row r="49" spans="1:17" x14ac:dyDescent="0.2">
      <c r="A49" s="1" t="s">
        <v>74</v>
      </c>
      <c r="B49" s="1" t="s">
        <v>18</v>
      </c>
      <c r="C49" s="1" t="s">
        <v>79</v>
      </c>
      <c r="D49" s="18">
        <v>101</v>
      </c>
      <c r="E49" t="s">
        <v>20</v>
      </c>
      <c r="F49" s="1" t="s">
        <v>76</v>
      </c>
      <c r="G49" s="19">
        <v>87</v>
      </c>
      <c r="H49" s="3">
        <v>0</v>
      </c>
      <c r="I49" s="3">
        <v>0</v>
      </c>
      <c r="J49" s="8">
        <f t="shared" si="5"/>
        <v>100</v>
      </c>
      <c r="K49" s="2">
        <v>43</v>
      </c>
      <c r="L49" s="5">
        <v>2.9147280000000002</v>
      </c>
      <c r="M49">
        <f t="shared" si="6"/>
        <v>87</v>
      </c>
      <c r="N49">
        <f t="shared" si="7"/>
        <v>44</v>
      </c>
      <c r="O49" s="9">
        <f t="shared" si="8"/>
        <v>0.42574257425742573</v>
      </c>
      <c r="P49">
        <v>1.6389440000000002E-2</v>
      </c>
      <c r="Q49" s="10">
        <f t="shared" si="9"/>
        <v>0.40935313425742575</v>
      </c>
    </row>
    <row r="50" spans="1:17" x14ac:dyDescent="0.2">
      <c r="A50" s="1" t="s">
        <v>74</v>
      </c>
      <c r="B50" s="1" t="s">
        <v>27</v>
      </c>
      <c r="C50" s="1" t="s">
        <v>80</v>
      </c>
      <c r="D50" s="18">
        <v>62</v>
      </c>
      <c r="E50" t="s">
        <v>20</v>
      </c>
      <c r="F50" s="1" t="s">
        <v>29</v>
      </c>
      <c r="G50" s="19">
        <v>16</v>
      </c>
      <c r="H50" s="3">
        <v>0</v>
      </c>
      <c r="I50" s="3">
        <v>0</v>
      </c>
      <c r="J50" s="8">
        <f t="shared" si="5"/>
        <v>100</v>
      </c>
      <c r="K50" s="2">
        <v>13</v>
      </c>
      <c r="L50" s="5">
        <v>2.9147280000000002</v>
      </c>
      <c r="M50">
        <f t="shared" si="6"/>
        <v>16</v>
      </c>
      <c r="N50">
        <f t="shared" si="7"/>
        <v>3</v>
      </c>
      <c r="O50" s="9">
        <f t="shared" si="8"/>
        <v>0.20967741935483872</v>
      </c>
      <c r="P50">
        <v>9.8646859999999992E-3</v>
      </c>
      <c r="Q50" s="10">
        <f t="shared" si="9"/>
        <v>0.19981273335483871</v>
      </c>
    </row>
    <row r="51" spans="1:17" x14ac:dyDescent="0.2">
      <c r="A51" s="1" t="s">
        <v>74</v>
      </c>
      <c r="B51" s="1" t="s">
        <v>27</v>
      </c>
      <c r="C51" s="1" t="s">
        <v>81</v>
      </c>
      <c r="D51" s="1">
        <v>84</v>
      </c>
      <c r="E51" t="s">
        <v>23</v>
      </c>
      <c r="F51" s="1" t="s">
        <v>76</v>
      </c>
      <c r="G51" s="19">
        <v>15</v>
      </c>
      <c r="H51" s="3">
        <v>1</v>
      </c>
      <c r="I51" s="3">
        <v>25</v>
      </c>
      <c r="J51" s="8">
        <f t="shared" si="5"/>
        <v>70.238095238095241</v>
      </c>
      <c r="K51" s="2">
        <v>15</v>
      </c>
      <c r="L51" s="5">
        <v>2.9147280000000002</v>
      </c>
      <c r="M51">
        <f t="shared" si="6"/>
        <v>15</v>
      </c>
      <c r="N51">
        <f t="shared" si="7"/>
        <v>0</v>
      </c>
      <c r="O51" s="9">
        <f t="shared" si="8"/>
        <v>0.17857142857142858</v>
      </c>
      <c r="P51">
        <v>9.8646859999999992E-3</v>
      </c>
      <c r="Q51" s="10">
        <f t="shared" si="9"/>
        <v>0.16870674257142856</v>
      </c>
    </row>
    <row r="52" spans="1:17" x14ac:dyDescent="0.2">
      <c r="A52" s="1" t="s">
        <v>74</v>
      </c>
      <c r="B52" s="1" t="s">
        <v>27</v>
      </c>
      <c r="C52" s="1" t="s">
        <v>82</v>
      </c>
      <c r="D52" s="18">
        <v>59</v>
      </c>
      <c r="E52" t="s">
        <v>39</v>
      </c>
      <c r="F52" s="1" t="s">
        <v>76</v>
      </c>
      <c r="G52" s="19">
        <v>17</v>
      </c>
      <c r="H52" s="3">
        <v>0</v>
      </c>
      <c r="I52" s="3">
        <v>0</v>
      </c>
      <c r="J52" s="8">
        <f t="shared" si="5"/>
        <v>100</v>
      </c>
      <c r="K52" s="2">
        <v>9</v>
      </c>
      <c r="L52" s="5">
        <v>2.9147280000000002</v>
      </c>
      <c r="M52">
        <f t="shared" si="6"/>
        <v>17</v>
      </c>
      <c r="N52">
        <f t="shared" si="7"/>
        <v>8</v>
      </c>
      <c r="O52" s="9">
        <f t="shared" si="8"/>
        <v>0.15254237288135594</v>
      </c>
      <c r="P52">
        <v>9.8646859999999992E-3</v>
      </c>
      <c r="Q52" s="10">
        <f t="shared" si="9"/>
        <v>0.14267768688135593</v>
      </c>
    </row>
    <row r="53" spans="1:17" x14ac:dyDescent="0.2">
      <c r="A53" s="1" t="s">
        <v>74</v>
      </c>
      <c r="B53" s="1" t="s">
        <v>27</v>
      </c>
      <c r="C53" s="1" t="s">
        <v>83</v>
      </c>
      <c r="D53" s="18">
        <v>59</v>
      </c>
      <c r="E53" t="s">
        <v>39</v>
      </c>
      <c r="F53" s="1" t="s">
        <v>76</v>
      </c>
      <c r="G53" s="19">
        <v>18</v>
      </c>
      <c r="H53" s="3">
        <v>0</v>
      </c>
      <c r="I53" s="3">
        <v>0</v>
      </c>
      <c r="J53" s="8">
        <f t="shared" si="5"/>
        <v>100</v>
      </c>
      <c r="K53" s="2">
        <v>14</v>
      </c>
      <c r="L53" s="5">
        <v>2.9147280000000002</v>
      </c>
      <c r="M53">
        <f t="shared" si="6"/>
        <v>18</v>
      </c>
      <c r="N53">
        <f t="shared" si="7"/>
        <v>4</v>
      </c>
      <c r="O53" s="9">
        <f t="shared" si="8"/>
        <v>0.23728813559322035</v>
      </c>
      <c r="P53">
        <v>9.8646859999999992E-3</v>
      </c>
      <c r="Q53" s="10">
        <f t="shared" si="9"/>
        <v>0.22742344959322033</v>
      </c>
    </row>
    <row r="54" spans="1:17" x14ac:dyDescent="0.2">
      <c r="A54" s="1" t="s">
        <v>84</v>
      </c>
      <c r="B54" s="1" t="s">
        <v>18</v>
      </c>
      <c r="C54" s="1" t="s">
        <v>85</v>
      </c>
      <c r="D54" s="1">
        <v>86</v>
      </c>
      <c r="E54" t="s">
        <v>20</v>
      </c>
      <c r="F54" s="1" t="s">
        <v>76</v>
      </c>
      <c r="G54" s="19">
        <v>34</v>
      </c>
      <c r="H54" s="3">
        <v>0</v>
      </c>
      <c r="I54" s="3">
        <v>0</v>
      </c>
      <c r="J54" s="8">
        <f t="shared" si="5"/>
        <v>100</v>
      </c>
      <c r="K54" s="2">
        <f>15-4</f>
        <v>11</v>
      </c>
      <c r="L54" s="5">
        <v>3.547104</v>
      </c>
      <c r="M54">
        <f t="shared" si="6"/>
        <v>34</v>
      </c>
      <c r="N54">
        <f t="shared" si="7"/>
        <v>23</v>
      </c>
      <c r="O54" s="9">
        <f t="shared" si="8"/>
        <v>0.12790697674418605</v>
      </c>
      <c r="P54">
        <v>3.1064729999999999E-2</v>
      </c>
      <c r="Q54" s="10">
        <f t="shared" si="9"/>
        <v>9.6842246744186053E-2</v>
      </c>
    </row>
    <row r="55" spans="1:17" x14ac:dyDescent="0.2">
      <c r="A55" s="1" t="s">
        <v>84</v>
      </c>
      <c r="B55" s="1" t="s">
        <v>18</v>
      </c>
      <c r="C55" s="1" t="s">
        <v>86</v>
      </c>
      <c r="D55" s="1">
        <v>86</v>
      </c>
      <c r="E55" t="s">
        <v>20</v>
      </c>
      <c r="F55" s="1" t="s">
        <v>76</v>
      </c>
      <c r="G55" s="19">
        <v>50</v>
      </c>
      <c r="H55" s="3">
        <v>0</v>
      </c>
      <c r="I55" s="3">
        <v>0</v>
      </c>
      <c r="J55" s="8">
        <f t="shared" si="5"/>
        <v>100</v>
      </c>
      <c r="K55" s="2">
        <v>27</v>
      </c>
      <c r="L55" s="5">
        <v>3.547104</v>
      </c>
      <c r="M55">
        <f t="shared" si="6"/>
        <v>50</v>
      </c>
      <c r="N55">
        <f t="shared" si="7"/>
        <v>23</v>
      </c>
      <c r="O55" s="9">
        <f t="shared" si="8"/>
        <v>0.31395348837209303</v>
      </c>
      <c r="P55">
        <v>3.1064729999999999E-2</v>
      </c>
      <c r="Q55" s="10">
        <f t="shared" si="9"/>
        <v>0.28288875837209304</v>
      </c>
    </row>
    <row r="56" spans="1:17" x14ac:dyDescent="0.2">
      <c r="A56" s="1" t="s">
        <v>84</v>
      </c>
      <c r="B56" s="1" t="s">
        <v>18</v>
      </c>
      <c r="C56" s="1" t="s">
        <v>87</v>
      </c>
      <c r="D56" s="1">
        <v>86</v>
      </c>
      <c r="E56" t="s">
        <v>20</v>
      </c>
      <c r="F56" s="1" t="s">
        <v>76</v>
      </c>
      <c r="G56" s="19">
        <v>84</v>
      </c>
      <c r="H56" s="3">
        <v>0</v>
      </c>
      <c r="I56" s="3">
        <v>0</v>
      </c>
      <c r="J56" s="8">
        <f t="shared" si="5"/>
        <v>100</v>
      </c>
      <c r="K56" s="2">
        <v>26</v>
      </c>
      <c r="L56" s="5">
        <v>3.547104</v>
      </c>
      <c r="M56">
        <f t="shared" si="6"/>
        <v>84</v>
      </c>
      <c r="N56">
        <f t="shared" si="7"/>
        <v>58</v>
      </c>
      <c r="O56" s="9">
        <f t="shared" si="8"/>
        <v>0.30232558139534882</v>
      </c>
      <c r="P56">
        <v>3.1064729999999999E-2</v>
      </c>
      <c r="Q56" s="10">
        <f t="shared" si="9"/>
        <v>0.27126085139534883</v>
      </c>
    </row>
    <row r="57" spans="1:17" x14ac:dyDescent="0.2">
      <c r="A57" s="1" t="s">
        <v>84</v>
      </c>
      <c r="B57" s="1" t="s">
        <v>18</v>
      </c>
      <c r="C57" s="1" t="s">
        <v>88</v>
      </c>
      <c r="D57" s="1">
        <v>112</v>
      </c>
      <c r="E57" t="s">
        <v>20</v>
      </c>
      <c r="F57" s="1" t="s">
        <v>76</v>
      </c>
      <c r="G57" s="19">
        <v>137</v>
      </c>
      <c r="H57" s="3">
        <v>0</v>
      </c>
      <c r="I57" s="3">
        <v>0</v>
      </c>
      <c r="J57" s="8">
        <f t="shared" si="5"/>
        <v>100</v>
      </c>
      <c r="K57" s="2">
        <v>26</v>
      </c>
      <c r="L57" s="5">
        <v>3.547104</v>
      </c>
      <c r="M57">
        <f t="shared" si="6"/>
        <v>137</v>
      </c>
      <c r="N57">
        <f t="shared" si="7"/>
        <v>111</v>
      </c>
      <c r="O57" s="9">
        <f t="shared" si="8"/>
        <v>0.23214285714285715</v>
      </c>
      <c r="P57">
        <v>3.1064729999999999E-2</v>
      </c>
      <c r="Q57" s="10">
        <f t="shared" si="9"/>
        <v>0.20107812714285717</v>
      </c>
    </row>
    <row r="58" spans="1:17" x14ac:dyDescent="0.2">
      <c r="A58" s="1" t="s">
        <v>84</v>
      </c>
      <c r="B58" s="1" t="s">
        <v>18</v>
      </c>
      <c r="C58" s="1" t="s">
        <v>89</v>
      </c>
      <c r="D58" s="1">
        <f>112-53</f>
        <v>59</v>
      </c>
      <c r="E58" t="s">
        <v>39</v>
      </c>
      <c r="F58" s="1" t="s">
        <v>76</v>
      </c>
      <c r="G58" s="19">
        <v>40</v>
      </c>
      <c r="H58" s="3">
        <v>0</v>
      </c>
      <c r="I58" s="3">
        <v>18</v>
      </c>
      <c r="J58" s="8">
        <f t="shared" si="5"/>
        <v>69.491525423728817</v>
      </c>
      <c r="K58" s="2">
        <v>5</v>
      </c>
      <c r="L58" s="5">
        <v>3.547104</v>
      </c>
      <c r="M58">
        <f t="shared" si="6"/>
        <v>40</v>
      </c>
      <c r="N58">
        <f t="shared" si="7"/>
        <v>35</v>
      </c>
      <c r="O58" s="9">
        <f t="shared" si="8"/>
        <v>8.4745762711864403E-2</v>
      </c>
      <c r="P58">
        <v>3.1064729999999999E-2</v>
      </c>
      <c r="Q58" s="10">
        <f t="shared" si="9"/>
        <v>5.3681032711864404E-2</v>
      </c>
    </row>
    <row r="59" spans="1:17" x14ac:dyDescent="0.2">
      <c r="A59" s="1" t="s">
        <v>84</v>
      </c>
      <c r="B59" s="1" t="s">
        <v>27</v>
      </c>
      <c r="C59" s="1" t="s">
        <v>90</v>
      </c>
      <c r="D59" s="1">
        <v>87</v>
      </c>
      <c r="E59" t="s">
        <v>20</v>
      </c>
      <c r="F59" s="1" t="s">
        <v>21</v>
      </c>
      <c r="G59" s="19">
        <v>18</v>
      </c>
      <c r="H59" s="3">
        <v>1</v>
      </c>
      <c r="I59" s="3">
        <v>18</v>
      </c>
      <c r="J59" s="8">
        <f t="shared" si="5"/>
        <v>79.310344827586206</v>
      </c>
      <c r="K59" s="2">
        <v>17</v>
      </c>
      <c r="L59" s="5">
        <v>3.547104</v>
      </c>
      <c r="M59">
        <f t="shared" si="6"/>
        <v>18</v>
      </c>
      <c r="N59">
        <f t="shared" si="7"/>
        <v>1</v>
      </c>
      <c r="O59" s="9">
        <f t="shared" si="8"/>
        <v>0.19540229885057472</v>
      </c>
      <c r="P59">
        <v>7.1857140000000002E-3</v>
      </c>
      <c r="Q59" s="10">
        <f t="shared" si="9"/>
        <v>0.18821658485057471</v>
      </c>
    </row>
    <row r="60" spans="1:17" x14ac:dyDescent="0.2">
      <c r="A60" s="1" t="s">
        <v>84</v>
      </c>
      <c r="B60" s="1" t="s">
        <v>27</v>
      </c>
      <c r="C60" s="1" t="s">
        <v>91</v>
      </c>
      <c r="D60" s="1">
        <v>85</v>
      </c>
      <c r="E60" t="s">
        <v>35</v>
      </c>
      <c r="F60" s="1" t="s">
        <v>76</v>
      </c>
      <c r="G60" s="19">
        <v>14</v>
      </c>
      <c r="H60" s="3">
        <v>0</v>
      </c>
      <c r="I60" s="3">
        <v>0</v>
      </c>
      <c r="J60" s="8">
        <f t="shared" si="5"/>
        <v>100</v>
      </c>
      <c r="K60" s="2">
        <v>5</v>
      </c>
      <c r="L60" s="5">
        <v>3.547104</v>
      </c>
      <c r="M60">
        <f t="shared" si="6"/>
        <v>14</v>
      </c>
      <c r="N60">
        <f t="shared" si="7"/>
        <v>9</v>
      </c>
      <c r="O60" s="9">
        <f t="shared" si="8"/>
        <v>5.8823529411764705E-2</v>
      </c>
      <c r="P60">
        <v>7.1857140000000002E-3</v>
      </c>
      <c r="Q60" s="10">
        <f t="shared" si="9"/>
        <v>5.1637815411764702E-2</v>
      </c>
    </row>
    <row r="61" spans="1:17" x14ac:dyDescent="0.2">
      <c r="A61" s="1" t="s">
        <v>84</v>
      </c>
      <c r="B61" s="1" t="s">
        <v>27</v>
      </c>
      <c r="C61" s="1" t="s">
        <v>92</v>
      </c>
      <c r="D61" s="1">
        <v>87</v>
      </c>
      <c r="E61" t="s">
        <v>20</v>
      </c>
      <c r="F61" s="1" t="s">
        <v>21</v>
      </c>
      <c r="G61" s="19">
        <v>16</v>
      </c>
      <c r="H61" s="3">
        <v>1</v>
      </c>
      <c r="I61" s="3">
        <v>12</v>
      </c>
      <c r="J61" s="8">
        <f t="shared" si="5"/>
        <v>86.206896551724142</v>
      </c>
      <c r="K61" s="2">
        <v>4</v>
      </c>
      <c r="L61" s="5">
        <v>3.547104</v>
      </c>
      <c r="M61">
        <f t="shared" si="6"/>
        <v>16</v>
      </c>
      <c r="N61">
        <f t="shared" si="7"/>
        <v>12</v>
      </c>
      <c r="O61" s="9">
        <f t="shared" si="8"/>
        <v>4.5977011494252873E-2</v>
      </c>
      <c r="P61">
        <v>7.1857140000000002E-3</v>
      </c>
      <c r="Q61" s="10">
        <f t="shared" si="9"/>
        <v>3.879129749425287E-2</v>
      </c>
    </row>
    <row r="62" spans="1:17" x14ac:dyDescent="0.2">
      <c r="A62" s="1" t="s">
        <v>84</v>
      </c>
      <c r="B62" s="1" t="s">
        <v>27</v>
      </c>
      <c r="C62" s="1" t="s">
        <v>93</v>
      </c>
      <c r="D62" s="1">
        <v>59</v>
      </c>
      <c r="E62" t="s">
        <v>39</v>
      </c>
      <c r="F62" s="1" t="s">
        <v>76</v>
      </c>
      <c r="G62" s="19">
        <v>16</v>
      </c>
      <c r="H62" s="3">
        <v>0</v>
      </c>
      <c r="I62" s="3">
        <v>0</v>
      </c>
      <c r="J62" s="8">
        <f t="shared" si="5"/>
        <v>100</v>
      </c>
      <c r="K62" s="2">
        <v>1</v>
      </c>
      <c r="L62" s="5">
        <v>3.547104</v>
      </c>
      <c r="M62">
        <f t="shared" si="6"/>
        <v>16</v>
      </c>
      <c r="N62">
        <f t="shared" si="7"/>
        <v>15</v>
      </c>
      <c r="O62" s="9">
        <f t="shared" si="8"/>
        <v>1.6949152542372881E-2</v>
      </c>
      <c r="P62">
        <v>7.1857140000000002E-3</v>
      </c>
      <c r="Q62" s="10">
        <f t="shared" si="9"/>
        <v>9.763438542372882E-3</v>
      </c>
    </row>
    <row r="63" spans="1:17" x14ac:dyDescent="0.2">
      <c r="A63" s="1" t="s">
        <v>84</v>
      </c>
      <c r="B63" s="1" t="s">
        <v>27</v>
      </c>
      <c r="C63" s="1" t="s">
        <v>94</v>
      </c>
      <c r="D63" s="1">
        <v>59</v>
      </c>
      <c r="E63" t="s">
        <v>39</v>
      </c>
      <c r="F63" s="1" t="s">
        <v>76</v>
      </c>
      <c r="G63" s="19">
        <v>15</v>
      </c>
      <c r="H63" s="3">
        <v>0</v>
      </c>
      <c r="I63" s="3">
        <v>0</v>
      </c>
      <c r="J63" s="8">
        <f t="shared" si="5"/>
        <v>100</v>
      </c>
      <c r="K63" s="2">
        <v>0</v>
      </c>
      <c r="L63" s="5">
        <v>3.547104</v>
      </c>
      <c r="M63">
        <f t="shared" si="6"/>
        <v>15</v>
      </c>
      <c r="N63">
        <f t="shared" si="7"/>
        <v>15</v>
      </c>
      <c r="O63" s="9">
        <f t="shared" si="8"/>
        <v>0</v>
      </c>
      <c r="P63">
        <v>7.1857140000000002E-3</v>
      </c>
      <c r="Q63" s="10">
        <f t="shared" si="9"/>
        <v>-7.1857140000000002E-3</v>
      </c>
    </row>
    <row r="64" spans="1:17" x14ac:dyDescent="0.2">
      <c r="A64" s="1" t="s">
        <v>95</v>
      </c>
      <c r="B64" s="1" t="s">
        <v>18</v>
      </c>
      <c r="C64" s="1" t="s">
        <v>96</v>
      </c>
      <c r="D64" s="1">
        <v>110</v>
      </c>
      <c r="E64" t="s">
        <v>20</v>
      </c>
      <c r="F64" s="1" t="s">
        <v>76</v>
      </c>
      <c r="G64" s="19">
        <v>37</v>
      </c>
      <c r="H64" s="3">
        <v>0</v>
      </c>
      <c r="I64" s="3">
        <v>0</v>
      </c>
      <c r="J64" s="8">
        <f t="shared" si="5"/>
        <v>100</v>
      </c>
      <c r="K64" s="2">
        <v>30</v>
      </c>
      <c r="L64" s="5">
        <v>3.068336</v>
      </c>
      <c r="M64">
        <f t="shared" si="6"/>
        <v>37</v>
      </c>
      <c r="N64">
        <f t="shared" si="7"/>
        <v>7</v>
      </c>
      <c r="O64" s="9">
        <f t="shared" si="8"/>
        <v>0.27272727272727271</v>
      </c>
      <c r="P64">
        <v>1.5970450000000001E-2</v>
      </c>
      <c r="Q64" s="10">
        <f t="shared" si="9"/>
        <v>0.25675682272727268</v>
      </c>
    </row>
    <row r="65" spans="1:17" x14ac:dyDescent="0.2">
      <c r="A65" s="1" t="s">
        <v>95</v>
      </c>
      <c r="B65" s="1" t="s">
        <v>18</v>
      </c>
      <c r="C65" s="1" t="s">
        <v>97</v>
      </c>
      <c r="D65" s="1">
        <v>110</v>
      </c>
      <c r="E65" t="s">
        <v>20</v>
      </c>
      <c r="F65" s="1" t="s">
        <v>76</v>
      </c>
      <c r="G65" s="19">
        <v>51</v>
      </c>
      <c r="H65" s="3">
        <v>1</v>
      </c>
      <c r="I65" s="3">
        <v>16</v>
      </c>
      <c r="J65" s="8">
        <f t="shared" si="5"/>
        <v>85.454545454545453</v>
      </c>
      <c r="K65" s="2">
        <v>29</v>
      </c>
      <c r="L65" s="5">
        <v>3.068336</v>
      </c>
      <c r="M65">
        <f t="shared" si="6"/>
        <v>51</v>
      </c>
      <c r="N65">
        <f t="shared" si="7"/>
        <v>22</v>
      </c>
      <c r="O65" s="9">
        <f t="shared" si="8"/>
        <v>0.26363636363636361</v>
      </c>
      <c r="P65">
        <v>1.5970450000000001E-2</v>
      </c>
      <c r="Q65" s="10">
        <f t="shared" si="9"/>
        <v>0.24766591363636362</v>
      </c>
    </row>
    <row r="66" spans="1:17" x14ac:dyDescent="0.2">
      <c r="A66" s="1" t="s">
        <v>95</v>
      </c>
      <c r="B66" s="1" t="s">
        <v>18</v>
      </c>
      <c r="C66" s="1" t="s">
        <v>98</v>
      </c>
      <c r="D66" s="1">
        <f>110-55</f>
        <v>55</v>
      </c>
      <c r="E66" t="s">
        <v>39</v>
      </c>
      <c r="F66" s="1" t="s">
        <v>76</v>
      </c>
      <c r="G66" s="19">
        <v>46</v>
      </c>
      <c r="H66" s="3">
        <v>0</v>
      </c>
      <c r="I66" s="3">
        <v>0</v>
      </c>
      <c r="J66" s="8">
        <f t="shared" ref="J66:J83" si="10">((I66/D66)*(-100))+100</f>
        <v>100</v>
      </c>
      <c r="K66" s="2">
        <v>6</v>
      </c>
      <c r="L66" s="5">
        <v>3.068336</v>
      </c>
      <c r="M66">
        <f t="shared" ref="M66:M83" si="11">G66</f>
        <v>46</v>
      </c>
      <c r="N66">
        <f t="shared" ref="N66:N83" si="12">(G66-K66)</f>
        <v>40</v>
      </c>
      <c r="O66" s="9">
        <f t="shared" ref="O66:O83" si="13">(M66-N66)/D66</f>
        <v>0.10909090909090909</v>
      </c>
      <c r="P66">
        <v>1.5970450000000001E-2</v>
      </c>
      <c r="Q66" s="10">
        <f t="shared" ref="Q66:Q83" si="14">O66-P66</f>
        <v>9.3120459090909088E-2</v>
      </c>
    </row>
    <row r="67" spans="1:17" x14ac:dyDescent="0.2">
      <c r="A67" s="1" t="s">
        <v>95</v>
      </c>
      <c r="B67" s="1" t="s">
        <v>18</v>
      </c>
      <c r="C67" s="1" t="s">
        <v>99</v>
      </c>
      <c r="D67" s="1">
        <v>55</v>
      </c>
      <c r="E67" t="s">
        <v>39</v>
      </c>
      <c r="F67" s="1" t="s">
        <v>76</v>
      </c>
      <c r="G67" s="19">
        <v>58</v>
      </c>
      <c r="H67" s="3">
        <v>0</v>
      </c>
      <c r="I67" s="3">
        <v>0</v>
      </c>
      <c r="J67" s="8">
        <f t="shared" si="10"/>
        <v>100</v>
      </c>
      <c r="K67" s="2">
        <v>4</v>
      </c>
      <c r="L67" s="5">
        <v>3.068336</v>
      </c>
      <c r="M67">
        <f t="shared" si="11"/>
        <v>58</v>
      </c>
      <c r="N67">
        <f t="shared" si="12"/>
        <v>54</v>
      </c>
      <c r="O67" s="9">
        <f t="shared" si="13"/>
        <v>7.2727272727272724E-2</v>
      </c>
      <c r="P67">
        <v>1.5970450000000001E-2</v>
      </c>
      <c r="Q67" s="10">
        <f t="shared" si="14"/>
        <v>5.6756822727272727E-2</v>
      </c>
    </row>
    <row r="68" spans="1:17" x14ac:dyDescent="0.2">
      <c r="A68" s="1" t="s">
        <v>95</v>
      </c>
      <c r="B68" s="1" t="s">
        <v>18</v>
      </c>
      <c r="C68" s="1" t="s">
        <v>100</v>
      </c>
      <c r="D68" s="1">
        <v>110</v>
      </c>
      <c r="E68" t="s">
        <v>20</v>
      </c>
      <c r="F68" s="1" t="s">
        <v>76</v>
      </c>
      <c r="G68" s="19">
        <v>134</v>
      </c>
      <c r="H68" s="3">
        <v>1</v>
      </c>
      <c r="I68" s="3">
        <v>16</v>
      </c>
      <c r="J68" s="8">
        <f t="shared" si="10"/>
        <v>85.454545454545453</v>
      </c>
      <c r="K68" s="2">
        <v>28</v>
      </c>
      <c r="L68" s="5">
        <v>3.068336</v>
      </c>
      <c r="M68">
        <f t="shared" si="11"/>
        <v>134</v>
      </c>
      <c r="N68">
        <f t="shared" si="12"/>
        <v>106</v>
      </c>
      <c r="O68" s="9">
        <f t="shared" si="13"/>
        <v>0.25454545454545452</v>
      </c>
      <c r="P68">
        <v>1.5970450000000001E-2</v>
      </c>
      <c r="Q68" s="10">
        <f t="shared" si="14"/>
        <v>0.23857500454545452</v>
      </c>
    </row>
    <row r="69" spans="1:17" x14ac:dyDescent="0.2">
      <c r="A69" s="1" t="s">
        <v>95</v>
      </c>
      <c r="B69" s="1" t="s">
        <v>27</v>
      </c>
      <c r="C69" s="1" t="s">
        <v>101</v>
      </c>
      <c r="D69" s="1">
        <v>110</v>
      </c>
      <c r="E69" t="s">
        <v>20</v>
      </c>
      <c r="F69" s="1" t="s">
        <v>76</v>
      </c>
      <c r="G69" s="19">
        <v>15</v>
      </c>
      <c r="H69" s="3">
        <v>0</v>
      </c>
      <c r="I69" s="3">
        <v>16</v>
      </c>
      <c r="J69" s="8">
        <f t="shared" si="10"/>
        <v>85.454545454545453</v>
      </c>
      <c r="K69" s="2">
        <v>13</v>
      </c>
      <c r="L69" s="5">
        <v>3.068336</v>
      </c>
      <c r="M69">
        <f t="shared" si="11"/>
        <v>15</v>
      </c>
      <c r="N69">
        <f t="shared" si="12"/>
        <v>2</v>
      </c>
      <c r="O69" s="9">
        <f t="shared" si="13"/>
        <v>0.11818181818181818</v>
      </c>
      <c r="P69">
        <v>2.3755870000000002E-3</v>
      </c>
      <c r="Q69" s="10">
        <f t="shared" si="14"/>
        <v>0.11580623118181818</v>
      </c>
    </row>
    <row r="70" spans="1:17" x14ac:dyDescent="0.2">
      <c r="A70" s="1" t="s">
        <v>95</v>
      </c>
      <c r="B70" s="1" t="s">
        <v>27</v>
      </c>
      <c r="C70" s="1" t="s">
        <v>102</v>
      </c>
      <c r="D70" s="1">
        <f>110-55</f>
        <v>55</v>
      </c>
      <c r="E70" t="s">
        <v>39</v>
      </c>
      <c r="F70" s="1" t="s">
        <v>76</v>
      </c>
      <c r="G70" s="19">
        <v>18</v>
      </c>
      <c r="H70" s="3">
        <v>0</v>
      </c>
      <c r="I70" s="3">
        <v>0</v>
      </c>
      <c r="J70" s="8">
        <f t="shared" si="10"/>
        <v>100</v>
      </c>
      <c r="K70" s="2">
        <v>3</v>
      </c>
      <c r="L70" s="5">
        <v>3.068336</v>
      </c>
      <c r="M70">
        <f t="shared" si="11"/>
        <v>18</v>
      </c>
      <c r="N70">
        <f t="shared" si="12"/>
        <v>15</v>
      </c>
      <c r="O70" s="9">
        <f t="shared" si="13"/>
        <v>5.4545454545454543E-2</v>
      </c>
      <c r="P70">
        <v>2.3755870000000002E-3</v>
      </c>
      <c r="Q70" s="10">
        <f t="shared" si="14"/>
        <v>5.2169867545454544E-2</v>
      </c>
    </row>
    <row r="71" spans="1:17" x14ac:dyDescent="0.2">
      <c r="A71" s="1" t="s">
        <v>95</v>
      </c>
      <c r="B71" s="1" t="s">
        <v>27</v>
      </c>
      <c r="C71" s="1" t="s">
        <v>103</v>
      </c>
      <c r="D71" s="1">
        <v>84</v>
      </c>
      <c r="E71" t="s">
        <v>23</v>
      </c>
      <c r="F71" s="1" t="s">
        <v>76</v>
      </c>
      <c r="G71" s="19">
        <v>16</v>
      </c>
      <c r="H71" s="3">
        <v>0</v>
      </c>
      <c r="I71" s="3">
        <v>0</v>
      </c>
      <c r="J71" s="8">
        <f t="shared" si="10"/>
        <v>100</v>
      </c>
      <c r="K71" s="2">
        <v>14</v>
      </c>
      <c r="L71" s="5">
        <v>3.068336</v>
      </c>
      <c r="M71">
        <f t="shared" si="11"/>
        <v>16</v>
      </c>
      <c r="N71">
        <f t="shared" si="12"/>
        <v>2</v>
      </c>
      <c r="O71" s="9">
        <f t="shared" si="13"/>
        <v>0.16666666666666666</v>
      </c>
      <c r="P71">
        <v>2.3755870000000002E-3</v>
      </c>
      <c r="Q71" s="10">
        <f t="shared" si="14"/>
        <v>0.16429107966666665</v>
      </c>
    </row>
    <row r="72" spans="1:17" x14ac:dyDescent="0.2">
      <c r="A72" s="1" t="s">
        <v>95</v>
      </c>
      <c r="B72" s="1" t="s">
        <v>27</v>
      </c>
      <c r="C72" s="1" t="s">
        <v>104</v>
      </c>
      <c r="D72" s="1">
        <f>110-55</f>
        <v>55</v>
      </c>
      <c r="E72" t="s">
        <v>39</v>
      </c>
      <c r="F72" s="1" t="s">
        <v>76</v>
      </c>
      <c r="G72" s="19">
        <v>12</v>
      </c>
      <c r="H72" s="3">
        <v>0</v>
      </c>
      <c r="I72" s="3">
        <v>0</v>
      </c>
      <c r="J72" s="8">
        <f t="shared" si="10"/>
        <v>100</v>
      </c>
      <c r="K72" s="2">
        <v>2</v>
      </c>
      <c r="L72" s="5">
        <v>3.068336</v>
      </c>
      <c r="M72">
        <f t="shared" si="11"/>
        <v>12</v>
      </c>
      <c r="N72">
        <f t="shared" si="12"/>
        <v>10</v>
      </c>
      <c r="O72" s="9">
        <f t="shared" si="13"/>
        <v>3.6363636363636362E-2</v>
      </c>
      <c r="P72">
        <v>2.3755870000000002E-3</v>
      </c>
      <c r="Q72" s="10">
        <f t="shared" si="14"/>
        <v>3.3988049363636363E-2</v>
      </c>
    </row>
    <row r="73" spans="1:17" x14ac:dyDescent="0.2">
      <c r="A73" s="1" t="s">
        <v>95</v>
      </c>
      <c r="B73" s="1" t="s">
        <v>27</v>
      </c>
      <c r="C73" s="1" t="s">
        <v>105</v>
      </c>
      <c r="D73" s="1">
        <v>110</v>
      </c>
      <c r="E73" t="s">
        <v>20</v>
      </c>
      <c r="F73" s="1" t="s">
        <v>76</v>
      </c>
      <c r="G73" s="19">
        <v>18</v>
      </c>
      <c r="H73" s="3">
        <v>1</v>
      </c>
      <c r="I73" s="3">
        <v>13</v>
      </c>
      <c r="J73" s="8">
        <f t="shared" si="10"/>
        <v>88.181818181818187</v>
      </c>
      <c r="K73" s="2">
        <v>12</v>
      </c>
      <c r="L73" s="5">
        <v>3.068336</v>
      </c>
      <c r="M73">
        <f t="shared" si="11"/>
        <v>18</v>
      </c>
      <c r="N73">
        <f t="shared" si="12"/>
        <v>6</v>
      </c>
      <c r="O73" s="9">
        <f t="shared" si="13"/>
        <v>0.10909090909090909</v>
      </c>
      <c r="P73">
        <v>2.3755870000000002E-3</v>
      </c>
      <c r="Q73" s="10">
        <f t="shared" si="14"/>
        <v>0.10671532209090909</v>
      </c>
    </row>
    <row r="74" spans="1:17" x14ac:dyDescent="0.2">
      <c r="A74" s="1" t="s">
        <v>95</v>
      </c>
      <c r="B74" s="1" t="s">
        <v>27</v>
      </c>
      <c r="C74" s="1" t="s">
        <v>106</v>
      </c>
      <c r="D74" s="1">
        <v>110</v>
      </c>
      <c r="E74" t="s">
        <v>20</v>
      </c>
      <c r="F74" s="1" t="s">
        <v>76</v>
      </c>
      <c r="G74" s="19">
        <v>18</v>
      </c>
      <c r="H74" s="3">
        <v>1</v>
      </c>
      <c r="I74" s="3">
        <v>26</v>
      </c>
      <c r="J74" s="8">
        <f t="shared" si="10"/>
        <v>76.36363636363636</v>
      </c>
      <c r="K74" s="2">
        <v>1</v>
      </c>
      <c r="L74" s="5">
        <v>3.068336</v>
      </c>
      <c r="M74">
        <f t="shared" si="11"/>
        <v>18</v>
      </c>
      <c r="N74">
        <f t="shared" si="12"/>
        <v>17</v>
      </c>
      <c r="O74" s="9">
        <f t="shared" si="13"/>
        <v>9.0909090909090905E-3</v>
      </c>
      <c r="P74">
        <v>2.3755870000000002E-3</v>
      </c>
      <c r="Q74" s="10">
        <f t="shared" si="14"/>
        <v>6.7153220909090903E-3</v>
      </c>
    </row>
    <row r="75" spans="1:17" x14ac:dyDescent="0.2">
      <c r="A75" s="1" t="s">
        <v>107</v>
      </c>
      <c r="B75" s="1" t="s">
        <v>18</v>
      </c>
      <c r="C75" s="1" t="s">
        <v>108</v>
      </c>
      <c r="D75" s="1">
        <v>84</v>
      </c>
      <c r="E75" t="s">
        <v>20</v>
      </c>
      <c r="F75" s="1" t="s">
        <v>21</v>
      </c>
      <c r="G75" s="19">
        <v>50</v>
      </c>
      <c r="H75" s="3">
        <v>0</v>
      </c>
      <c r="I75" s="3">
        <v>0</v>
      </c>
      <c r="J75" s="8">
        <f t="shared" si="10"/>
        <v>100</v>
      </c>
      <c r="K75" s="2">
        <v>3</v>
      </c>
      <c r="L75" s="5">
        <v>3.2346379999999999</v>
      </c>
      <c r="M75">
        <f t="shared" si="11"/>
        <v>50</v>
      </c>
      <c r="N75">
        <f t="shared" si="12"/>
        <v>47</v>
      </c>
      <c r="O75" s="9">
        <f t="shared" si="13"/>
        <v>3.5714285714285712E-2</v>
      </c>
      <c r="P75">
        <v>7.0428569999999996E-3</v>
      </c>
      <c r="Q75" s="10">
        <f t="shared" si="14"/>
        <v>2.8671428714285713E-2</v>
      </c>
    </row>
    <row r="76" spans="1:17" x14ac:dyDescent="0.2">
      <c r="A76" s="1" t="s">
        <v>107</v>
      </c>
      <c r="B76" s="1" t="s">
        <v>18</v>
      </c>
      <c r="C76" s="1" t="s">
        <v>109</v>
      </c>
      <c r="D76" s="1">
        <v>58</v>
      </c>
      <c r="E76" t="s">
        <v>35</v>
      </c>
      <c r="F76" s="1" t="s">
        <v>21</v>
      </c>
      <c r="G76" s="19">
        <v>79</v>
      </c>
      <c r="H76" s="3">
        <v>1</v>
      </c>
      <c r="I76" s="3">
        <v>12</v>
      </c>
      <c r="J76" s="8">
        <f t="shared" si="10"/>
        <v>79.310344827586206</v>
      </c>
      <c r="K76" s="2">
        <v>15</v>
      </c>
      <c r="L76" s="5">
        <v>3.2346379999999999</v>
      </c>
      <c r="M76">
        <f t="shared" si="11"/>
        <v>79</v>
      </c>
      <c r="N76">
        <f t="shared" si="12"/>
        <v>64</v>
      </c>
      <c r="O76" s="9">
        <f t="shared" si="13"/>
        <v>0.25862068965517243</v>
      </c>
      <c r="P76">
        <v>7.0428569999999996E-3</v>
      </c>
      <c r="Q76" s="10">
        <f t="shared" si="14"/>
        <v>0.25157783265517242</v>
      </c>
    </row>
    <row r="77" spans="1:17" x14ac:dyDescent="0.2">
      <c r="A77" s="1" t="s">
        <v>107</v>
      </c>
      <c r="B77" s="1" t="s">
        <v>18</v>
      </c>
      <c r="C77" s="1" t="s">
        <v>110</v>
      </c>
      <c r="D77" s="1">
        <v>58</v>
      </c>
      <c r="E77" t="s">
        <v>35</v>
      </c>
      <c r="F77" s="1" t="s">
        <v>21</v>
      </c>
      <c r="G77" s="19">
        <v>129</v>
      </c>
      <c r="H77" s="3">
        <v>0</v>
      </c>
      <c r="I77" s="3">
        <v>0</v>
      </c>
      <c r="J77" s="8">
        <f t="shared" si="10"/>
        <v>100</v>
      </c>
      <c r="K77" s="2">
        <v>21</v>
      </c>
      <c r="L77" s="5">
        <v>3.2346379999999999</v>
      </c>
      <c r="M77">
        <f t="shared" si="11"/>
        <v>129</v>
      </c>
      <c r="N77">
        <f t="shared" si="12"/>
        <v>108</v>
      </c>
      <c r="O77" s="9">
        <f t="shared" si="13"/>
        <v>0.36206896551724138</v>
      </c>
      <c r="P77">
        <v>7.0428569999999996E-3</v>
      </c>
      <c r="Q77" s="10">
        <f t="shared" si="14"/>
        <v>0.35502610851724137</v>
      </c>
    </row>
    <row r="78" spans="1:17" x14ac:dyDescent="0.2">
      <c r="A78" s="1" t="s">
        <v>107</v>
      </c>
      <c r="B78" s="1" t="s">
        <v>18</v>
      </c>
      <c r="C78" s="1" t="s">
        <v>111</v>
      </c>
      <c r="D78" s="1">
        <v>58</v>
      </c>
      <c r="E78" t="s">
        <v>20</v>
      </c>
      <c r="F78" s="1" t="s">
        <v>29</v>
      </c>
      <c r="G78" s="19">
        <v>135</v>
      </c>
      <c r="H78" s="3">
        <v>0</v>
      </c>
      <c r="I78" s="3">
        <v>0</v>
      </c>
      <c r="J78" s="8">
        <f t="shared" si="10"/>
        <v>100</v>
      </c>
      <c r="K78" s="2">
        <v>2</v>
      </c>
      <c r="L78" s="5">
        <v>3.2346379999999999</v>
      </c>
      <c r="M78">
        <f t="shared" si="11"/>
        <v>135</v>
      </c>
      <c r="N78">
        <f t="shared" si="12"/>
        <v>133</v>
      </c>
      <c r="O78" s="9">
        <f t="shared" si="13"/>
        <v>3.4482758620689655E-2</v>
      </c>
      <c r="P78">
        <v>7.0428569999999996E-3</v>
      </c>
      <c r="Q78" s="10">
        <f t="shared" si="14"/>
        <v>2.7439901620689655E-2</v>
      </c>
    </row>
    <row r="79" spans="1:17" x14ac:dyDescent="0.2">
      <c r="A79" s="1" t="s">
        <v>107</v>
      </c>
      <c r="B79" s="1" t="s">
        <v>27</v>
      </c>
      <c r="C79" s="1" t="s">
        <v>112</v>
      </c>
      <c r="D79" s="1">
        <v>84</v>
      </c>
      <c r="E79" t="s">
        <v>20</v>
      </c>
      <c r="F79" s="1" t="s">
        <v>21</v>
      </c>
      <c r="G79" s="19">
        <v>14</v>
      </c>
      <c r="H79" s="3">
        <v>0</v>
      </c>
      <c r="I79" s="3">
        <v>0</v>
      </c>
      <c r="J79" s="8">
        <f t="shared" si="10"/>
        <v>100</v>
      </c>
      <c r="K79" s="2">
        <v>8</v>
      </c>
      <c r="L79" s="5">
        <v>3.2346379999999999</v>
      </c>
      <c r="M79">
        <f t="shared" si="11"/>
        <v>14</v>
      </c>
      <c r="N79">
        <f t="shared" si="12"/>
        <v>6</v>
      </c>
      <c r="O79" s="9">
        <f t="shared" si="13"/>
        <v>9.5238095238095233E-2</v>
      </c>
      <c r="P79">
        <v>1.93254E-3</v>
      </c>
      <c r="Q79" s="10">
        <f t="shared" si="14"/>
        <v>9.3305555238095236E-2</v>
      </c>
    </row>
    <row r="80" spans="1:17" x14ac:dyDescent="0.2">
      <c r="A80" s="1" t="s">
        <v>107</v>
      </c>
      <c r="B80" s="1" t="s">
        <v>27</v>
      </c>
      <c r="C80" s="1" t="s">
        <v>113</v>
      </c>
      <c r="D80" s="1">
        <v>84</v>
      </c>
      <c r="E80" t="s">
        <v>20</v>
      </c>
      <c r="F80" s="1" t="s">
        <v>21</v>
      </c>
      <c r="G80" s="19">
        <v>17</v>
      </c>
      <c r="H80" s="3">
        <v>0</v>
      </c>
      <c r="I80" s="3">
        <v>0</v>
      </c>
      <c r="J80" s="8">
        <f t="shared" si="10"/>
        <v>100</v>
      </c>
      <c r="K80" s="2">
        <v>5</v>
      </c>
      <c r="L80" s="5">
        <v>3.2346379999999999</v>
      </c>
      <c r="M80">
        <f t="shared" si="11"/>
        <v>17</v>
      </c>
      <c r="N80">
        <f t="shared" si="12"/>
        <v>12</v>
      </c>
      <c r="O80" s="9">
        <f t="shared" si="13"/>
        <v>5.9523809523809521E-2</v>
      </c>
      <c r="P80">
        <v>1.93254E-3</v>
      </c>
      <c r="Q80" s="10">
        <f t="shared" si="14"/>
        <v>5.7591269523809524E-2</v>
      </c>
    </row>
    <row r="81" spans="1:17" x14ac:dyDescent="0.2">
      <c r="A81" s="1" t="s">
        <v>107</v>
      </c>
      <c r="B81" s="1" t="s">
        <v>27</v>
      </c>
      <c r="C81" s="1" t="s">
        <v>114</v>
      </c>
      <c r="D81" s="1">
        <v>84</v>
      </c>
      <c r="E81" t="s">
        <v>20</v>
      </c>
      <c r="F81" s="1" t="s">
        <v>21</v>
      </c>
      <c r="G81" s="19">
        <v>15</v>
      </c>
      <c r="H81" s="3">
        <v>0</v>
      </c>
      <c r="I81" s="3">
        <v>0</v>
      </c>
      <c r="J81" s="8">
        <f t="shared" si="10"/>
        <v>100</v>
      </c>
      <c r="K81" s="2">
        <v>9</v>
      </c>
      <c r="L81" s="5">
        <v>3.2346379999999999</v>
      </c>
      <c r="M81">
        <f t="shared" si="11"/>
        <v>15</v>
      </c>
      <c r="N81">
        <f t="shared" si="12"/>
        <v>6</v>
      </c>
      <c r="O81" s="9">
        <f t="shared" si="13"/>
        <v>0.10714285714285714</v>
      </c>
      <c r="P81">
        <v>1.93254E-3</v>
      </c>
      <c r="Q81" s="10">
        <f t="shared" si="14"/>
        <v>0.10521031714285714</v>
      </c>
    </row>
    <row r="82" spans="1:17" x14ac:dyDescent="0.2">
      <c r="A82" s="1" t="s">
        <v>107</v>
      </c>
      <c r="B82" s="1" t="s">
        <v>27</v>
      </c>
      <c r="C82" s="1" t="s">
        <v>115</v>
      </c>
      <c r="D82" s="1">
        <v>84</v>
      </c>
      <c r="E82" t="s">
        <v>20</v>
      </c>
      <c r="F82" s="1" t="s">
        <v>21</v>
      </c>
      <c r="G82" s="19">
        <v>14</v>
      </c>
      <c r="H82" s="3">
        <v>0</v>
      </c>
      <c r="I82" s="3">
        <v>0</v>
      </c>
      <c r="J82" s="8">
        <f t="shared" si="10"/>
        <v>100</v>
      </c>
      <c r="K82" s="2">
        <v>8</v>
      </c>
      <c r="L82" s="5">
        <v>3.2346379999999999</v>
      </c>
      <c r="M82">
        <f t="shared" si="11"/>
        <v>14</v>
      </c>
      <c r="N82">
        <f t="shared" si="12"/>
        <v>6</v>
      </c>
      <c r="O82" s="9">
        <f t="shared" si="13"/>
        <v>9.5238095238095233E-2</v>
      </c>
      <c r="P82">
        <v>1.93254E-3</v>
      </c>
      <c r="Q82" s="10">
        <f t="shared" si="14"/>
        <v>9.3305555238095236E-2</v>
      </c>
    </row>
    <row r="83" spans="1:17" x14ac:dyDescent="0.2">
      <c r="A83" s="1" t="s">
        <v>107</v>
      </c>
      <c r="B83" s="1" t="s">
        <v>27</v>
      </c>
      <c r="C83" s="1" t="s">
        <v>116</v>
      </c>
      <c r="D83" s="1">
        <v>84</v>
      </c>
      <c r="E83" t="s">
        <v>20</v>
      </c>
      <c r="F83" s="1" t="s">
        <v>21</v>
      </c>
      <c r="G83" s="19">
        <v>15</v>
      </c>
      <c r="H83" s="3">
        <v>1</v>
      </c>
      <c r="I83" s="3">
        <v>17</v>
      </c>
      <c r="J83" s="8">
        <f t="shared" si="10"/>
        <v>79.761904761904759</v>
      </c>
      <c r="K83" s="2">
        <v>1</v>
      </c>
      <c r="L83" s="5">
        <v>3.2346379999999999</v>
      </c>
      <c r="M83">
        <f t="shared" si="11"/>
        <v>15</v>
      </c>
      <c r="N83">
        <f t="shared" si="12"/>
        <v>14</v>
      </c>
      <c r="O83" s="9">
        <f t="shared" si="13"/>
        <v>1.1904761904761904E-2</v>
      </c>
      <c r="P83">
        <v>1.93254E-3</v>
      </c>
      <c r="Q83" s="10">
        <f t="shared" si="14"/>
        <v>9.9722219047619041E-3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91EDF-BF11-A940-9953-CF1AEA8BBB6B}">
  <dimension ref="A1:I39"/>
  <sheetViews>
    <sheetView workbookViewId="0">
      <selection activeCell="R29" sqref="R29"/>
    </sheetView>
  </sheetViews>
  <sheetFormatPr baseColWidth="10" defaultRowHeight="16" x14ac:dyDescent="0.2"/>
  <cols>
    <col min="1" max="1" width="12.33203125" style="54" bestFit="1" customWidth="1"/>
    <col min="2" max="2" width="9.5" style="54" bestFit="1" customWidth="1"/>
    <col min="3" max="3" width="11.1640625" style="54" bestFit="1" customWidth="1"/>
    <col min="4" max="4" width="12.6640625" style="54" bestFit="1" customWidth="1"/>
    <col min="5" max="5" width="13.1640625" style="70" bestFit="1" customWidth="1"/>
    <col min="6" max="6" width="10.83203125" style="70"/>
    <col min="7" max="7" width="10.83203125" style="54"/>
    <col min="8" max="8" width="11.6640625" style="54" bestFit="1" customWidth="1"/>
    <col min="9" max="9" width="8.1640625" style="54" bestFit="1" customWidth="1"/>
    <col min="10" max="16384" width="10.83203125" style="54"/>
  </cols>
  <sheetData>
    <row r="1" spans="1:9" x14ac:dyDescent="0.2">
      <c r="A1" s="74" t="s">
        <v>0</v>
      </c>
      <c r="B1" s="54" t="s">
        <v>197</v>
      </c>
      <c r="C1" s="54" t="s">
        <v>2</v>
      </c>
      <c r="D1" s="67" t="s">
        <v>3</v>
      </c>
      <c r="E1" s="14" t="s">
        <v>123</v>
      </c>
      <c r="F1" s="67" t="s">
        <v>12</v>
      </c>
      <c r="G1" s="67" t="s">
        <v>13</v>
      </c>
      <c r="H1" s="68" t="s">
        <v>15</v>
      </c>
      <c r="I1" s="69" t="s">
        <v>118</v>
      </c>
    </row>
    <row r="2" spans="1:9" x14ac:dyDescent="0.2">
      <c r="A2" s="74" t="s">
        <v>126</v>
      </c>
      <c r="B2" s="54" t="s">
        <v>121</v>
      </c>
      <c r="C2" s="54" t="s">
        <v>198</v>
      </c>
      <c r="D2" s="73">
        <v>55</v>
      </c>
      <c r="E2" s="14">
        <v>1</v>
      </c>
      <c r="F2" s="70">
        <v>74</v>
      </c>
      <c r="G2" s="70">
        <f>F2-E2</f>
        <v>73</v>
      </c>
      <c r="H2" s="71">
        <f t="shared" ref="H2:H38" si="0">LN((G2+1)/(F2+1))/D2</f>
        <v>-2.4405491512983021E-4</v>
      </c>
      <c r="I2" s="72">
        <f>(F2-G2)/D2</f>
        <v>1.8181818181818181E-2</v>
      </c>
    </row>
    <row r="3" spans="1:9" x14ac:dyDescent="0.2">
      <c r="A3" s="74" t="s">
        <v>126</v>
      </c>
      <c r="B3" s="54" t="s">
        <v>121</v>
      </c>
      <c r="C3" s="54" t="s">
        <v>199</v>
      </c>
      <c r="D3" s="73">
        <v>55</v>
      </c>
      <c r="E3" s="14">
        <v>1</v>
      </c>
      <c r="F3" s="70">
        <v>99</v>
      </c>
      <c r="G3" s="70">
        <f t="shared" ref="G3:G38" si="1">F3-E3</f>
        <v>98</v>
      </c>
      <c r="H3" s="71">
        <f t="shared" si="0"/>
        <v>-1.8273337915457183E-4</v>
      </c>
      <c r="I3" s="72">
        <f t="shared" ref="I3:I38" si="2">(F3-G3)/D3</f>
        <v>1.8181818181818181E-2</v>
      </c>
    </row>
    <row r="4" spans="1:9" x14ac:dyDescent="0.2">
      <c r="A4" s="74" t="s">
        <v>126</v>
      </c>
      <c r="B4" s="54" t="s">
        <v>121</v>
      </c>
      <c r="C4" s="54" t="s">
        <v>200</v>
      </c>
      <c r="D4" s="73">
        <v>55</v>
      </c>
      <c r="E4" s="14">
        <v>1</v>
      </c>
      <c r="F4" s="70">
        <v>68</v>
      </c>
      <c r="G4" s="70">
        <f t="shared" si="1"/>
        <v>67</v>
      </c>
      <c r="H4" s="71">
        <f t="shared" si="0"/>
        <v>-2.6543271674822974E-4</v>
      </c>
      <c r="I4" s="72">
        <f t="shared" si="2"/>
        <v>1.8181818181818181E-2</v>
      </c>
    </row>
    <row r="5" spans="1:9" x14ac:dyDescent="0.2">
      <c r="A5" s="74" t="s">
        <v>126</v>
      </c>
      <c r="B5" s="54" t="s">
        <v>121</v>
      </c>
      <c r="C5" s="54" t="s">
        <v>201</v>
      </c>
      <c r="D5" s="73">
        <v>55</v>
      </c>
      <c r="E5" s="14">
        <v>2</v>
      </c>
      <c r="F5" s="70">
        <v>51</v>
      </c>
      <c r="G5" s="70">
        <f t="shared" si="1"/>
        <v>49</v>
      </c>
      <c r="H5" s="71">
        <f t="shared" si="0"/>
        <v>-7.1310387551420484E-4</v>
      </c>
      <c r="I5" s="72">
        <f t="shared" si="2"/>
        <v>3.6363636363636362E-2</v>
      </c>
    </row>
    <row r="6" spans="1:9" x14ac:dyDescent="0.2">
      <c r="A6" s="74" t="s">
        <v>134</v>
      </c>
      <c r="B6" s="54" t="s">
        <v>121</v>
      </c>
      <c r="C6" s="74" t="s">
        <v>202</v>
      </c>
      <c r="D6" s="73">
        <v>56</v>
      </c>
      <c r="E6" s="14">
        <v>2</v>
      </c>
      <c r="F6" s="70">
        <v>54</v>
      </c>
      <c r="G6" s="70">
        <f t="shared" si="1"/>
        <v>52</v>
      </c>
      <c r="H6" s="71">
        <f t="shared" si="0"/>
        <v>-6.6145128000623388E-4</v>
      </c>
      <c r="I6" s="72">
        <f t="shared" si="2"/>
        <v>3.5714285714285712E-2</v>
      </c>
    </row>
    <row r="7" spans="1:9" x14ac:dyDescent="0.2">
      <c r="A7" s="74" t="s">
        <v>134</v>
      </c>
      <c r="B7" s="54" t="s">
        <v>121</v>
      </c>
      <c r="C7" s="74" t="s">
        <v>203</v>
      </c>
      <c r="D7" s="73">
        <v>56</v>
      </c>
      <c r="E7" s="70">
        <v>0</v>
      </c>
      <c r="F7" s="70">
        <v>105</v>
      </c>
      <c r="G7" s="70">
        <f t="shared" si="1"/>
        <v>105</v>
      </c>
      <c r="H7" s="71">
        <f t="shared" si="0"/>
        <v>0</v>
      </c>
      <c r="I7" s="72">
        <f t="shared" si="2"/>
        <v>0</v>
      </c>
    </row>
    <row r="8" spans="1:9" x14ac:dyDescent="0.2">
      <c r="A8" s="74" t="s">
        <v>134</v>
      </c>
      <c r="B8" s="54" t="s">
        <v>121</v>
      </c>
      <c r="C8" s="74" t="s">
        <v>204</v>
      </c>
      <c r="D8" s="73">
        <v>56</v>
      </c>
      <c r="E8" s="14">
        <v>1</v>
      </c>
      <c r="F8" s="70">
        <v>89</v>
      </c>
      <c r="G8" s="70">
        <f t="shared" si="1"/>
        <v>88</v>
      </c>
      <c r="H8" s="71">
        <f t="shared" si="0"/>
        <v>-1.9952322496652122E-4</v>
      </c>
      <c r="I8" s="72">
        <f t="shared" si="2"/>
        <v>1.7857142857142856E-2</v>
      </c>
    </row>
    <row r="9" spans="1:9" x14ac:dyDescent="0.2">
      <c r="A9" s="74" t="s">
        <v>134</v>
      </c>
      <c r="B9" s="54" t="s">
        <v>121</v>
      </c>
      <c r="C9" s="74" t="s">
        <v>205</v>
      </c>
      <c r="D9" s="73">
        <v>56</v>
      </c>
      <c r="E9" s="14">
        <v>0</v>
      </c>
      <c r="F9" s="70">
        <v>57</v>
      </c>
      <c r="G9" s="70">
        <f t="shared" si="1"/>
        <v>57</v>
      </c>
      <c r="H9" s="71">
        <f t="shared" si="0"/>
        <v>0</v>
      </c>
      <c r="I9" s="72">
        <f t="shared" si="2"/>
        <v>0</v>
      </c>
    </row>
    <row r="10" spans="1:9" x14ac:dyDescent="0.2">
      <c r="A10" s="74" t="s">
        <v>158</v>
      </c>
      <c r="B10" s="54" t="s">
        <v>121</v>
      </c>
      <c r="C10" s="74" t="s">
        <v>206</v>
      </c>
      <c r="D10" s="73">
        <v>56</v>
      </c>
      <c r="E10" s="14">
        <v>0</v>
      </c>
      <c r="F10" s="70">
        <v>37</v>
      </c>
      <c r="G10" s="70">
        <f t="shared" si="1"/>
        <v>37</v>
      </c>
      <c r="H10" s="71">
        <f t="shared" si="0"/>
        <v>0</v>
      </c>
      <c r="I10" s="72">
        <f t="shared" si="2"/>
        <v>0</v>
      </c>
    </row>
    <row r="11" spans="1:9" x14ac:dyDescent="0.2">
      <c r="A11" s="74" t="s">
        <v>158</v>
      </c>
      <c r="B11" s="54" t="s">
        <v>121</v>
      </c>
      <c r="C11" s="74" t="s">
        <v>207</v>
      </c>
      <c r="D11" s="73">
        <v>56</v>
      </c>
      <c r="E11" s="14">
        <v>1</v>
      </c>
      <c r="F11" s="70">
        <v>79</v>
      </c>
      <c r="G11" s="70">
        <f t="shared" si="1"/>
        <v>78</v>
      </c>
      <c r="H11" s="71">
        <f t="shared" si="0"/>
        <v>-2.24621110836787E-4</v>
      </c>
      <c r="I11" s="72">
        <f t="shared" si="2"/>
        <v>1.7857142857142856E-2</v>
      </c>
    </row>
    <row r="12" spans="1:9" x14ac:dyDescent="0.2">
      <c r="A12" s="74" t="s">
        <v>158</v>
      </c>
      <c r="B12" s="54" t="s">
        <v>121</v>
      </c>
      <c r="C12" s="74" t="s">
        <v>208</v>
      </c>
      <c r="D12" s="73">
        <v>56</v>
      </c>
      <c r="E12" s="14">
        <v>0</v>
      </c>
      <c r="F12" s="70">
        <v>60</v>
      </c>
      <c r="G12" s="70">
        <f t="shared" si="1"/>
        <v>60</v>
      </c>
      <c r="H12" s="71">
        <f t="shared" si="0"/>
        <v>0</v>
      </c>
      <c r="I12" s="72">
        <f t="shared" si="2"/>
        <v>0</v>
      </c>
    </row>
    <row r="13" spans="1:9" x14ac:dyDescent="0.2">
      <c r="A13" s="74" t="s">
        <v>158</v>
      </c>
      <c r="B13" s="54" t="s">
        <v>121</v>
      </c>
      <c r="C13" s="74" t="s">
        <v>209</v>
      </c>
      <c r="D13" s="73">
        <v>56</v>
      </c>
      <c r="E13" s="14">
        <v>1</v>
      </c>
      <c r="F13" s="70">
        <v>57</v>
      </c>
      <c r="G13" s="70">
        <f t="shared" si="1"/>
        <v>56</v>
      </c>
      <c r="H13" s="71">
        <f t="shared" si="0"/>
        <v>-3.1056683414052181E-4</v>
      </c>
      <c r="I13" s="72">
        <f t="shared" si="2"/>
        <v>1.7857142857142856E-2</v>
      </c>
    </row>
    <row r="14" spans="1:9" x14ac:dyDescent="0.2">
      <c r="A14" s="55" t="s">
        <v>210</v>
      </c>
      <c r="B14" s="54" t="s">
        <v>121</v>
      </c>
      <c r="C14" s="74" t="s">
        <v>211</v>
      </c>
      <c r="D14" s="73">
        <v>62</v>
      </c>
      <c r="E14" s="14">
        <v>0</v>
      </c>
      <c r="F14" s="70">
        <v>38</v>
      </c>
      <c r="G14" s="70">
        <f t="shared" si="1"/>
        <v>38</v>
      </c>
      <c r="H14" s="71">
        <f t="shared" si="0"/>
        <v>0</v>
      </c>
      <c r="I14" s="72">
        <f t="shared" si="2"/>
        <v>0</v>
      </c>
    </row>
    <row r="15" spans="1:9" x14ac:dyDescent="0.2">
      <c r="A15" s="55" t="s">
        <v>210</v>
      </c>
      <c r="B15" s="54" t="s">
        <v>121</v>
      </c>
      <c r="C15" s="74" t="s">
        <v>212</v>
      </c>
      <c r="D15" s="73">
        <v>62</v>
      </c>
      <c r="E15" s="14">
        <v>0</v>
      </c>
      <c r="F15" s="70">
        <v>63</v>
      </c>
      <c r="G15" s="70">
        <f t="shared" si="1"/>
        <v>63</v>
      </c>
      <c r="H15" s="71">
        <f t="shared" si="0"/>
        <v>0</v>
      </c>
      <c r="I15" s="72">
        <f t="shared" si="2"/>
        <v>0</v>
      </c>
    </row>
    <row r="16" spans="1:9" x14ac:dyDescent="0.2">
      <c r="A16" s="55" t="s">
        <v>210</v>
      </c>
      <c r="B16" s="54" t="s">
        <v>121</v>
      </c>
      <c r="C16" s="74" t="s">
        <v>213</v>
      </c>
      <c r="D16" s="73">
        <v>62</v>
      </c>
      <c r="E16" s="14">
        <v>1</v>
      </c>
      <c r="F16" s="70">
        <v>48</v>
      </c>
      <c r="G16" s="70">
        <f t="shared" si="1"/>
        <v>47</v>
      </c>
      <c r="H16" s="71">
        <f t="shared" si="0"/>
        <v>-3.3256914843122104E-4</v>
      </c>
      <c r="I16" s="72">
        <f t="shared" si="2"/>
        <v>1.6129032258064516E-2</v>
      </c>
    </row>
    <row r="17" spans="1:9" x14ac:dyDescent="0.2">
      <c r="A17" s="74" t="s">
        <v>214</v>
      </c>
      <c r="B17" s="54" t="s">
        <v>121</v>
      </c>
      <c r="C17" s="74" t="s">
        <v>215</v>
      </c>
      <c r="D17" s="73">
        <v>62</v>
      </c>
      <c r="E17" s="14">
        <v>2</v>
      </c>
      <c r="F17" s="70">
        <v>61</v>
      </c>
      <c r="G17" s="70">
        <f t="shared" si="1"/>
        <v>59</v>
      </c>
      <c r="H17" s="71">
        <f t="shared" si="0"/>
        <v>-5.2886811004823934E-4</v>
      </c>
      <c r="I17" s="72">
        <f t="shared" si="2"/>
        <v>3.2258064516129031E-2</v>
      </c>
    </row>
    <row r="18" spans="1:9" x14ac:dyDescent="0.2">
      <c r="A18" s="74" t="s">
        <v>214</v>
      </c>
      <c r="B18" s="54" t="s">
        <v>121</v>
      </c>
      <c r="C18" s="74" t="s">
        <v>216</v>
      </c>
      <c r="D18" s="73">
        <v>62</v>
      </c>
      <c r="E18" s="14">
        <v>0</v>
      </c>
      <c r="F18" s="70">
        <v>28</v>
      </c>
      <c r="G18" s="70">
        <f t="shared" si="1"/>
        <v>28</v>
      </c>
      <c r="H18" s="71">
        <f t="shared" si="0"/>
        <v>0</v>
      </c>
      <c r="I18" s="72">
        <f t="shared" si="2"/>
        <v>0</v>
      </c>
    </row>
    <row r="19" spans="1:9" x14ac:dyDescent="0.2">
      <c r="A19" s="74" t="s">
        <v>214</v>
      </c>
      <c r="B19" s="54" t="s">
        <v>121</v>
      </c>
      <c r="C19" s="74" t="s">
        <v>217</v>
      </c>
      <c r="D19" s="73">
        <v>62</v>
      </c>
      <c r="E19" s="14">
        <v>0</v>
      </c>
      <c r="F19" s="70">
        <v>30</v>
      </c>
      <c r="G19" s="70">
        <f t="shared" si="1"/>
        <v>30</v>
      </c>
      <c r="H19" s="71">
        <f t="shared" si="0"/>
        <v>0</v>
      </c>
      <c r="I19" s="72">
        <f t="shared" si="2"/>
        <v>0</v>
      </c>
    </row>
    <row r="20" spans="1:9" x14ac:dyDescent="0.2">
      <c r="A20" s="74" t="s">
        <v>214</v>
      </c>
      <c r="B20" s="54" t="s">
        <v>121</v>
      </c>
      <c r="C20" s="74" t="s">
        <v>218</v>
      </c>
      <c r="D20" s="73">
        <v>62</v>
      </c>
      <c r="E20" s="14">
        <v>0</v>
      </c>
      <c r="F20" s="70">
        <v>35</v>
      </c>
      <c r="G20" s="70">
        <f t="shared" si="1"/>
        <v>35</v>
      </c>
      <c r="H20" s="71">
        <f t="shared" si="0"/>
        <v>0</v>
      </c>
      <c r="I20" s="72">
        <f t="shared" si="2"/>
        <v>0</v>
      </c>
    </row>
    <row r="21" spans="1:9" x14ac:dyDescent="0.2">
      <c r="A21" s="74" t="s">
        <v>170</v>
      </c>
      <c r="B21" s="54" t="s">
        <v>121</v>
      </c>
      <c r="C21" s="74" t="s">
        <v>219</v>
      </c>
      <c r="D21" s="73">
        <v>56</v>
      </c>
      <c r="E21" s="14">
        <v>2</v>
      </c>
      <c r="F21" s="70">
        <v>23</v>
      </c>
      <c r="G21" s="70">
        <f t="shared" si="1"/>
        <v>21</v>
      </c>
      <c r="H21" s="71">
        <f t="shared" si="0"/>
        <v>-1.5537745891005324E-3</v>
      </c>
      <c r="I21" s="72">
        <f t="shared" si="2"/>
        <v>3.5714285714285712E-2</v>
      </c>
    </row>
    <row r="22" spans="1:9" x14ac:dyDescent="0.2">
      <c r="A22" s="74" t="s">
        <v>170</v>
      </c>
      <c r="B22" s="54" t="s">
        <v>121</v>
      </c>
      <c r="C22" s="74" t="s">
        <v>220</v>
      </c>
      <c r="D22" s="73">
        <v>56</v>
      </c>
      <c r="E22" s="14">
        <v>1</v>
      </c>
      <c r="F22" s="70">
        <v>50</v>
      </c>
      <c r="G22" s="70">
        <f t="shared" si="1"/>
        <v>49</v>
      </c>
      <c r="H22" s="71">
        <f t="shared" si="0"/>
        <v>-3.5361834457463845E-4</v>
      </c>
      <c r="I22" s="72">
        <f t="shared" si="2"/>
        <v>1.7857142857142856E-2</v>
      </c>
    </row>
    <row r="23" spans="1:9" x14ac:dyDescent="0.2">
      <c r="A23" s="74" t="s">
        <v>170</v>
      </c>
      <c r="B23" s="54" t="s">
        <v>121</v>
      </c>
      <c r="C23" s="74" t="s">
        <v>221</v>
      </c>
      <c r="D23" s="73">
        <v>56</v>
      </c>
      <c r="E23" s="14">
        <v>0</v>
      </c>
      <c r="F23" s="70">
        <v>48</v>
      </c>
      <c r="G23" s="70">
        <f t="shared" si="1"/>
        <v>48</v>
      </c>
      <c r="H23" s="71">
        <f t="shared" si="0"/>
        <v>0</v>
      </c>
      <c r="I23" s="72">
        <f t="shared" si="2"/>
        <v>0</v>
      </c>
    </row>
    <row r="24" spans="1:9" x14ac:dyDescent="0.2">
      <c r="A24" s="74" t="s">
        <v>84</v>
      </c>
      <c r="B24" s="54" t="s">
        <v>121</v>
      </c>
      <c r="C24" s="74" t="s">
        <v>222</v>
      </c>
      <c r="D24" s="73">
        <v>59</v>
      </c>
      <c r="E24" s="14">
        <v>2</v>
      </c>
      <c r="F24" s="70">
        <v>29</v>
      </c>
      <c r="G24" s="70">
        <f t="shared" si="1"/>
        <v>27</v>
      </c>
      <c r="H24" s="71">
        <f t="shared" si="0"/>
        <v>-1.1693707031686683E-3</v>
      </c>
      <c r="I24" s="72">
        <f t="shared" si="2"/>
        <v>3.3898305084745763E-2</v>
      </c>
    </row>
    <row r="25" spans="1:9" x14ac:dyDescent="0.2">
      <c r="A25" s="74" t="s">
        <v>84</v>
      </c>
      <c r="B25" s="54" t="s">
        <v>121</v>
      </c>
      <c r="C25" s="74" t="s">
        <v>223</v>
      </c>
      <c r="D25" s="73">
        <v>59</v>
      </c>
      <c r="E25" s="14">
        <v>1</v>
      </c>
      <c r="F25" s="70">
        <v>49</v>
      </c>
      <c r="G25" s="70">
        <f t="shared" si="1"/>
        <v>48</v>
      </c>
      <c r="H25" s="71">
        <f t="shared" si="0"/>
        <v>-3.4241876809355028E-4</v>
      </c>
      <c r="I25" s="72">
        <f t="shared" si="2"/>
        <v>1.6949152542372881E-2</v>
      </c>
    </row>
    <row r="26" spans="1:9" x14ac:dyDescent="0.2">
      <c r="A26" s="74" t="s">
        <v>84</v>
      </c>
      <c r="B26" s="54" t="s">
        <v>121</v>
      </c>
      <c r="C26" s="74" t="s">
        <v>224</v>
      </c>
      <c r="D26" s="73">
        <v>59</v>
      </c>
      <c r="E26" s="14">
        <v>0</v>
      </c>
      <c r="F26" s="70">
        <v>54</v>
      </c>
      <c r="G26" s="70">
        <f t="shared" si="1"/>
        <v>54</v>
      </c>
      <c r="H26" s="71">
        <f t="shared" si="0"/>
        <v>0</v>
      </c>
      <c r="I26" s="72">
        <f t="shared" si="2"/>
        <v>0</v>
      </c>
    </row>
    <row r="27" spans="1:9" x14ac:dyDescent="0.2">
      <c r="A27" s="74" t="s">
        <v>84</v>
      </c>
      <c r="B27" s="54" t="s">
        <v>121</v>
      </c>
      <c r="C27" s="74" t="s">
        <v>225</v>
      </c>
      <c r="D27" s="73">
        <v>59</v>
      </c>
      <c r="E27" s="14">
        <v>0</v>
      </c>
      <c r="F27" s="70">
        <v>39</v>
      </c>
      <c r="G27" s="70">
        <f t="shared" si="1"/>
        <v>39</v>
      </c>
      <c r="H27" s="71">
        <f t="shared" si="0"/>
        <v>0</v>
      </c>
      <c r="I27" s="72">
        <f t="shared" si="2"/>
        <v>0</v>
      </c>
    </row>
    <row r="28" spans="1:9" x14ac:dyDescent="0.2">
      <c r="A28" s="74" t="s">
        <v>95</v>
      </c>
      <c r="B28" s="54" t="s">
        <v>121</v>
      </c>
      <c r="C28" s="74" t="s">
        <v>226</v>
      </c>
      <c r="D28" s="73">
        <v>58</v>
      </c>
      <c r="E28" s="14">
        <v>0</v>
      </c>
      <c r="F28" s="70">
        <v>54</v>
      </c>
      <c r="G28" s="70">
        <f t="shared" si="1"/>
        <v>54</v>
      </c>
      <c r="H28" s="71">
        <f t="shared" si="0"/>
        <v>0</v>
      </c>
      <c r="I28" s="72">
        <f t="shared" si="2"/>
        <v>0</v>
      </c>
    </row>
    <row r="29" spans="1:9" x14ac:dyDescent="0.2">
      <c r="A29" s="74" t="s">
        <v>95</v>
      </c>
      <c r="B29" s="54" t="s">
        <v>121</v>
      </c>
      <c r="C29" s="74" t="s">
        <v>227</v>
      </c>
      <c r="D29" s="73">
        <v>58</v>
      </c>
      <c r="E29" s="14">
        <v>1</v>
      </c>
      <c r="F29" s="70">
        <v>37</v>
      </c>
      <c r="G29" s="70">
        <f t="shared" si="1"/>
        <v>36</v>
      </c>
      <c r="H29" s="71">
        <f t="shared" si="0"/>
        <v>-4.5979736348553953E-4</v>
      </c>
      <c r="I29" s="72">
        <f t="shared" si="2"/>
        <v>1.7241379310344827E-2</v>
      </c>
    </row>
    <row r="30" spans="1:9" x14ac:dyDescent="0.2">
      <c r="A30" s="74" t="s">
        <v>95</v>
      </c>
      <c r="B30" s="54" t="s">
        <v>121</v>
      </c>
      <c r="C30" s="74" t="s">
        <v>228</v>
      </c>
      <c r="D30" s="73">
        <v>58</v>
      </c>
      <c r="E30" s="14">
        <v>1</v>
      </c>
      <c r="F30" s="70">
        <v>54</v>
      </c>
      <c r="G30" s="70">
        <f t="shared" si="1"/>
        <v>53</v>
      </c>
      <c r="H30" s="71">
        <f t="shared" si="0"/>
        <v>-3.1636445979649208E-4</v>
      </c>
      <c r="I30" s="72">
        <f t="shared" si="2"/>
        <v>1.7241379310344827E-2</v>
      </c>
    </row>
    <row r="31" spans="1:9" x14ac:dyDescent="0.2">
      <c r="A31" s="74" t="s">
        <v>165</v>
      </c>
      <c r="B31" s="54" t="s">
        <v>121</v>
      </c>
      <c r="C31" s="74" t="s">
        <v>229</v>
      </c>
      <c r="D31" s="73">
        <v>57</v>
      </c>
      <c r="E31" s="70">
        <v>0</v>
      </c>
      <c r="F31" s="70">
        <v>106</v>
      </c>
      <c r="G31" s="70">
        <f t="shared" si="1"/>
        <v>106</v>
      </c>
      <c r="H31" s="71">
        <f t="shared" si="0"/>
        <v>0</v>
      </c>
      <c r="I31" s="72">
        <f t="shared" si="2"/>
        <v>0</v>
      </c>
    </row>
    <row r="32" spans="1:9" x14ac:dyDescent="0.2">
      <c r="A32" s="74" t="s">
        <v>165</v>
      </c>
      <c r="B32" s="54" t="s">
        <v>121</v>
      </c>
      <c r="C32" s="74" t="s">
        <v>230</v>
      </c>
      <c r="D32" s="73">
        <v>57</v>
      </c>
      <c r="E32" s="70">
        <v>1</v>
      </c>
      <c r="F32" s="70">
        <v>92</v>
      </c>
      <c r="G32" s="70">
        <f t="shared" si="1"/>
        <v>91</v>
      </c>
      <c r="H32" s="71">
        <f t="shared" si="0"/>
        <v>-1.896651948108003E-4</v>
      </c>
      <c r="I32" s="72">
        <f t="shared" si="2"/>
        <v>1.7543859649122806E-2</v>
      </c>
    </row>
    <row r="33" spans="1:9" x14ac:dyDescent="0.2">
      <c r="A33" s="74" t="s">
        <v>165</v>
      </c>
      <c r="B33" s="54" t="s">
        <v>121</v>
      </c>
      <c r="C33" s="74" t="s">
        <v>231</v>
      </c>
      <c r="D33" s="73">
        <v>57</v>
      </c>
      <c r="E33" s="70">
        <v>0</v>
      </c>
      <c r="F33" s="70">
        <v>73</v>
      </c>
      <c r="G33" s="70">
        <f t="shared" si="1"/>
        <v>73</v>
      </c>
      <c r="H33" s="71">
        <f t="shared" si="0"/>
        <v>0</v>
      </c>
      <c r="I33" s="72">
        <f t="shared" si="2"/>
        <v>0</v>
      </c>
    </row>
    <row r="34" spans="1:9" x14ac:dyDescent="0.2">
      <c r="A34" s="74" t="s">
        <v>165</v>
      </c>
      <c r="B34" s="54" t="s">
        <v>121</v>
      </c>
      <c r="C34" s="74" t="s">
        <v>232</v>
      </c>
      <c r="D34" s="73">
        <v>57</v>
      </c>
      <c r="E34" s="70">
        <v>0</v>
      </c>
      <c r="F34" s="70">
        <v>50</v>
      </c>
      <c r="G34" s="70">
        <f t="shared" si="1"/>
        <v>50</v>
      </c>
      <c r="H34" s="71">
        <f t="shared" si="0"/>
        <v>0</v>
      </c>
      <c r="I34" s="72">
        <f t="shared" si="2"/>
        <v>0</v>
      </c>
    </row>
    <row r="35" spans="1:9" x14ac:dyDescent="0.2">
      <c r="A35" s="74" t="s">
        <v>183</v>
      </c>
      <c r="B35" s="54" t="s">
        <v>121</v>
      </c>
      <c r="C35" s="74" t="s">
        <v>233</v>
      </c>
      <c r="D35" s="73">
        <v>55</v>
      </c>
      <c r="E35" s="70">
        <v>2</v>
      </c>
      <c r="F35" s="70">
        <v>42</v>
      </c>
      <c r="G35" s="70">
        <f t="shared" si="1"/>
        <v>40</v>
      </c>
      <c r="H35" s="71">
        <f t="shared" si="0"/>
        <v>-8.6596452707735614E-4</v>
      </c>
      <c r="I35" s="72">
        <f t="shared" si="2"/>
        <v>3.6363636363636362E-2</v>
      </c>
    </row>
    <row r="36" spans="1:9" x14ac:dyDescent="0.2">
      <c r="A36" s="74" t="s">
        <v>183</v>
      </c>
      <c r="B36" s="54" t="s">
        <v>121</v>
      </c>
      <c r="C36" s="74" t="s">
        <v>234</v>
      </c>
      <c r="D36" s="73">
        <v>55</v>
      </c>
      <c r="E36" s="70">
        <v>3</v>
      </c>
      <c r="F36" s="70">
        <v>47</v>
      </c>
      <c r="G36" s="70">
        <f t="shared" si="1"/>
        <v>44</v>
      </c>
      <c r="H36" s="71">
        <f t="shared" si="0"/>
        <v>-1.1734276570467487E-3</v>
      </c>
      <c r="I36" s="72">
        <f t="shared" si="2"/>
        <v>5.4545454545454543E-2</v>
      </c>
    </row>
    <row r="37" spans="1:9" x14ac:dyDescent="0.2">
      <c r="A37" s="74" t="s">
        <v>183</v>
      </c>
      <c r="B37" s="54" t="s">
        <v>121</v>
      </c>
      <c r="C37" s="74" t="s">
        <v>235</v>
      </c>
      <c r="D37" s="73">
        <v>55</v>
      </c>
      <c r="E37" s="70">
        <v>2</v>
      </c>
      <c r="F37" s="70">
        <v>38</v>
      </c>
      <c r="G37" s="70">
        <f t="shared" si="1"/>
        <v>36</v>
      </c>
      <c r="H37" s="71">
        <f t="shared" si="0"/>
        <v>-9.5715879064403684E-4</v>
      </c>
      <c r="I37" s="72">
        <f t="shared" si="2"/>
        <v>3.6363636363636362E-2</v>
      </c>
    </row>
    <row r="38" spans="1:9" x14ac:dyDescent="0.2">
      <c r="A38" s="74" t="s">
        <v>183</v>
      </c>
      <c r="B38" s="54" t="s">
        <v>121</v>
      </c>
      <c r="C38" s="74" t="s">
        <v>236</v>
      </c>
      <c r="D38" s="73">
        <v>55</v>
      </c>
      <c r="E38" s="70">
        <v>2</v>
      </c>
      <c r="F38" s="70">
        <v>39</v>
      </c>
      <c r="G38" s="70">
        <f t="shared" si="1"/>
        <v>37</v>
      </c>
      <c r="H38" s="71">
        <f t="shared" si="0"/>
        <v>-9.326053525009196E-4</v>
      </c>
      <c r="I38" s="72">
        <f t="shared" si="2"/>
        <v>3.6363636363636362E-2</v>
      </c>
    </row>
    <row r="39" spans="1:9" x14ac:dyDescent="0.2">
      <c r="A39" s="7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D0DB7-DD6F-C847-BF51-AEF74DDCB929}">
  <dimension ref="A1:U83"/>
  <sheetViews>
    <sheetView workbookViewId="0">
      <selection activeCell="H1" sqref="H1"/>
    </sheetView>
  </sheetViews>
  <sheetFormatPr baseColWidth="10" defaultRowHeight="16" x14ac:dyDescent="0.2"/>
  <cols>
    <col min="1" max="1" width="11.1640625" style="33" bestFit="1" customWidth="1"/>
    <col min="2" max="2" width="11.1640625" style="48" customWidth="1"/>
    <col min="3" max="3" width="13.6640625" style="48" customWidth="1"/>
    <col min="4" max="4" width="9.5" style="48" bestFit="1" customWidth="1"/>
    <col min="5" max="5" width="6" style="33" customWidth="1"/>
    <col min="6" max="6" width="5.6640625" style="34" bestFit="1" customWidth="1"/>
    <col min="7" max="7" width="9.83203125" style="37" bestFit="1" customWidth="1"/>
    <col min="8" max="8" width="12.6640625" style="31" bestFit="1" customWidth="1"/>
    <col min="9" max="9" width="6" style="33" bestFit="1" customWidth="1"/>
    <col min="10" max="10" width="14.5" style="32" bestFit="1" customWidth="1"/>
    <col min="11" max="11" width="12.83203125" style="32" bestFit="1" customWidth="1"/>
    <col min="12" max="13" width="4.1640625" style="32" bestFit="1" customWidth="1"/>
    <col min="14" max="14" width="11.5" style="51" bestFit="1" customWidth="1"/>
    <col min="15" max="15" width="11.83203125" style="52" bestFit="1" customWidth="1"/>
    <col min="16" max="16" width="11.33203125" style="52" bestFit="1" customWidth="1"/>
    <col min="17" max="17" width="12.33203125" style="30" customWidth="1"/>
    <col min="18" max="18" width="10" style="23" bestFit="1" customWidth="1"/>
    <col min="21" max="21" width="10.5" bestFit="1" customWidth="1"/>
  </cols>
  <sheetData>
    <row r="1" spans="1:21" x14ac:dyDescent="0.2">
      <c r="A1" s="38" t="s">
        <v>0</v>
      </c>
      <c r="B1" s="49" t="s">
        <v>237</v>
      </c>
      <c r="C1" s="49" t="s">
        <v>238</v>
      </c>
      <c r="D1" s="49" t="s">
        <v>197</v>
      </c>
      <c r="E1" s="38" t="s">
        <v>2</v>
      </c>
      <c r="F1" s="39" t="s">
        <v>124</v>
      </c>
      <c r="G1" s="40" t="s">
        <v>125</v>
      </c>
      <c r="H1" s="1" t="s">
        <v>3</v>
      </c>
      <c r="I1" s="38" t="s">
        <v>122</v>
      </c>
      <c r="J1" s="41" t="s">
        <v>6</v>
      </c>
      <c r="K1" s="41" t="s">
        <v>10</v>
      </c>
      <c r="L1" s="41" t="s">
        <v>12</v>
      </c>
      <c r="M1" s="41" t="s">
        <v>13</v>
      </c>
      <c r="N1" s="49" t="s">
        <v>14</v>
      </c>
      <c r="O1" s="49" t="s">
        <v>15</v>
      </c>
      <c r="P1" s="49" t="s">
        <v>16</v>
      </c>
      <c r="Q1" s="25"/>
      <c r="R1" s="26"/>
    </row>
    <row r="2" spans="1:21" x14ac:dyDescent="0.2">
      <c r="A2" s="38" t="s">
        <v>177</v>
      </c>
      <c r="B2" s="50">
        <v>-24.009722</v>
      </c>
      <c r="C2" s="50">
        <v>-46.265999999999998</v>
      </c>
      <c r="D2" s="50" t="s">
        <v>239</v>
      </c>
      <c r="E2" s="38" t="s">
        <v>178</v>
      </c>
      <c r="F2" s="42">
        <v>4.0144789999999997</v>
      </c>
      <c r="G2" s="46">
        <v>22.035874400000001</v>
      </c>
      <c r="H2" s="41">
        <v>62</v>
      </c>
      <c r="I2" s="38" t="s">
        <v>154</v>
      </c>
      <c r="J2" s="44">
        <v>31</v>
      </c>
      <c r="K2" s="45">
        <v>24</v>
      </c>
      <c r="L2" s="44">
        <f t="shared" ref="L2:L33" si="0">J2</f>
        <v>31</v>
      </c>
      <c r="M2" s="44">
        <f>(J2-K2)</f>
        <v>7</v>
      </c>
      <c r="N2" s="50">
        <f>LN((M2+1)/(J2+1))/H2</f>
        <v>-2.2359586469675653E-2</v>
      </c>
      <c r="O2" s="49">
        <v>-1.105238E-4</v>
      </c>
      <c r="P2" s="50">
        <f>N2-O2</f>
        <v>-2.2249062669675652E-2</v>
      </c>
      <c r="Q2" s="28"/>
      <c r="R2" s="29"/>
    </row>
    <row r="3" spans="1:21" x14ac:dyDescent="0.2">
      <c r="A3" s="38" t="s">
        <v>177</v>
      </c>
      <c r="B3" s="50">
        <v>-24.009722</v>
      </c>
      <c r="C3" s="50">
        <v>-46.265999999999998</v>
      </c>
      <c r="D3" s="50" t="s">
        <v>239</v>
      </c>
      <c r="E3" s="38" t="s">
        <v>179</v>
      </c>
      <c r="F3" s="42">
        <v>4.0144789999999997</v>
      </c>
      <c r="G3" s="46">
        <v>22.035874400000001</v>
      </c>
      <c r="H3" s="41">
        <v>62</v>
      </c>
      <c r="I3" s="38" t="s">
        <v>154</v>
      </c>
      <c r="J3" s="44">
        <v>57</v>
      </c>
      <c r="K3" s="45">
        <v>2</v>
      </c>
      <c r="L3" s="44">
        <f t="shared" si="0"/>
        <v>57</v>
      </c>
      <c r="M3" s="44">
        <f>(J3-K3)</f>
        <v>55</v>
      </c>
      <c r="N3" s="50">
        <f>LN((M3+1)/(J3+1))/H3</f>
        <v>-5.6598902921403324E-4</v>
      </c>
      <c r="O3" s="49">
        <v>-1.105238E-4</v>
      </c>
      <c r="P3" s="50">
        <f>N3-O3</f>
        <v>-4.5546522921403323E-4</v>
      </c>
      <c r="Q3" s="28"/>
      <c r="R3" s="29"/>
    </row>
    <row r="4" spans="1:21" x14ac:dyDescent="0.2">
      <c r="A4" s="38" t="s">
        <v>177</v>
      </c>
      <c r="B4" s="50">
        <v>-24.009722</v>
      </c>
      <c r="C4" s="50">
        <v>-46.265999999999998</v>
      </c>
      <c r="D4" s="50" t="s">
        <v>239</v>
      </c>
      <c r="E4" s="38" t="s">
        <v>180</v>
      </c>
      <c r="F4" s="42">
        <v>4.0144789999999997</v>
      </c>
      <c r="G4" s="46">
        <v>22.035874400000001</v>
      </c>
      <c r="H4" s="41">
        <v>62</v>
      </c>
      <c r="I4" s="38" t="s">
        <v>154</v>
      </c>
      <c r="J4" s="44">
        <v>51</v>
      </c>
      <c r="K4" s="45">
        <v>0</v>
      </c>
      <c r="L4" s="44">
        <f t="shared" si="0"/>
        <v>51</v>
      </c>
      <c r="M4" s="44">
        <f>(J4-K4)</f>
        <v>51</v>
      </c>
      <c r="N4" s="50">
        <f>LN((M4+1)/(J4+1))/H4</f>
        <v>0</v>
      </c>
      <c r="O4" s="49">
        <v>-1.105238E-4</v>
      </c>
      <c r="P4" s="50">
        <f>N4-O4</f>
        <v>1.105238E-4</v>
      </c>
      <c r="Q4" s="28"/>
      <c r="R4" s="29"/>
      <c r="S4" s="35"/>
      <c r="T4" s="35"/>
      <c r="U4" s="35"/>
    </row>
    <row r="5" spans="1:21" x14ac:dyDescent="0.2">
      <c r="A5" s="38" t="s">
        <v>177</v>
      </c>
      <c r="B5" s="50">
        <v>-24.009722</v>
      </c>
      <c r="C5" s="50">
        <v>-46.265999999999998</v>
      </c>
      <c r="D5" s="50" t="s">
        <v>239</v>
      </c>
      <c r="E5" s="38" t="s">
        <v>181</v>
      </c>
      <c r="F5" s="42">
        <v>4.0144789999999997</v>
      </c>
      <c r="G5" s="46">
        <v>22.035874400000001</v>
      </c>
      <c r="H5" s="41">
        <v>62</v>
      </c>
      <c r="I5" s="38" t="s">
        <v>154</v>
      </c>
      <c r="J5" s="44">
        <v>48</v>
      </c>
      <c r="K5" s="45">
        <v>11</v>
      </c>
      <c r="L5" s="44">
        <f t="shared" si="0"/>
        <v>48</v>
      </c>
      <c r="M5" s="44">
        <f>(J5-K5)</f>
        <v>37</v>
      </c>
      <c r="N5" s="50">
        <f>LN((M5+1)/(J5+1))/H5</f>
        <v>-4.1005506191006593E-3</v>
      </c>
      <c r="O5" s="49">
        <v>-1.105238E-4</v>
      </c>
      <c r="P5" s="50">
        <f>N5-O5</f>
        <v>-3.9900268191006595E-3</v>
      </c>
      <c r="Q5" s="28"/>
      <c r="R5" s="29"/>
      <c r="S5" s="35"/>
      <c r="T5" s="35"/>
      <c r="U5" s="35"/>
    </row>
    <row r="6" spans="1:21" x14ac:dyDescent="0.2">
      <c r="A6" s="38" t="s">
        <v>177</v>
      </c>
      <c r="B6" s="50">
        <v>-24.009722</v>
      </c>
      <c r="C6" s="50">
        <v>-46.265999999999998</v>
      </c>
      <c r="D6" s="50" t="s">
        <v>239</v>
      </c>
      <c r="E6" s="38" t="s">
        <v>188</v>
      </c>
      <c r="F6" s="45" t="s">
        <v>139</v>
      </c>
      <c r="G6" s="47" t="s">
        <v>139</v>
      </c>
      <c r="H6" s="41" t="s">
        <v>139</v>
      </c>
      <c r="I6" s="41" t="s">
        <v>139</v>
      </c>
      <c r="J6" s="44" t="s">
        <v>139</v>
      </c>
      <c r="K6" s="45" t="s">
        <v>139</v>
      </c>
      <c r="L6" s="44" t="str">
        <f t="shared" si="0"/>
        <v>NA</v>
      </c>
      <c r="M6" s="44" t="str">
        <f>K6</f>
        <v>NA</v>
      </c>
      <c r="N6" s="50" t="str">
        <f>L6</f>
        <v>NA</v>
      </c>
      <c r="O6" s="50" t="str">
        <f>M6</f>
        <v>NA</v>
      </c>
      <c r="P6" s="50" t="str">
        <f>N6</f>
        <v>NA</v>
      </c>
      <c r="Q6" s="28"/>
      <c r="R6" s="29"/>
      <c r="S6" s="35"/>
    </row>
    <row r="7" spans="1:21" x14ac:dyDescent="0.2">
      <c r="A7" s="38" t="s">
        <v>177</v>
      </c>
      <c r="B7" s="50">
        <v>-24.009722</v>
      </c>
      <c r="C7" s="50">
        <v>-46.265999999999998</v>
      </c>
      <c r="D7" s="50" t="s">
        <v>239</v>
      </c>
      <c r="E7" s="38" t="s">
        <v>182</v>
      </c>
      <c r="F7" s="42">
        <v>4.0144789999999997</v>
      </c>
      <c r="G7" s="46">
        <v>22.035874400000001</v>
      </c>
      <c r="H7" s="41">
        <v>62</v>
      </c>
      <c r="I7" s="38" t="s">
        <v>154</v>
      </c>
      <c r="J7" s="44">
        <v>55</v>
      </c>
      <c r="K7" s="45">
        <v>8</v>
      </c>
      <c r="L7" s="44">
        <f t="shared" si="0"/>
        <v>55</v>
      </c>
      <c r="M7" s="44">
        <f t="shared" ref="M7:M13" si="1">(J7-K7)</f>
        <v>47</v>
      </c>
      <c r="N7" s="50">
        <f t="shared" ref="N7:N13" si="2">LN((M7+1)/(J7+1))/H7</f>
        <v>-2.486301287536425E-3</v>
      </c>
      <c r="O7" s="49">
        <v>-1.105238E-4</v>
      </c>
      <c r="P7" s="50">
        <f t="shared" ref="P7:P13" si="3">N7-O7</f>
        <v>-2.3757774875364252E-3</v>
      </c>
      <c r="Q7" s="28"/>
      <c r="R7" s="29"/>
      <c r="S7" s="35"/>
    </row>
    <row r="8" spans="1:21" x14ac:dyDescent="0.2">
      <c r="A8" s="38" t="s">
        <v>126</v>
      </c>
      <c r="B8" s="50">
        <v>-22.970662000000001</v>
      </c>
      <c r="C8" s="50">
        <v>-42.013145000000002</v>
      </c>
      <c r="D8" s="50" t="s">
        <v>239</v>
      </c>
      <c r="E8" s="38" t="s">
        <v>127</v>
      </c>
      <c r="F8" s="42">
        <v>1.1179460000000001</v>
      </c>
      <c r="G8" s="43">
        <v>21.96791</v>
      </c>
      <c r="H8" s="41">
        <v>55</v>
      </c>
      <c r="I8" s="38" t="s">
        <v>128</v>
      </c>
      <c r="J8" s="44">
        <v>110</v>
      </c>
      <c r="K8" s="45">
        <v>10</v>
      </c>
      <c r="L8" s="44">
        <f t="shared" si="0"/>
        <v>110</v>
      </c>
      <c r="M8" s="44">
        <f t="shared" si="1"/>
        <v>100</v>
      </c>
      <c r="N8" s="50">
        <f t="shared" si="2"/>
        <v>-1.7165397176559026E-3</v>
      </c>
      <c r="O8" s="49">
        <v>-3.4850540000000001E-4</v>
      </c>
      <c r="P8" s="50">
        <f t="shared" si="3"/>
        <v>-1.3680343176559026E-3</v>
      </c>
      <c r="Q8" s="28"/>
      <c r="S8" s="35"/>
      <c r="T8" s="35"/>
      <c r="U8" s="35"/>
    </row>
    <row r="9" spans="1:21" x14ac:dyDescent="0.2">
      <c r="A9" s="38" t="s">
        <v>126</v>
      </c>
      <c r="B9" s="50">
        <v>-22.970662000000001</v>
      </c>
      <c r="C9" s="50">
        <v>-42.013145000000002</v>
      </c>
      <c r="D9" s="50" t="s">
        <v>239</v>
      </c>
      <c r="E9" s="38" t="s">
        <v>129</v>
      </c>
      <c r="F9" s="42">
        <v>1.1179460000000001</v>
      </c>
      <c r="G9" s="43">
        <v>21.96791</v>
      </c>
      <c r="H9" s="41">
        <v>55</v>
      </c>
      <c r="I9" s="38" t="s">
        <v>128</v>
      </c>
      <c r="J9" s="44">
        <v>95</v>
      </c>
      <c r="K9" s="45">
        <v>10</v>
      </c>
      <c r="L9" s="44">
        <f t="shared" si="0"/>
        <v>95</v>
      </c>
      <c r="M9" s="44">
        <f t="shared" si="1"/>
        <v>85</v>
      </c>
      <c r="N9" s="50">
        <f t="shared" si="2"/>
        <v>-2.000016276624154E-3</v>
      </c>
      <c r="O9" s="49">
        <v>-3.4850540000000001E-4</v>
      </c>
      <c r="P9" s="50">
        <f t="shared" si="3"/>
        <v>-1.651510876624154E-3</v>
      </c>
      <c r="Q9" s="28"/>
      <c r="S9" s="35"/>
      <c r="T9" s="35"/>
      <c r="U9" s="35"/>
    </row>
    <row r="10" spans="1:21" x14ac:dyDescent="0.2">
      <c r="A10" s="38" t="s">
        <v>126</v>
      </c>
      <c r="B10" s="50">
        <v>-22.970662000000001</v>
      </c>
      <c r="C10" s="50">
        <v>-42.013145000000002</v>
      </c>
      <c r="D10" s="50" t="s">
        <v>239</v>
      </c>
      <c r="E10" s="38" t="s">
        <v>130</v>
      </c>
      <c r="F10" s="42">
        <v>1.1179460000000001</v>
      </c>
      <c r="G10" s="43">
        <v>21.96791</v>
      </c>
      <c r="H10" s="41">
        <v>55</v>
      </c>
      <c r="I10" s="38" t="s">
        <v>128</v>
      </c>
      <c r="J10" s="44">
        <v>81</v>
      </c>
      <c r="K10" s="45">
        <v>11</v>
      </c>
      <c r="L10" s="44">
        <f t="shared" si="0"/>
        <v>81</v>
      </c>
      <c r="M10" s="44">
        <f t="shared" si="1"/>
        <v>70</v>
      </c>
      <c r="N10" s="50">
        <f t="shared" si="2"/>
        <v>-2.6188976404170491E-3</v>
      </c>
      <c r="O10" s="49">
        <v>-3.4850540000000001E-4</v>
      </c>
      <c r="P10" s="50">
        <f t="shared" si="3"/>
        <v>-2.2703922404170491E-3</v>
      </c>
      <c r="Q10" s="28"/>
      <c r="S10" s="35"/>
    </row>
    <row r="11" spans="1:21" x14ac:dyDescent="0.2">
      <c r="A11" s="38" t="s">
        <v>126</v>
      </c>
      <c r="B11" s="50">
        <v>-22.970662000000001</v>
      </c>
      <c r="C11" s="50">
        <v>-42.013145000000002</v>
      </c>
      <c r="D11" s="50" t="s">
        <v>239</v>
      </c>
      <c r="E11" s="38" t="s">
        <v>131</v>
      </c>
      <c r="F11" s="42">
        <v>1.1179460000000001</v>
      </c>
      <c r="G11" s="43">
        <v>21.96791</v>
      </c>
      <c r="H11" s="41">
        <v>55</v>
      </c>
      <c r="I11" s="38" t="s">
        <v>128</v>
      </c>
      <c r="J11" s="44">
        <v>88</v>
      </c>
      <c r="K11" s="45">
        <v>11</v>
      </c>
      <c r="L11" s="44">
        <f t="shared" si="0"/>
        <v>88</v>
      </c>
      <c r="M11" s="44">
        <f t="shared" si="1"/>
        <v>77</v>
      </c>
      <c r="N11" s="50">
        <f t="shared" si="2"/>
        <v>-2.3986826007736011E-3</v>
      </c>
      <c r="O11" s="49">
        <v>-3.4850540000000001E-4</v>
      </c>
      <c r="P11" s="50">
        <f t="shared" si="3"/>
        <v>-2.0501772007736011E-3</v>
      </c>
      <c r="Q11" s="28"/>
      <c r="S11" s="35"/>
    </row>
    <row r="12" spans="1:21" x14ac:dyDescent="0.2">
      <c r="A12" s="38" t="s">
        <v>126</v>
      </c>
      <c r="B12" s="50">
        <v>-22.970662000000001</v>
      </c>
      <c r="C12" s="50">
        <v>-42.013145000000002</v>
      </c>
      <c r="D12" s="50" t="s">
        <v>239</v>
      </c>
      <c r="E12" s="38" t="s">
        <v>132</v>
      </c>
      <c r="F12" s="42">
        <v>1.1179460000000001</v>
      </c>
      <c r="G12" s="43">
        <v>21.96791</v>
      </c>
      <c r="H12" s="41">
        <v>55</v>
      </c>
      <c r="I12" s="38" t="s">
        <v>128</v>
      </c>
      <c r="J12" s="44">
        <v>102</v>
      </c>
      <c r="K12" s="45">
        <v>6</v>
      </c>
      <c r="L12" s="44">
        <f t="shared" si="0"/>
        <v>102</v>
      </c>
      <c r="M12" s="44">
        <f t="shared" si="1"/>
        <v>96</v>
      </c>
      <c r="N12" s="50">
        <f t="shared" si="2"/>
        <v>-1.0912365404773259E-3</v>
      </c>
      <c r="O12" s="49">
        <v>-3.4850540000000001E-4</v>
      </c>
      <c r="P12" s="50">
        <f t="shared" si="3"/>
        <v>-7.427311404773259E-4</v>
      </c>
      <c r="Q12" s="28"/>
      <c r="S12" s="35"/>
      <c r="T12" s="35"/>
      <c r="U12" s="35"/>
    </row>
    <row r="13" spans="1:21" x14ac:dyDescent="0.2">
      <c r="A13" s="38" t="s">
        <v>126</v>
      </c>
      <c r="B13" s="50">
        <v>-22.970662000000001</v>
      </c>
      <c r="C13" s="50">
        <v>-42.013145000000002</v>
      </c>
      <c r="D13" s="50" t="s">
        <v>239</v>
      </c>
      <c r="E13" s="38" t="s">
        <v>133</v>
      </c>
      <c r="F13" s="42">
        <v>1.1179460000000001</v>
      </c>
      <c r="G13" s="43">
        <v>21.96791</v>
      </c>
      <c r="H13" s="41">
        <v>55</v>
      </c>
      <c r="I13" s="38" t="s">
        <v>128</v>
      </c>
      <c r="J13" s="44">
        <v>100</v>
      </c>
      <c r="K13" s="45">
        <v>15</v>
      </c>
      <c r="L13" s="44">
        <f t="shared" si="0"/>
        <v>100</v>
      </c>
      <c r="M13" s="44">
        <f t="shared" si="1"/>
        <v>85</v>
      </c>
      <c r="N13" s="50">
        <f t="shared" si="2"/>
        <v>-2.9231494652318495E-3</v>
      </c>
      <c r="O13" s="49">
        <v>-3.4850540000000001E-4</v>
      </c>
      <c r="P13" s="50">
        <f t="shared" si="3"/>
        <v>-2.5746440652318495E-3</v>
      </c>
      <c r="Q13" s="27"/>
      <c r="S13" s="35"/>
      <c r="T13" s="35"/>
      <c r="U13" s="35"/>
    </row>
    <row r="14" spans="1:21" x14ac:dyDescent="0.2">
      <c r="A14" s="38" t="s">
        <v>165</v>
      </c>
      <c r="B14" s="50">
        <v>-23.040752999999999</v>
      </c>
      <c r="C14" s="50">
        <v>-43.501095999999997</v>
      </c>
      <c r="D14" s="50" t="s">
        <v>239</v>
      </c>
      <c r="E14" s="38" t="s">
        <v>189</v>
      </c>
      <c r="F14" s="41" t="s">
        <v>139</v>
      </c>
      <c r="G14" s="40" t="s">
        <v>139</v>
      </c>
      <c r="H14" s="41" t="s">
        <v>139</v>
      </c>
      <c r="I14" s="41" t="s">
        <v>139</v>
      </c>
      <c r="J14" s="44" t="s">
        <v>139</v>
      </c>
      <c r="K14" s="41" t="s">
        <v>139</v>
      </c>
      <c r="L14" s="44" t="str">
        <f t="shared" si="0"/>
        <v>NA</v>
      </c>
      <c r="M14" s="44" t="str">
        <f>K14</f>
        <v>NA</v>
      </c>
      <c r="N14" s="50" t="str">
        <f>L14</f>
        <v>NA</v>
      </c>
      <c r="O14" s="50" t="str">
        <f>M14</f>
        <v>NA</v>
      </c>
      <c r="P14" s="50" t="str">
        <f>N14</f>
        <v>NA</v>
      </c>
      <c r="Q14" s="28"/>
      <c r="R14" s="29"/>
      <c r="S14" s="35"/>
    </row>
    <row r="15" spans="1:21" x14ac:dyDescent="0.2">
      <c r="A15" s="38" t="s">
        <v>165</v>
      </c>
      <c r="B15" s="50">
        <v>-23.040752999999999</v>
      </c>
      <c r="C15" s="50">
        <v>-43.501095999999997</v>
      </c>
      <c r="D15" s="50" t="s">
        <v>239</v>
      </c>
      <c r="E15" s="38" t="s">
        <v>166</v>
      </c>
      <c r="F15" s="42">
        <v>2.8715410000000001</v>
      </c>
      <c r="G15" s="43">
        <v>21.82771</v>
      </c>
      <c r="H15" s="41">
        <v>31</v>
      </c>
      <c r="I15" s="38" t="s">
        <v>128</v>
      </c>
      <c r="J15" s="44">
        <v>121</v>
      </c>
      <c r="K15" s="45">
        <v>2</v>
      </c>
      <c r="L15" s="44">
        <f t="shared" si="0"/>
        <v>121</v>
      </c>
      <c r="M15" s="44">
        <f>(J15-K15)</f>
        <v>119</v>
      </c>
      <c r="N15" s="50">
        <f>LN((M15+1)/(J15+1))/H15</f>
        <v>-5.3320328874872848E-4</v>
      </c>
      <c r="O15" s="49">
        <v>-4.7274049999999998E-5</v>
      </c>
      <c r="P15" s="50">
        <f>N15-O15</f>
        <v>-4.8592923874872849E-4</v>
      </c>
      <c r="Q15" s="28"/>
      <c r="R15" s="29"/>
      <c r="S15" s="35"/>
    </row>
    <row r="16" spans="1:21" x14ac:dyDescent="0.2">
      <c r="A16" s="38" t="s">
        <v>165</v>
      </c>
      <c r="B16" s="50">
        <v>-23.040752999999999</v>
      </c>
      <c r="C16" s="50">
        <v>-43.501095999999997</v>
      </c>
      <c r="D16" s="50" t="s">
        <v>239</v>
      </c>
      <c r="E16" s="38" t="s">
        <v>190</v>
      </c>
      <c r="F16" s="44" t="s">
        <v>139</v>
      </c>
      <c r="G16" s="43" t="s">
        <v>139</v>
      </c>
      <c r="H16" s="41" t="s">
        <v>139</v>
      </c>
      <c r="I16" s="41" t="s">
        <v>139</v>
      </c>
      <c r="J16" s="44" t="s">
        <v>139</v>
      </c>
      <c r="K16" s="44" t="s">
        <v>139</v>
      </c>
      <c r="L16" s="44" t="str">
        <f t="shared" si="0"/>
        <v>NA</v>
      </c>
      <c r="M16" s="44" t="str">
        <f>K16</f>
        <v>NA</v>
      </c>
      <c r="N16" s="50" t="str">
        <f>L16</f>
        <v>NA</v>
      </c>
      <c r="O16" s="50" t="str">
        <f>M16</f>
        <v>NA</v>
      </c>
      <c r="P16" s="50" t="str">
        <f>N16</f>
        <v>NA</v>
      </c>
      <c r="Q16" s="28"/>
      <c r="R16" s="29"/>
      <c r="S16" s="35"/>
      <c r="T16" s="35"/>
      <c r="U16" s="35"/>
    </row>
    <row r="17" spans="1:21" x14ac:dyDescent="0.2">
      <c r="A17" s="38" t="s">
        <v>165</v>
      </c>
      <c r="B17" s="50">
        <v>-23.040752999999999</v>
      </c>
      <c r="C17" s="50">
        <v>-43.501095999999997</v>
      </c>
      <c r="D17" s="50" t="s">
        <v>239</v>
      </c>
      <c r="E17" s="38" t="s">
        <v>167</v>
      </c>
      <c r="F17" s="42">
        <v>2.8715410000000001</v>
      </c>
      <c r="G17" s="43">
        <v>21.82771</v>
      </c>
      <c r="H17" s="41">
        <v>31</v>
      </c>
      <c r="I17" s="38" t="s">
        <v>128</v>
      </c>
      <c r="J17" s="44">
        <v>92</v>
      </c>
      <c r="K17" s="45">
        <v>2</v>
      </c>
      <c r="L17" s="44">
        <f t="shared" si="0"/>
        <v>92</v>
      </c>
      <c r="M17" s="44">
        <f t="shared" ref="M17:M29" si="4">(J17-K17)</f>
        <v>90</v>
      </c>
      <c r="N17" s="50">
        <f t="shared" ref="N17:N29" si="5">LN((M17+1)/(J17+1))/H17</f>
        <v>-7.0128989149696372E-4</v>
      </c>
      <c r="O17" s="49">
        <v>-4.7274049999999998E-5</v>
      </c>
      <c r="P17" s="50">
        <f t="shared" ref="P17:P29" si="6">N17-O17</f>
        <v>-6.5401584149696367E-4</v>
      </c>
      <c r="Q17" s="28"/>
      <c r="R17" s="29"/>
      <c r="S17" s="35"/>
      <c r="T17" s="35"/>
      <c r="U17" s="35"/>
    </row>
    <row r="18" spans="1:21" x14ac:dyDescent="0.2">
      <c r="A18" s="38" t="s">
        <v>165</v>
      </c>
      <c r="B18" s="50">
        <v>-23.040752999999999</v>
      </c>
      <c r="C18" s="50">
        <v>-43.501095999999997</v>
      </c>
      <c r="D18" s="50" t="s">
        <v>239</v>
      </c>
      <c r="E18" s="38" t="s">
        <v>168</v>
      </c>
      <c r="F18" s="42">
        <v>2.8715410000000001</v>
      </c>
      <c r="G18" s="43">
        <v>21.82771</v>
      </c>
      <c r="H18" s="41">
        <v>57</v>
      </c>
      <c r="I18" s="38" t="s">
        <v>128</v>
      </c>
      <c r="J18" s="44">
        <v>67</v>
      </c>
      <c r="K18" s="45">
        <v>0</v>
      </c>
      <c r="L18" s="44">
        <f t="shared" si="0"/>
        <v>67</v>
      </c>
      <c r="M18" s="44">
        <f t="shared" si="4"/>
        <v>67</v>
      </c>
      <c r="N18" s="50">
        <f t="shared" si="5"/>
        <v>0</v>
      </c>
      <c r="O18" s="49">
        <v>-4.7274049999999998E-5</v>
      </c>
      <c r="P18" s="50">
        <f t="shared" si="6"/>
        <v>4.7274049999999998E-5</v>
      </c>
      <c r="Q18" s="28"/>
      <c r="R18" s="29"/>
      <c r="S18" s="35"/>
    </row>
    <row r="19" spans="1:21" x14ac:dyDescent="0.2">
      <c r="A19" s="38" t="s">
        <v>165</v>
      </c>
      <c r="B19" s="50">
        <v>-23.040752999999999</v>
      </c>
      <c r="C19" s="50">
        <v>-43.501095999999997</v>
      </c>
      <c r="D19" s="50" t="s">
        <v>239</v>
      </c>
      <c r="E19" s="38" t="s">
        <v>169</v>
      </c>
      <c r="F19" s="42">
        <v>2.8715410000000001</v>
      </c>
      <c r="G19" s="43">
        <v>21.82771</v>
      </c>
      <c r="H19" s="41">
        <v>31</v>
      </c>
      <c r="I19" s="38" t="s">
        <v>128</v>
      </c>
      <c r="J19" s="44">
        <v>97</v>
      </c>
      <c r="K19" s="44">
        <v>5</v>
      </c>
      <c r="L19" s="44">
        <f t="shared" si="0"/>
        <v>97</v>
      </c>
      <c r="M19" s="44">
        <f t="shared" si="4"/>
        <v>92</v>
      </c>
      <c r="N19" s="50">
        <f t="shared" si="5"/>
        <v>-1.689289855397288E-3</v>
      </c>
      <c r="O19" s="49">
        <v>-4.7274049999999998E-5</v>
      </c>
      <c r="P19" s="50">
        <f t="shared" si="6"/>
        <v>-1.6420158053972881E-3</v>
      </c>
      <c r="Q19" s="28"/>
      <c r="R19" s="29"/>
      <c r="S19" s="35"/>
    </row>
    <row r="20" spans="1:21" x14ac:dyDescent="0.2">
      <c r="A20" s="38" t="s">
        <v>170</v>
      </c>
      <c r="B20" s="50">
        <v>-23.905011999999999</v>
      </c>
      <c r="C20" s="50">
        <v>-46.147649999999999</v>
      </c>
      <c r="D20" s="50" t="s">
        <v>239</v>
      </c>
      <c r="E20" s="38" t="s">
        <v>171</v>
      </c>
      <c r="F20" s="42">
        <v>2.9545810000000001</v>
      </c>
      <c r="G20" s="43">
        <v>22.590240000000001</v>
      </c>
      <c r="H20" s="41">
        <v>56</v>
      </c>
      <c r="I20" s="38" t="s">
        <v>154</v>
      </c>
      <c r="J20" s="44">
        <v>71</v>
      </c>
      <c r="K20" s="45">
        <v>6</v>
      </c>
      <c r="L20" s="44">
        <f t="shared" si="0"/>
        <v>71</v>
      </c>
      <c r="M20" s="44">
        <f t="shared" si="4"/>
        <v>65</v>
      </c>
      <c r="N20" s="50">
        <f t="shared" si="5"/>
        <v>-1.5537745891005324E-3</v>
      </c>
      <c r="O20" s="49">
        <v>-6.346654E-4</v>
      </c>
      <c r="P20" s="50">
        <f t="shared" si="6"/>
        <v>-9.1910918910053242E-4</v>
      </c>
      <c r="Q20" s="28"/>
      <c r="R20" s="29"/>
      <c r="S20" s="35"/>
      <c r="U20" s="36"/>
    </row>
    <row r="21" spans="1:21" x14ac:dyDescent="0.2">
      <c r="A21" s="38" t="s">
        <v>170</v>
      </c>
      <c r="B21" s="50">
        <v>-23.905011999999999</v>
      </c>
      <c r="C21" s="50">
        <v>-46.147649999999999</v>
      </c>
      <c r="D21" s="50" t="s">
        <v>239</v>
      </c>
      <c r="E21" s="38" t="s">
        <v>172</v>
      </c>
      <c r="F21" s="42">
        <v>2.9545810000000001</v>
      </c>
      <c r="G21" s="43">
        <v>22.590240000000001</v>
      </c>
      <c r="H21" s="41">
        <v>56</v>
      </c>
      <c r="I21" s="38" t="s">
        <v>154</v>
      </c>
      <c r="J21" s="44">
        <v>43</v>
      </c>
      <c r="K21" s="45">
        <v>10</v>
      </c>
      <c r="L21" s="44">
        <f t="shared" si="0"/>
        <v>43</v>
      </c>
      <c r="M21" s="44">
        <f t="shared" si="4"/>
        <v>33</v>
      </c>
      <c r="N21" s="50">
        <f t="shared" si="5"/>
        <v>-4.604091237537496E-3</v>
      </c>
      <c r="O21" s="49">
        <v>-6.346654E-4</v>
      </c>
      <c r="P21" s="50">
        <f t="shared" si="6"/>
        <v>-3.9694258375374963E-3</v>
      </c>
      <c r="Q21" s="28"/>
      <c r="R21" s="29"/>
    </row>
    <row r="22" spans="1:21" x14ac:dyDescent="0.2">
      <c r="A22" s="38" t="s">
        <v>170</v>
      </c>
      <c r="B22" s="50">
        <v>-23.905011999999999</v>
      </c>
      <c r="C22" s="50">
        <v>-46.147649999999999</v>
      </c>
      <c r="D22" s="50" t="s">
        <v>239</v>
      </c>
      <c r="E22" s="38" t="s">
        <v>173</v>
      </c>
      <c r="F22" s="42">
        <v>2.9545810000000001</v>
      </c>
      <c r="G22" s="43">
        <v>22.590240000000001</v>
      </c>
      <c r="H22" s="41">
        <v>56</v>
      </c>
      <c r="I22" s="38" t="s">
        <v>154</v>
      </c>
      <c r="J22" s="44">
        <v>37</v>
      </c>
      <c r="K22" s="45">
        <v>2</v>
      </c>
      <c r="L22" s="44">
        <f t="shared" si="0"/>
        <v>37</v>
      </c>
      <c r="M22" s="44">
        <f t="shared" si="4"/>
        <v>35</v>
      </c>
      <c r="N22" s="50">
        <f t="shared" si="5"/>
        <v>-9.6548609411206828E-4</v>
      </c>
      <c r="O22" s="49">
        <v>-6.346654E-4</v>
      </c>
      <c r="P22" s="50">
        <f t="shared" si="6"/>
        <v>-3.3082069411206829E-4</v>
      </c>
      <c r="Q22" s="28"/>
      <c r="R22" s="29"/>
    </row>
    <row r="23" spans="1:21" x14ac:dyDescent="0.2">
      <c r="A23" s="38" t="s">
        <v>170</v>
      </c>
      <c r="B23" s="50">
        <v>-23.905011999999999</v>
      </c>
      <c r="C23" s="50">
        <v>-46.147649999999999</v>
      </c>
      <c r="D23" s="50" t="s">
        <v>239</v>
      </c>
      <c r="E23" s="38" t="s">
        <v>174</v>
      </c>
      <c r="F23" s="42">
        <v>2.9545810000000001</v>
      </c>
      <c r="G23" s="43">
        <v>22.590240000000001</v>
      </c>
      <c r="H23" s="41">
        <v>56</v>
      </c>
      <c r="I23" s="38" t="s">
        <v>154</v>
      </c>
      <c r="J23" s="44">
        <v>41</v>
      </c>
      <c r="K23" s="45">
        <v>0</v>
      </c>
      <c r="L23" s="44">
        <f t="shared" si="0"/>
        <v>41</v>
      </c>
      <c r="M23" s="44">
        <f t="shared" si="4"/>
        <v>41</v>
      </c>
      <c r="N23" s="50">
        <f t="shared" si="5"/>
        <v>0</v>
      </c>
      <c r="O23" s="49">
        <v>-6.346654E-4</v>
      </c>
      <c r="P23" s="50">
        <f t="shared" si="6"/>
        <v>6.346654E-4</v>
      </c>
      <c r="Q23" s="28"/>
      <c r="R23" s="29"/>
    </row>
    <row r="24" spans="1:21" x14ac:dyDescent="0.2">
      <c r="A24" s="38" t="s">
        <v>170</v>
      </c>
      <c r="B24" s="50">
        <v>-23.905011999999999</v>
      </c>
      <c r="C24" s="50">
        <v>-46.147649999999999</v>
      </c>
      <c r="D24" s="50" t="s">
        <v>239</v>
      </c>
      <c r="E24" s="38" t="s">
        <v>175</v>
      </c>
      <c r="F24" s="42">
        <v>2.9545810000000001</v>
      </c>
      <c r="G24" s="43">
        <v>22.590240000000001</v>
      </c>
      <c r="H24" s="41">
        <v>56</v>
      </c>
      <c r="I24" s="38" t="s">
        <v>154</v>
      </c>
      <c r="J24" s="44">
        <v>30</v>
      </c>
      <c r="K24" s="45">
        <v>6</v>
      </c>
      <c r="L24" s="44">
        <f t="shared" si="0"/>
        <v>30</v>
      </c>
      <c r="M24" s="44">
        <f t="shared" si="4"/>
        <v>24</v>
      </c>
      <c r="N24" s="50">
        <f t="shared" si="5"/>
        <v>-3.841274636016885E-3</v>
      </c>
      <c r="O24" s="49">
        <v>-6.346654E-4</v>
      </c>
      <c r="P24" s="50">
        <f t="shared" si="6"/>
        <v>-3.2066092360168849E-3</v>
      </c>
      <c r="Q24" s="28"/>
      <c r="R24" s="29"/>
    </row>
    <row r="25" spans="1:21" x14ac:dyDescent="0.2">
      <c r="A25" s="38" t="s">
        <v>170</v>
      </c>
      <c r="B25" s="50">
        <v>-23.905011999999999</v>
      </c>
      <c r="C25" s="50">
        <v>-46.147649999999999</v>
      </c>
      <c r="D25" s="50" t="s">
        <v>239</v>
      </c>
      <c r="E25" s="38" t="s">
        <v>176</v>
      </c>
      <c r="F25" s="42">
        <v>2.9545810000000001</v>
      </c>
      <c r="G25" s="43">
        <v>22.590240000000001</v>
      </c>
      <c r="H25" s="41">
        <v>56</v>
      </c>
      <c r="I25" s="38" t="s">
        <v>154</v>
      </c>
      <c r="J25" s="44">
        <v>49</v>
      </c>
      <c r="K25" s="45">
        <v>6</v>
      </c>
      <c r="L25" s="44">
        <f t="shared" si="0"/>
        <v>49</v>
      </c>
      <c r="M25" s="44">
        <f t="shared" si="4"/>
        <v>43</v>
      </c>
      <c r="N25" s="50">
        <f t="shared" si="5"/>
        <v>-2.2827387769622301E-3</v>
      </c>
      <c r="O25" s="49">
        <v>-6.346654E-4</v>
      </c>
      <c r="P25" s="50">
        <f t="shared" si="6"/>
        <v>-1.64807337696223E-3</v>
      </c>
      <c r="Q25" s="28"/>
      <c r="R25" s="29"/>
    </row>
    <row r="26" spans="1:21" x14ac:dyDescent="0.2">
      <c r="A26" s="38" t="s">
        <v>152</v>
      </c>
      <c r="B26" s="50">
        <v>-23.832032999999999</v>
      </c>
      <c r="C26" s="50">
        <v>-45.443728999999998</v>
      </c>
      <c r="D26" s="50" t="s">
        <v>239</v>
      </c>
      <c r="E26" s="38" t="s">
        <v>153</v>
      </c>
      <c r="F26" s="42">
        <v>2.3680829999999999</v>
      </c>
      <c r="G26" s="43">
        <v>22.327470000000002</v>
      </c>
      <c r="H26" s="41">
        <v>62</v>
      </c>
      <c r="I26" s="38" t="s">
        <v>154</v>
      </c>
      <c r="J26" s="44">
        <v>37</v>
      </c>
      <c r="K26" s="45">
        <v>15</v>
      </c>
      <c r="L26" s="44">
        <f t="shared" si="0"/>
        <v>37</v>
      </c>
      <c r="M26" s="44">
        <f t="shared" si="4"/>
        <v>22</v>
      </c>
      <c r="N26" s="50">
        <f t="shared" si="5"/>
        <v>-8.0982571580199367E-3</v>
      </c>
      <c r="O26" s="49">
        <v>-1.2732499999999999E-4</v>
      </c>
      <c r="P26" s="50">
        <f t="shared" si="6"/>
        <v>-7.9709321580199374E-3</v>
      </c>
      <c r="Q26" s="28"/>
      <c r="R26" s="29"/>
    </row>
    <row r="27" spans="1:21" x14ac:dyDescent="0.2">
      <c r="A27" s="38" t="s">
        <v>152</v>
      </c>
      <c r="B27" s="50">
        <v>-23.832032999999999</v>
      </c>
      <c r="C27" s="50">
        <v>-45.443728999999998</v>
      </c>
      <c r="D27" s="50" t="s">
        <v>239</v>
      </c>
      <c r="E27" s="38" t="s">
        <v>155</v>
      </c>
      <c r="F27" s="42">
        <v>2.3680829999999999</v>
      </c>
      <c r="G27" s="43">
        <v>22.327470000000002</v>
      </c>
      <c r="H27" s="41">
        <v>62</v>
      </c>
      <c r="I27" s="38" t="s">
        <v>154</v>
      </c>
      <c r="J27" s="44">
        <v>35</v>
      </c>
      <c r="K27" s="45">
        <v>8</v>
      </c>
      <c r="L27" s="44">
        <f t="shared" si="0"/>
        <v>35</v>
      </c>
      <c r="M27" s="44">
        <f t="shared" si="4"/>
        <v>27</v>
      </c>
      <c r="N27" s="50">
        <f t="shared" si="5"/>
        <v>-4.0534585206597751E-3</v>
      </c>
      <c r="O27" s="49">
        <v>-1.2732499999999999E-4</v>
      </c>
      <c r="P27" s="50">
        <f t="shared" si="6"/>
        <v>-3.9261335206597749E-3</v>
      </c>
      <c r="Q27" s="28"/>
      <c r="R27" s="29"/>
    </row>
    <row r="28" spans="1:21" x14ac:dyDescent="0.2">
      <c r="A28" s="38" t="s">
        <v>152</v>
      </c>
      <c r="B28" s="50">
        <v>-23.832032999999999</v>
      </c>
      <c r="C28" s="50">
        <v>-45.443728999999998</v>
      </c>
      <c r="D28" s="50" t="s">
        <v>239</v>
      </c>
      <c r="E28" s="38" t="s">
        <v>156</v>
      </c>
      <c r="F28" s="42">
        <v>2.3680829999999999</v>
      </c>
      <c r="G28" s="43">
        <v>22.327470000000002</v>
      </c>
      <c r="H28" s="41">
        <v>62</v>
      </c>
      <c r="I28" s="38" t="s">
        <v>154</v>
      </c>
      <c r="J28" s="44">
        <v>42</v>
      </c>
      <c r="K28" s="45">
        <v>10</v>
      </c>
      <c r="L28" s="44">
        <f t="shared" si="0"/>
        <v>42</v>
      </c>
      <c r="M28" s="44">
        <f t="shared" si="4"/>
        <v>32</v>
      </c>
      <c r="N28" s="50">
        <f t="shared" si="5"/>
        <v>-4.2692347455980991E-3</v>
      </c>
      <c r="O28" s="49">
        <v>-1.2732499999999999E-4</v>
      </c>
      <c r="P28" s="50">
        <f t="shared" si="6"/>
        <v>-4.1419097455980989E-3</v>
      </c>
      <c r="Q28" s="28"/>
    </row>
    <row r="29" spans="1:21" x14ac:dyDescent="0.2">
      <c r="A29" s="38" t="s">
        <v>152</v>
      </c>
      <c r="B29" s="50">
        <v>-23.832032999999999</v>
      </c>
      <c r="C29" s="50">
        <v>-45.443728999999998</v>
      </c>
      <c r="D29" s="50" t="s">
        <v>239</v>
      </c>
      <c r="E29" s="38" t="s">
        <v>157</v>
      </c>
      <c r="F29" s="42">
        <v>2.3680829999999999</v>
      </c>
      <c r="G29" s="43">
        <v>22.327470000000002</v>
      </c>
      <c r="H29" s="41">
        <v>62</v>
      </c>
      <c r="I29" s="38" t="s">
        <v>154</v>
      </c>
      <c r="J29" s="44">
        <v>80</v>
      </c>
      <c r="K29" s="45">
        <v>4</v>
      </c>
      <c r="L29" s="44">
        <f t="shared" si="0"/>
        <v>80</v>
      </c>
      <c r="M29" s="44">
        <f t="shared" si="4"/>
        <v>76</v>
      </c>
      <c r="N29" s="50">
        <f t="shared" si="5"/>
        <v>-8.1683440030249862E-4</v>
      </c>
      <c r="O29" s="49">
        <v>-1.2732499999999999E-4</v>
      </c>
      <c r="P29" s="50">
        <f t="shared" si="6"/>
        <v>-6.8950940030249866E-4</v>
      </c>
      <c r="Q29" s="28"/>
      <c r="R29" s="29"/>
    </row>
    <row r="30" spans="1:21" x14ac:dyDescent="0.2">
      <c r="A30" s="38" t="s">
        <v>152</v>
      </c>
      <c r="B30" s="50">
        <v>-23.832032999999999</v>
      </c>
      <c r="C30" s="50">
        <v>-45.443728999999998</v>
      </c>
      <c r="D30" s="50" t="s">
        <v>239</v>
      </c>
      <c r="E30" s="38" t="s">
        <v>191</v>
      </c>
      <c r="F30" s="44" t="s">
        <v>139</v>
      </c>
      <c r="G30" s="43" t="s">
        <v>139</v>
      </c>
      <c r="H30" s="41" t="s">
        <v>139</v>
      </c>
      <c r="I30" s="41" t="s">
        <v>139</v>
      </c>
      <c r="J30" s="44" t="s">
        <v>139</v>
      </c>
      <c r="K30" s="45" t="s">
        <v>139</v>
      </c>
      <c r="L30" s="44" t="str">
        <f t="shared" si="0"/>
        <v>NA</v>
      </c>
      <c r="M30" s="44" t="str">
        <f t="shared" ref="M30:P31" si="7">K30</f>
        <v>NA</v>
      </c>
      <c r="N30" s="50" t="str">
        <f t="shared" si="7"/>
        <v>NA</v>
      </c>
      <c r="O30" s="50" t="str">
        <f t="shared" si="7"/>
        <v>NA</v>
      </c>
      <c r="P30" s="50" t="str">
        <f t="shared" si="7"/>
        <v>NA</v>
      </c>
      <c r="Q30" s="28"/>
      <c r="R30" s="29"/>
    </row>
    <row r="31" spans="1:21" x14ac:dyDescent="0.2">
      <c r="A31" s="38" t="s">
        <v>152</v>
      </c>
      <c r="B31" s="50">
        <v>-23.832032999999999</v>
      </c>
      <c r="C31" s="50">
        <v>-45.443728999999998</v>
      </c>
      <c r="D31" s="50" t="s">
        <v>239</v>
      </c>
      <c r="E31" s="38" t="s">
        <v>192</v>
      </c>
      <c r="F31" s="44" t="s">
        <v>139</v>
      </c>
      <c r="G31" s="43" t="s">
        <v>139</v>
      </c>
      <c r="H31" s="41" t="s">
        <v>139</v>
      </c>
      <c r="I31" s="41" t="s">
        <v>139</v>
      </c>
      <c r="J31" s="44" t="s">
        <v>139</v>
      </c>
      <c r="K31" s="45" t="s">
        <v>139</v>
      </c>
      <c r="L31" s="44" t="str">
        <f t="shared" si="0"/>
        <v>NA</v>
      </c>
      <c r="M31" s="44" t="str">
        <f t="shared" si="7"/>
        <v>NA</v>
      </c>
      <c r="N31" s="50" t="str">
        <f t="shared" si="7"/>
        <v>NA</v>
      </c>
      <c r="O31" s="50" t="str">
        <f t="shared" si="7"/>
        <v>NA</v>
      </c>
      <c r="P31" s="50" t="str">
        <f t="shared" si="7"/>
        <v>NA</v>
      </c>
      <c r="Q31" s="28"/>
      <c r="R31" s="29"/>
    </row>
    <row r="32" spans="1:21" x14ac:dyDescent="0.2">
      <c r="A32" s="38" t="s">
        <v>84</v>
      </c>
      <c r="B32" s="50">
        <v>-23.467175000000001</v>
      </c>
      <c r="C32" s="50">
        <v>-45.059719999999999</v>
      </c>
      <c r="D32" s="50" t="s">
        <v>239</v>
      </c>
      <c r="E32" s="38" t="s">
        <v>142</v>
      </c>
      <c r="F32" s="42">
        <v>1.6840790000000001</v>
      </c>
      <c r="G32" s="43">
        <v>22.271280000000001</v>
      </c>
      <c r="H32" s="41">
        <v>59</v>
      </c>
      <c r="I32" s="38" t="s">
        <v>76</v>
      </c>
      <c r="J32" s="44">
        <v>33</v>
      </c>
      <c r="K32" s="45">
        <v>8</v>
      </c>
      <c r="L32" s="44">
        <f t="shared" si="0"/>
        <v>33</v>
      </c>
      <c r="M32" s="44">
        <f>(J32-K32)</f>
        <v>25</v>
      </c>
      <c r="N32" s="50">
        <f>LN((M32+1)/(J32+1))/H32</f>
        <v>-4.5468472304182952E-3</v>
      </c>
      <c r="O32" s="49">
        <v>-3.8403009999999997E-4</v>
      </c>
      <c r="P32" s="50">
        <f>N32-O32</f>
        <v>-4.1628171304182952E-3</v>
      </c>
      <c r="Q32" s="28"/>
      <c r="R32" s="29"/>
    </row>
    <row r="33" spans="1:18" x14ac:dyDescent="0.2">
      <c r="A33" s="38" t="s">
        <v>84</v>
      </c>
      <c r="B33" s="50">
        <v>-23.467175000000001</v>
      </c>
      <c r="C33" s="50">
        <v>-45.059719999999999</v>
      </c>
      <c r="D33" s="50" t="s">
        <v>239</v>
      </c>
      <c r="E33" s="38" t="s">
        <v>143</v>
      </c>
      <c r="F33" s="42">
        <v>1.6840790000000001</v>
      </c>
      <c r="G33" s="43">
        <v>22.271280000000001</v>
      </c>
      <c r="H33" s="41">
        <v>59</v>
      </c>
      <c r="I33" s="38" t="s">
        <v>76</v>
      </c>
      <c r="J33" s="44">
        <v>43</v>
      </c>
      <c r="K33" s="45">
        <v>12</v>
      </c>
      <c r="L33" s="44">
        <f t="shared" si="0"/>
        <v>43</v>
      </c>
      <c r="M33" s="44">
        <f>(J33-K33)</f>
        <v>31</v>
      </c>
      <c r="N33" s="50">
        <f>LN((M33+1)/(J33+1))/H33</f>
        <v>-5.3975208664158404E-3</v>
      </c>
      <c r="O33" s="49">
        <v>-3.8403009999999997E-4</v>
      </c>
      <c r="P33" s="50">
        <f>N33-O33</f>
        <v>-5.0134907664158403E-3</v>
      </c>
      <c r="Q33" s="28"/>
      <c r="R33" s="29"/>
    </row>
    <row r="34" spans="1:18" x14ac:dyDescent="0.2">
      <c r="A34" s="38" t="s">
        <v>84</v>
      </c>
      <c r="B34" s="50">
        <v>-23.467175000000001</v>
      </c>
      <c r="C34" s="50">
        <v>-45.059719999999999</v>
      </c>
      <c r="D34" s="50" t="s">
        <v>239</v>
      </c>
      <c r="E34" s="38" t="s">
        <v>144</v>
      </c>
      <c r="F34" s="42">
        <v>1.6840790000000001</v>
      </c>
      <c r="G34" s="43">
        <v>22.271280000000001</v>
      </c>
      <c r="H34" s="41">
        <v>59</v>
      </c>
      <c r="I34" s="38" t="s">
        <v>76</v>
      </c>
      <c r="J34" s="44">
        <v>37</v>
      </c>
      <c r="K34" s="45">
        <v>0</v>
      </c>
      <c r="L34" s="44">
        <f t="shared" ref="L34:L61" si="8">J34</f>
        <v>37</v>
      </c>
      <c r="M34" s="44">
        <f>(J34-K34)</f>
        <v>37</v>
      </c>
      <c r="N34" s="50">
        <f>LN((M34+1)/(J34+1))/H34</f>
        <v>0</v>
      </c>
      <c r="O34" s="49">
        <v>-3.8403009999999997E-4</v>
      </c>
      <c r="P34" s="50">
        <f>N34-O34</f>
        <v>3.8403009999999997E-4</v>
      </c>
      <c r="Q34" s="24"/>
      <c r="R34" s="29"/>
    </row>
    <row r="35" spans="1:18" x14ac:dyDescent="0.2">
      <c r="A35" s="38" t="s">
        <v>84</v>
      </c>
      <c r="B35" s="50">
        <v>-23.467175000000001</v>
      </c>
      <c r="C35" s="50">
        <v>-45.059719999999999</v>
      </c>
      <c r="D35" s="50" t="s">
        <v>239</v>
      </c>
      <c r="E35" s="38" t="s">
        <v>145</v>
      </c>
      <c r="F35" s="42">
        <v>1.6840790000000001</v>
      </c>
      <c r="G35" s="43">
        <v>22.271280000000001</v>
      </c>
      <c r="H35" s="41">
        <v>59</v>
      </c>
      <c r="I35" s="38" t="s">
        <v>76</v>
      </c>
      <c r="J35" s="44">
        <v>32</v>
      </c>
      <c r="K35" s="45">
        <v>22</v>
      </c>
      <c r="L35" s="44">
        <f t="shared" si="8"/>
        <v>32</v>
      </c>
      <c r="M35" s="44">
        <f>(J35-K35)</f>
        <v>10</v>
      </c>
      <c r="N35" s="50">
        <f>LN((M35+1)/(J35+1))/H35</f>
        <v>-1.8620547265561182E-2</v>
      </c>
      <c r="O35" s="49">
        <v>-3.8403009999999997E-4</v>
      </c>
      <c r="P35" s="50">
        <f>N35-O35</f>
        <v>-1.8236517165561184E-2</v>
      </c>
      <c r="Q35" s="24"/>
      <c r="R35" s="29"/>
    </row>
    <row r="36" spans="1:18" x14ac:dyDescent="0.2">
      <c r="A36" s="38" t="s">
        <v>84</v>
      </c>
      <c r="B36" s="50">
        <v>-23.467175000000001</v>
      </c>
      <c r="C36" s="50">
        <v>-45.059719999999999</v>
      </c>
      <c r="D36" s="50" t="s">
        <v>239</v>
      </c>
      <c r="E36" s="38" t="s">
        <v>146</v>
      </c>
      <c r="F36" s="42">
        <v>1.6840790000000001</v>
      </c>
      <c r="G36" s="43">
        <v>22.271280000000001</v>
      </c>
      <c r="H36" s="41">
        <v>59</v>
      </c>
      <c r="I36" s="38" t="s">
        <v>76</v>
      </c>
      <c r="J36" s="44">
        <v>48</v>
      </c>
      <c r="K36" s="45">
        <v>8</v>
      </c>
      <c r="L36" s="44">
        <f t="shared" si="8"/>
        <v>48</v>
      </c>
      <c r="M36" s="44">
        <f>(J36-K36)</f>
        <v>40</v>
      </c>
      <c r="N36" s="50">
        <f>LN((M36+1)/(J36+1))/H36</f>
        <v>-3.0211564645138776E-3</v>
      </c>
      <c r="O36" s="49">
        <v>-3.8403009999999997E-4</v>
      </c>
      <c r="P36" s="50">
        <f>N36-O36</f>
        <v>-2.6371263645138775E-3</v>
      </c>
      <c r="Q36" s="24"/>
      <c r="R36" s="29"/>
    </row>
    <row r="37" spans="1:18" x14ac:dyDescent="0.2">
      <c r="A37" s="38" t="s">
        <v>84</v>
      </c>
      <c r="B37" s="50">
        <v>-23.467175000000001</v>
      </c>
      <c r="C37" s="50">
        <v>-45.059719999999999</v>
      </c>
      <c r="D37" s="50" t="s">
        <v>239</v>
      </c>
      <c r="E37" s="38" t="s">
        <v>193</v>
      </c>
      <c r="F37" s="45" t="s">
        <v>139</v>
      </c>
      <c r="G37" s="47" t="s">
        <v>139</v>
      </c>
      <c r="H37" s="41" t="s">
        <v>139</v>
      </c>
      <c r="I37" s="41" t="s">
        <v>139</v>
      </c>
      <c r="J37" s="44" t="s">
        <v>139</v>
      </c>
      <c r="K37" s="45" t="s">
        <v>139</v>
      </c>
      <c r="L37" s="44" t="str">
        <f t="shared" si="8"/>
        <v>NA</v>
      </c>
      <c r="M37" s="44" t="str">
        <f>K37</f>
        <v>NA</v>
      </c>
      <c r="N37" s="50" t="str">
        <f>L37</f>
        <v>NA</v>
      </c>
      <c r="O37" s="50" t="str">
        <f>M37</f>
        <v>NA</v>
      </c>
      <c r="P37" s="50" t="str">
        <f>N37</f>
        <v>NA</v>
      </c>
      <c r="Q37" s="24"/>
      <c r="R37" s="29"/>
    </row>
    <row r="38" spans="1:18" x14ac:dyDescent="0.2">
      <c r="A38" s="38" t="s">
        <v>95</v>
      </c>
      <c r="B38" s="50">
        <v>-23.506523999999999</v>
      </c>
      <c r="C38" s="50">
        <v>-45.172601</v>
      </c>
      <c r="D38" s="50" t="s">
        <v>239</v>
      </c>
      <c r="E38" s="38" t="s">
        <v>147</v>
      </c>
      <c r="F38" s="42">
        <v>2.3080910000000001</v>
      </c>
      <c r="G38" s="43">
        <v>22.403656899999998</v>
      </c>
      <c r="H38" s="41">
        <v>58</v>
      </c>
      <c r="I38" s="38" t="s">
        <v>76</v>
      </c>
      <c r="J38" s="44">
        <v>47</v>
      </c>
      <c r="K38" s="45">
        <v>6</v>
      </c>
      <c r="L38" s="44">
        <f t="shared" si="8"/>
        <v>47</v>
      </c>
      <c r="M38" s="44">
        <f>(J38-K38)</f>
        <v>41</v>
      </c>
      <c r="N38" s="50">
        <f>LN((M38+1)/(J38+1))/H38</f>
        <v>-2.3022653900779764E-3</v>
      </c>
      <c r="O38" s="49">
        <v>-2.5739749999999998E-4</v>
      </c>
      <c r="P38" s="50">
        <f>N38-O38</f>
        <v>-2.0448678900779763E-3</v>
      </c>
      <c r="Q38" s="28"/>
      <c r="R38" s="29"/>
    </row>
    <row r="39" spans="1:18" x14ac:dyDescent="0.2">
      <c r="A39" s="38" t="s">
        <v>95</v>
      </c>
      <c r="B39" s="50">
        <v>-23.506523999999999</v>
      </c>
      <c r="C39" s="50">
        <v>-45.172601</v>
      </c>
      <c r="D39" s="50" t="s">
        <v>239</v>
      </c>
      <c r="E39" s="38" t="s">
        <v>194</v>
      </c>
      <c r="F39" s="45" t="s">
        <v>139</v>
      </c>
      <c r="G39" s="47" t="s">
        <v>139</v>
      </c>
      <c r="H39" s="41" t="s">
        <v>139</v>
      </c>
      <c r="I39" s="41" t="s">
        <v>139</v>
      </c>
      <c r="J39" s="44" t="s">
        <v>139</v>
      </c>
      <c r="K39" s="45" t="s">
        <v>139</v>
      </c>
      <c r="L39" s="44" t="str">
        <f t="shared" si="8"/>
        <v>NA</v>
      </c>
      <c r="M39" s="44" t="str">
        <f>K39</f>
        <v>NA</v>
      </c>
      <c r="N39" s="50" t="str">
        <f>L39</f>
        <v>NA</v>
      </c>
      <c r="O39" s="50" t="str">
        <f>M39</f>
        <v>NA</v>
      </c>
      <c r="P39" s="50" t="str">
        <f>N39</f>
        <v>NA</v>
      </c>
      <c r="Q39" s="28"/>
      <c r="R39" s="29"/>
    </row>
    <row r="40" spans="1:18" x14ac:dyDescent="0.2">
      <c r="A40" s="38" t="s">
        <v>95</v>
      </c>
      <c r="B40" s="50">
        <v>-23.506523999999999</v>
      </c>
      <c r="C40" s="50">
        <v>-45.172601</v>
      </c>
      <c r="D40" s="50" t="s">
        <v>239</v>
      </c>
      <c r="E40" s="38" t="s">
        <v>148</v>
      </c>
      <c r="F40" s="42">
        <v>2.3080910000000001</v>
      </c>
      <c r="G40" s="43">
        <v>22.403656899999998</v>
      </c>
      <c r="H40" s="41">
        <v>58</v>
      </c>
      <c r="I40" s="38" t="s">
        <v>76</v>
      </c>
      <c r="J40" s="44">
        <v>42</v>
      </c>
      <c r="K40" s="45">
        <v>5</v>
      </c>
      <c r="L40" s="44">
        <f t="shared" si="8"/>
        <v>42</v>
      </c>
      <c r="M40" s="44">
        <f>(J40-K40)</f>
        <v>37</v>
      </c>
      <c r="N40" s="50">
        <f>LN((M40+1)/(J40+1))/H40</f>
        <v>-2.131275102882356E-3</v>
      </c>
      <c r="O40" s="49">
        <v>-2.5739749999999998E-4</v>
      </c>
      <c r="P40" s="50">
        <f>N40-O40</f>
        <v>-1.8738776028823559E-3</v>
      </c>
      <c r="Q40" s="28"/>
      <c r="R40" s="29"/>
    </row>
    <row r="41" spans="1:18" x14ac:dyDescent="0.2">
      <c r="A41" s="38" t="s">
        <v>95</v>
      </c>
      <c r="B41" s="50">
        <v>-23.506523999999999</v>
      </c>
      <c r="C41" s="50">
        <v>-45.172601</v>
      </c>
      <c r="D41" s="50" t="s">
        <v>239</v>
      </c>
      <c r="E41" s="38" t="s">
        <v>149</v>
      </c>
      <c r="F41" s="42">
        <v>2.3080910000000001</v>
      </c>
      <c r="G41" s="43">
        <v>22.403656899999998</v>
      </c>
      <c r="H41" s="41">
        <v>58</v>
      </c>
      <c r="I41" s="38" t="s">
        <v>76</v>
      </c>
      <c r="J41" s="44">
        <v>38</v>
      </c>
      <c r="K41" s="45">
        <v>7</v>
      </c>
      <c r="L41" s="44">
        <f t="shared" si="8"/>
        <v>38</v>
      </c>
      <c r="M41" s="44">
        <f>(J41-K41)</f>
        <v>31</v>
      </c>
      <c r="N41" s="50">
        <f>LN((M41+1)/(J41+1))/H41</f>
        <v>-3.4107886781020677E-3</v>
      </c>
      <c r="O41" s="49">
        <v>-2.5739749999999998E-4</v>
      </c>
      <c r="P41" s="50">
        <f>N41-O41</f>
        <v>-3.1533911781020676E-3</v>
      </c>
      <c r="Q41" s="28"/>
      <c r="R41" s="29"/>
    </row>
    <row r="42" spans="1:18" x14ac:dyDescent="0.2">
      <c r="A42" s="38" t="s">
        <v>95</v>
      </c>
      <c r="B42" s="50">
        <v>-23.506523999999999</v>
      </c>
      <c r="C42" s="50">
        <v>-45.172601</v>
      </c>
      <c r="D42" s="50" t="s">
        <v>239</v>
      </c>
      <c r="E42" s="38" t="s">
        <v>150</v>
      </c>
      <c r="F42" s="42">
        <v>2.3080910000000001</v>
      </c>
      <c r="G42" s="43">
        <v>22.403656899999998</v>
      </c>
      <c r="H42" s="41">
        <v>58</v>
      </c>
      <c r="I42" s="38" t="s">
        <v>76</v>
      </c>
      <c r="J42" s="44">
        <v>46</v>
      </c>
      <c r="K42" s="45">
        <v>5</v>
      </c>
      <c r="L42" s="44">
        <f t="shared" si="8"/>
        <v>46</v>
      </c>
      <c r="M42" s="44">
        <f>(J42-K42)</f>
        <v>41</v>
      </c>
      <c r="N42" s="50">
        <f>LN((M42+1)/(J42+1))/H42</f>
        <v>-1.9392755763222469E-3</v>
      </c>
      <c r="O42" s="49">
        <v>-2.5739749999999998E-4</v>
      </c>
      <c r="P42" s="50">
        <f>N42-O42</f>
        <v>-1.6818780763222471E-3</v>
      </c>
      <c r="Q42" s="28"/>
      <c r="R42" s="29"/>
    </row>
    <row r="43" spans="1:18" x14ac:dyDescent="0.2">
      <c r="A43" s="38" t="s">
        <v>95</v>
      </c>
      <c r="B43" s="50">
        <v>-23.506523999999999</v>
      </c>
      <c r="C43" s="50">
        <v>-45.172601</v>
      </c>
      <c r="D43" s="50" t="s">
        <v>239</v>
      </c>
      <c r="E43" s="38" t="s">
        <v>151</v>
      </c>
      <c r="F43" s="42">
        <v>2.3080910000000001</v>
      </c>
      <c r="G43" s="43">
        <v>22.403656899999998</v>
      </c>
      <c r="H43" s="41">
        <v>58</v>
      </c>
      <c r="I43" s="38" t="s">
        <v>76</v>
      </c>
      <c r="J43" s="44">
        <v>50</v>
      </c>
      <c r="K43" s="45">
        <v>2</v>
      </c>
      <c r="L43" s="44">
        <f t="shared" si="8"/>
        <v>50</v>
      </c>
      <c r="M43" s="44">
        <f>(J43-K43)</f>
        <v>48</v>
      </c>
      <c r="N43" s="50">
        <f>LN((M43+1)/(J43+1))/H43</f>
        <v>-6.8974714851205399E-4</v>
      </c>
      <c r="O43" s="49">
        <v>-2.5739749999999998E-4</v>
      </c>
      <c r="P43" s="50">
        <f>N43-O43</f>
        <v>-4.3234964851205401E-4</v>
      </c>
      <c r="Q43" s="28"/>
      <c r="R43" s="29"/>
    </row>
    <row r="44" spans="1:18" x14ac:dyDescent="0.2">
      <c r="A44" s="38" t="s">
        <v>183</v>
      </c>
      <c r="B44" s="50">
        <v>-22.952821</v>
      </c>
      <c r="C44" s="50">
        <v>-43.100295000000003</v>
      </c>
      <c r="D44" s="50" t="s">
        <v>239</v>
      </c>
      <c r="E44" s="38" t="s">
        <v>184</v>
      </c>
      <c r="F44" s="42">
        <v>4.6431699999999996</v>
      </c>
      <c r="G44" s="43">
        <v>22.590589999999999</v>
      </c>
      <c r="H44" s="41">
        <v>55</v>
      </c>
      <c r="I44" s="38" t="s">
        <v>154</v>
      </c>
      <c r="J44" s="44">
        <v>43</v>
      </c>
      <c r="K44" s="45">
        <v>3</v>
      </c>
      <c r="L44" s="44">
        <f t="shared" si="8"/>
        <v>43</v>
      </c>
      <c r="M44" s="44">
        <f>(J44-K44)</f>
        <v>40</v>
      </c>
      <c r="N44" s="50">
        <f>LN((M44+1)/(J44+1))/H44</f>
        <v>-1.2839557675264257E-3</v>
      </c>
      <c r="O44" s="49">
        <v>-9.8013810000000001E-4</v>
      </c>
      <c r="P44" s="50">
        <f>N44-O44</f>
        <v>-3.0381766752642569E-4</v>
      </c>
      <c r="Q44" s="28"/>
      <c r="R44" s="29"/>
    </row>
    <row r="45" spans="1:18" x14ac:dyDescent="0.2">
      <c r="A45" s="38" t="s">
        <v>183</v>
      </c>
      <c r="B45" s="50">
        <v>-22.952821</v>
      </c>
      <c r="C45" s="50">
        <v>-43.100295000000003</v>
      </c>
      <c r="D45" s="50" t="s">
        <v>239</v>
      </c>
      <c r="E45" s="38" t="s">
        <v>195</v>
      </c>
      <c r="F45" s="45" t="s">
        <v>139</v>
      </c>
      <c r="G45" s="47" t="s">
        <v>139</v>
      </c>
      <c r="H45" s="41" t="s">
        <v>139</v>
      </c>
      <c r="I45" s="41" t="s">
        <v>139</v>
      </c>
      <c r="J45" s="44" t="s">
        <v>139</v>
      </c>
      <c r="K45" s="45" t="s">
        <v>139</v>
      </c>
      <c r="L45" s="44" t="str">
        <f t="shared" si="8"/>
        <v>NA</v>
      </c>
      <c r="M45" s="44" t="str">
        <f>K45</f>
        <v>NA</v>
      </c>
      <c r="N45" s="50" t="str">
        <f>L45</f>
        <v>NA</v>
      </c>
      <c r="O45" s="50" t="str">
        <f>M45</f>
        <v>NA</v>
      </c>
      <c r="P45" s="50" t="str">
        <f>N45</f>
        <v>NA</v>
      </c>
      <c r="Q45" s="28"/>
      <c r="R45" s="29"/>
    </row>
    <row r="46" spans="1:18" x14ac:dyDescent="0.2">
      <c r="A46" s="38" t="s">
        <v>183</v>
      </c>
      <c r="B46" s="50">
        <v>-22.952821</v>
      </c>
      <c r="C46" s="50">
        <v>-43.100295000000003</v>
      </c>
      <c r="D46" s="50" t="s">
        <v>239</v>
      </c>
      <c r="E46" s="38" t="s">
        <v>185</v>
      </c>
      <c r="F46" s="42">
        <v>4.6431699999999996</v>
      </c>
      <c r="G46" s="43">
        <v>22.590589999999999</v>
      </c>
      <c r="H46" s="41">
        <v>55</v>
      </c>
      <c r="I46" s="38" t="s">
        <v>154</v>
      </c>
      <c r="J46" s="44">
        <v>39</v>
      </c>
      <c r="K46" s="45">
        <v>2</v>
      </c>
      <c r="L46" s="44">
        <f t="shared" si="8"/>
        <v>39</v>
      </c>
      <c r="M46" s="44">
        <f>(J46-K46)</f>
        <v>37</v>
      </c>
      <c r="N46" s="50">
        <f>LN((M46+1)/(J46+1))/H46</f>
        <v>-9.326053525009196E-4</v>
      </c>
      <c r="O46" s="49">
        <v>-9.8013810000000001E-4</v>
      </c>
      <c r="P46" s="50">
        <f>N46-O46</f>
        <v>4.7532747499080407E-5</v>
      </c>
      <c r="Q46" s="28"/>
      <c r="R46" s="29"/>
    </row>
    <row r="47" spans="1:18" x14ac:dyDescent="0.2">
      <c r="A47" s="38" t="s">
        <v>183</v>
      </c>
      <c r="B47" s="50">
        <v>-22.952821</v>
      </c>
      <c r="C47" s="50">
        <v>-43.100295000000003</v>
      </c>
      <c r="D47" s="50" t="s">
        <v>239</v>
      </c>
      <c r="E47" s="38" t="s">
        <v>186</v>
      </c>
      <c r="F47" s="42">
        <v>4.6431699999999996</v>
      </c>
      <c r="G47" s="43">
        <v>22.590589999999999</v>
      </c>
      <c r="H47" s="41">
        <v>55</v>
      </c>
      <c r="I47" s="38" t="s">
        <v>154</v>
      </c>
      <c r="J47" s="44">
        <v>42</v>
      </c>
      <c r="K47" s="45">
        <v>16</v>
      </c>
      <c r="L47" s="44">
        <f t="shared" si="8"/>
        <v>42</v>
      </c>
      <c r="M47" s="44">
        <f>(J47-K47)</f>
        <v>26</v>
      </c>
      <c r="N47" s="50">
        <f>LN((M47+1)/(J47+1))/H47</f>
        <v>-8.4611499943496975E-3</v>
      </c>
      <c r="O47" s="49">
        <v>-9.8013810000000001E-4</v>
      </c>
      <c r="P47" s="50">
        <f>N47-O47</f>
        <v>-7.4810118943496977E-3</v>
      </c>
      <c r="Q47" s="28"/>
      <c r="R47" s="29"/>
    </row>
    <row r="48" spans="1:18" x14ac:dyDescent="0.2">
      <c r="A48" s="38" t="s">
        <v>183</v>
      </c>
      <c r="B48" s="50">
        <v>-22.952821</v>
      </c>
      <c r="C48" s="50">
        <v>-43.100295000000003</v>
      </c>
      <c r="D48" s="50" t="s">
        <v>239</v>
      </c>
      <c r="E48" s="38" t="s">
        <v>187</v>
      </c>
      <c r="F48" s="42">
        <v>4.6431699999999996</v>
      </c>
      <c r="G48" s="43">
        <v>22.590589999999999</v>
      </c>
      <c r="H48" s="41">
        <v>55</v>
      </c>
      <c r="I48" s="38" t="s">
        <v>154</v>
      </c>
      <c r="J48" s="44">
        <v>39</v>
      </c>
      <c r="K48" s="45">
        <v>1</v>
      </c>
      <c r="L48" s="44">
        <f t="shared" si="8"/>
        <v>39</v>
      </c>
      <c r="M48" s="44">
        <f>(J48-K48)</f>
        <v>38</v>
      </c>
      <c r="N48" s="50">
        <f>LN((M48+1)/(J48+1))/H48</f>
        <v>-4.603237815325436E-4</v>
      </c>
      <c r="O48" s="49">
        <v>-9.8013810000000001E-4</v>
      </c>
      <c r="P48" s="50">
        <f>N48-O48</f>
        <v>5.1981431846745635E-4</v>
      </c>
      <c r="Q48" s="28"/>
      <c r="R48" s="29"/>
    </row>
    <row r="49" spans="1:18" x14ac:dyDescent="0.2">
      <c r="A49" s="38" t="s">
        <v>183</v>
      </c>
      <c r="B49" s="50">
        <v>-22.952821</v>
      </c>
      <c r="C49" s="50">
        <v>-43.100295000000003</v>
      </c>
      <c r="D49" s="50" t="s">
        <v>239</v>
      </c>
      <c r="E49" s="38" t="s">
        <v>196</v>
      </c>
      <c r="F49" s="45" t="s">
        <v>139</v>
      </c>
      <c r="G49" s="47" t="s">
        <v>139</v>
      </c>
      <c r="H49" s="41" t="s">
        <v>139</v>
      </c>
      <c r="I49" s="41" t="s">
        <v>139</v>
      </c>
      <c r="J49" s="44" t="s">
        <v>139</v>
      </c>
      <c r="K49" s="45" t="s">
        <v>139</v>
      </c>
      <c r="L49" s="44" t="str">
        <f t="shared" si="8"/>
        <v>NA</v>
      </c>
      <c r="M49" s="44" t="str">
        <f>K49</f>
        <v>NA</v>
      </c>
      <c r="N49" s="50" t="str">
        <f>L49</f>
        <v>NA</v>
      </c>
      <c r="O49" s="50" t="str">
        <f>M49</f>
        <v>NA</v>
      </c>
      <c r="P49" s="50" t="str">
        <f>N49</f>
        <v>NA</v>
      </c>
      <c r="Q49" s="28"/>
      <c r="R49" s="29"/>
    </row>
    <row r="50" spans="1:18" x14ac:dyDescent="0.2">
      <c r="A50" s="38" t="s">
        <v>134</v>
      </c>
      <c r="B50" s="49">
        <v>-22.954457999999999</v>
      </c>
      <c r="C50" s="49">
        <v>-42.024163999999999</v>
      </c>
      <c r="D50" s="50" t="s">
        <v>239</v>
      </c>
      <c r="E50" s="38" t="s">
        <v>135</v>
      </c>
      <c r="F50" s="42">
        <v>1.3144290000000001</v>
      </c>
      <c r="G50" s="40">
        <v>22.068738400000001</v>
      </c>
      <c r="H50" s="41">
        <v>56</v>
      </c>
      <c r="I50" s="38" t="s">
        <v>128</v>
      </c>
      <c r="J50" s="44">
        <v>69</v>
      </c>
      <c r="K50" s="44">
        <v>5</v>
      </c>
      <c r="L50" s="44">
        <f t="shared" si="8"/>
        <v>69</v>
      </c>
      <c r="M50" s="44">
        <f t="shared" ref="M50:M61" si="9">(J50-K50)</f>
        <v>64</v>
      </c>
      <c r="N50" s="50">
        <f t="shared" ref="N50:N61" si="10">LN((M50+1)/(J50+1))/H50</f>
        <v>-1.3233566456021758E-3</v>
      </c>
      <c r="O50" s="49">
        <v>-2.2124659999999999E-4</v>
      </c>
      <c r="P50" s="50">
        <f t="shared" ref="P50:P61" si="11">N50-O50</f>
        <v>-1.1021100456021758E-3</v>
      </c>
      <c r="Q50" s="28"/>
      <c r="R50" s="29"/>
    </row>
    <row r="51" spans="1:18" x14ac:dyDescent="0.2">
      <c r="A51" s="38" t="s">
        <v>134</v>
      </c>
      <c r="B51" s="49">
        <v>-22.954457999999999</v>
      </c>
      <c r="C51" s="49">
        <v>-42.024163999999999</v>
      </c>
      <c r="D51" s="50" t="s">
        <v>239</v>
      </c>
      <c r="E51" s="38" t="s">
        <v>136</v>
      </c>
      <c r="F51" s="42">
        <v>1.3144290000000001</v>
      </c>
      <c r="G51" s="40">
        <v>22.068738400000001</v>
      </c>
      <c r="H51" s="41">
        <v>56</v>
      </c>
      <c r="I51" s="38" t="s">
        <v>128</v>
      </c>
      <c r="J51" s="44">
        <v>60</v>
      </c>
      <c r="K51" s="45">
        <v>4</v>
      </c>
      <c r="L51" s="44">
        <f t="shared" si="8"/>
        <v>60</v>
      </c>
      <c r="M51" s="44">
        <f t="shared" si="9"/>
        <v>56</v>
      </c>
      <c r="N51" s="50">
        <f t="shared" si="10"/>
        <v>-1.2111177917635903E-3</v>
      </c>
      <c r="O51" s="49">
        <v>-2.2124659999999999E-4</v>
      </c>
      <c r="P51" s="50">
        <f t="shared" si="11"/>
        <v>-9.8987119176359027E-4</v>
      </c>
      <c r="Q51" s="28"/>
      <c r="R51" s="29"/>
    </row>
    <row r="52" spans="1:18" x14ac:dyDescent="0.2">
      <c r="A52" s="38" t="s">
        <v>134</v>
      </c>
      <c r="B52" s="49">
        <v>-22.954457999999999</v>
      </c>
      <c r="C52" s="49">
        <v>-42.024163999999999</v>
      </c>
      <c r="D52" s="50" t="s">
        <v>239</v>
      </c>
      <c r="E52" s="38" t="s">
        <v>137</v>
      </c>
      <c r="F52" s="42">
        <v>1.3144290000000001</v>
      </c>
      <c r="G52" s="40">
        <v>22.068738400000001</v>
      </c>
      <c r="H52" s="41">
        <v>56</v>
      </c>
      <c r="I52" s="38" t="s">
        <v>128</v>
      </c>
      <c r="J52" s="44">
        <v>75</v>
      </c>
      <c r="K52" s="45">
        <v>4</v>
      </c>
      <c r="L52" s="44">
        <f t="shared" si="8"/>
        <v>75</v>
      </c>
      <c r="M52" s="44">
        <f t="shared" si="9"/>
        <v>71</v>
      </c>
      <c r="N52" s="50">
        <f t="shared" si="10"/>
        <v>-9.6548609411206828E-4</v>
      </c>
      <c r="O52" s="49">
        <v>-2.2124659999999999E-4</v>
      </c>
      <c r="P52" s="50">
        <f t="shared" si="11"/>
        <v>-7.4423949411206826E-4</v>
      </c>
      <c r="Q52" s="28"/>
      <c r="R52" s="29"/>
    </row>
    <row r="53" spans="1:18" x14ac:dyDescent="0.2">
      <c r="A53" s="38" t="s">
        <v>134</v>
      </c>
      <c r="B53" s="49">
        <v>-22.954457999999999</v>
      </c>
      <c r="C53" s="49">
        <v>-42.024163999999999</v>
      </c>
      <c r="D53" s="50" t="s">
        <v>239</v>
      </c>
      <c r="E53" s="38" t="s">
        <v>138</v>
      </c>
      <c r="F53" s="42">
        <v>1.3144290000000001</v>
      </c>
      <c r="G53" s="40">
        <v>22.068738400000001</v>
      </c>
      <c r="H53" s="41">
        <v>56</v>
      </c>
      <c r="I53" s="38" t="s">
        <v>128</v>
      </c>
      <c r="J53" s="44">
        <v>84</v>
      </c>
      <c r="K53" s="45">
        <v>0</v>
      </c>
      <c r="L53" s="44">
        <f t="shared" si="8"/>
        <v>84</v>
      </c>
      <c r="M53" s="44">
        <f t="shared" si="9"/>
        <v>84</v>
      </c>
      <c r="N53" s="50">
        <f t="shared" si="10"/>
        <v>0</v>
      </c>
      <c r="O53" s="49">
        <v>-2.2124659999999999E-4</v>
      </c>
      <c r="P53" s="50">
        <f t="shared" si="11"/>
        <v>2.2124659999999999E-4</v>
      </c>
      <c r="Q53" s="24"/>
      <c r="R53" s="29"/>
    </row>
    <row r="54" spans="1:18" x14ac:dyDescent="0.2">
      <c r="A54" s="38" t="s">
        <v>134</v>
      </c>
      <c r="B54" s="49">
        <v>-22.954457999999999</v>
      </c>
      <c r="C54" s="49">
        <v>-42.024163999999999</v>
      </c>
      <c r="D54" s="50" t="s">
        <v>239</v>
      </c>
      <c r="E54" s="38" t="s">
        <v>140</v>
      </c>
      <c r="F54" s="42">
        <v>1.3144290000000001</v>
      </c>
      <c r="G54" s="40">
        <v>22.068738400000001</v>
      </c>
      <c r="H54" s="41">
        <v>56</v>
      </c>
      <c r="I54" s="38" t="s">
        <v>128</v>
      </c>
      <c r="J54" s="44">
        <v>46</v>
      </c>
      <c r="K54" s="45">
        <v>5</v>
      </c>
      <c r="L54" s="44">
        <f t="shared" si="8"/>
        <v>46</v>
      </c>
      <c r="M54" s="44">
        <f t="shared" si="9"/>
        <v>41</v>
      </c>
      <c r="N54" s="50">
        <f t="shared" si="10"/>
        <v>-2.0085354183337558E-3</v>
      </c>
      <c r="O54" s="49">
        <v>-2.2124659999999999E-4</v>
      </c>
      <c r="P54" s="50">
        <f t="shared" si="11"/>
        <v>-1.7872888183337557E-3</v>
      </c>
      <c r="Q54" s="24"/>
      <c r="R54" s="29"/>
    </row>
    <row r="55" spans="1:18" x14ac:dyDescent="0.2">
      <c r="A55" s="38" t="s">
        <v>134</v>
      </c>
      <c r="B55" s="49">
        <v>-22.954457999999999</v>
      </c>
      <c r="C55" s="49">
        <v>-42.024163999999999</v>
      </c>
      <c r="D55" s="50" t="s">
        <v>239</v>
      </c>
      <c r="E55" s="38" t="s">
        <v>141</v>
      </c>
      <c r="F55" s="42">
        <v>1.3144290000000001</v>
      </c>
      <c r="G55" s="40">
        <v>22.068738400000001</v>
      </c>
      <c r="H55" s="41">
        <v>31</v>
      </c>
      <c r="I55" s="38" t="s">
        <v>128</v>
      </c>
      <c r="J55" s="44">
        <v>97</v>
      </c>
      <c r="K55" s="44">
        <v>4</v>
      </c>
      <c r="L55" s="44">
        <f t="shared" si="8"/>
        <v>97</v>
      </c>
      <c r="M55" s="44">
        <f t="shared" si="9"/>
        <v>93</v>
      </c>
      <c r="N55" s="50">
        <f t="shared" si="10"/>
        <v>-1.3442805290505831E-3</v>
      </c>
      <c r="O55" s="49">
        <v>-2.2124659999999999E-4</v>
      </c>
      <c r="P55" s="50">
        <f t="shared" si="11"/>
        <v>-1.1230339290505831E-3</v>
      </c>
      <c r="Q55" s="24"/>
      <c r="R55" s="29"/>
    </row>
    <row r="56" spans="1:18" x14ac:dyDescent="0.2">
      <c r="A56" s="38" t="s">
        <v>158</v>
      </c>
      <c r="B56" s="50">
        <v>-23.824684000000001</v>
      </c>
      <c r="C56" s="50">
        <v>-45.419913000000001</v>
      </c>
      <c r="D56" s="50" t="s">
        <v>239</v>
      </c>
      <c r="E56" s="38" t="s">
        <v>159</v>
      </c>
      <c r="F56" s="42">
        <v>2.4463659999999998</v>
      </c>
      <c r="G56" s="40">
        <v>21.7815154</v>
      </c>
      <c r="H56" s="41">
        <v>56</v>
      </c>
      <c r="I56" s="38" t="s">
        <v>76</v>
      </c>
      <c r="J56" s="44">
        <v>48</v>
      </c>
      <c r="K56" s="45">
        <v>4</v>
      </c>
      <c r="L56" s="44">
        <f t="shared" si="8"/>
        <v>48</v>
      </c>
      <c r="M56" s="44">
        <f t="shared" si="9"/>
        <v>44</v>
      </c>
      <c r="N56" s="50">
        <f t="shared" si="10"/>
        <v>-1.5206751489340504E-3</v>
      </c>
      <c r="O56" s="49">
        <v>-1.3337949999999999E-4</v>
      </c>
      <c r="P56" s="50">
        <f t="shared" si="11"/>
        <v>-1.3872956489340504E-3</v>
      </c>
      <c r="Q56" s="24"/>
      <c r="R56" s="29"/>
    </row>
    <row r="57" spans="1:18" x14ac:dyDescent="0.2">
      <c r="A57" s="38" t="s">
        <v>158</v>
      </c>
      <c r="B57" s="50">
        <v>-23.824684000000001</v>
      </c>
      <c r="C57" s="50">
        <v>-45.419913000000001</v>
      </c>
      <c r="D57" s="50" t="s">
        <v>239</v>
      </c>
      <c r="E57" s="38" t="s">
        <v>160</v>
      </c>
      <c r="F57" s="42">
        <v>2.4463659999999998</v>
      </c>
      <c r="G57" s="40">
        <v>21.7815154</v>
      </c>
      <c r="H57" s="41">
        <v>56</v>
      </c>
      <c r="I57" s="38" t="s">
        <v>76</v>
      </c>
      <c r="J57" s="44">
        <v>36</v>
      </c>
      <c r="K57" s="45">
        <v>8</v>
      </c>
      <c r="L57" s="44">
        <f t="shared" si="8"/>
        <v>36</v>
      </c>
      <c r="M57" s="44">
        <f t="shared" si="9"/>
        <v>28</v>
      </c>
      <c r="N57" s="50">
        <f t="shared" si="10"/>
        <v>-4.3503943331741146E-3</v>
      </c>
      <c r="O57" s="49">
        <v>-1.3337949999999999E-4</v>
      </c>
      <c r="P57" s="50">
        <f t="shared" si="11"/>
        <v>-4.2170148331741146E-3</v>
      </c>
      <c r="Q57" s="24"/>
      <c r="R57" s="29"/>
    </row>
    <row r="58" spans="1:18" x14ac:dyDescent="0.2">
      <c r="A58" s="38" t="s">
        <v>158</v>
      </c>
      <c r="B58" s="50">
        <v>-23.824684000000001</v>
      </c>
      <c r="C58" s="50">
        <v>-45.419913000000001</v>
      </c>
      <c r="D58" s="50" t="s">
        <v>239</v>
      </c>
      <c r="E58" s="38" t="s">
        <v>161</v>
      </c>
      <c r="F58" s="42">
        <v>2.4463659999999998</v>
      </c>
      <c r="G58" s="40">
        <v>21.7815154</v>
      </c>
      <c r="H58" s="41">
        <v>56</v>
      </c>
      <c r="I58" s="38" t="s">
        <v>76</v>
      </c>
      <c r="J58" s="44">
        <v>45</v>
      </c>
      <c r="K58" s="45">
        <v>0</v>
      </c>
      <c r="L58" s="44">
        <f t="shared" si="8"/>
        <v>45</v>
      </c>
      <c r="M58" s="44">
        <f t="shared" si="9"/>
        <v>45</v>
      </c>
      <c r="N58" s="50">
        <f t="shared" si="10"/>
        <v>0</v>
      </c>
      <c r="O58" s="49">
        <v>-1.3337949999999999E-4</v>
      </c>
      <c r="P58" s="50">
        <f t="shared" si="11"/>
        <v>1.3337949999999999E-4</v>
      </c>
      <c r="Q58" s="27"/>
      <c r="R58" s="29"/>
    </row>
    <row r="59" spans="1:18" x14ac:dyDescent="0.2">
      <c r="A59" s="38" t="s">
        <v>158</v>
      </c>
      <c r="B59" s="50">
        <v>-23.824684000000001</v>
      </c>
      <c r="C59" s="50">
        <v>-45.419913000000001</v>
      </c>
      <c r="D59" s="50" t="s">
        <v>239</v>
      </c>
      <c r="E59" s="38" t="s">
        <v>162</v>
      </c>
      <c r="F59" s="42">
        <v>2.4463659999999998</v>
      </c>
      <c r="G59" s="40">
        <v>21.7815154</v>
      </c>
      <c r="H59" s="41">
        <v>56</v>
      </c>
      <c r="I59" s="38" t="s">
        <v>76</v>
      </c>
      <c r="J59" s="44">
        <v>49</v>
      </c>
      <c r="K59" s="45">
        <v>0</v>
      </c>
      <c r="L59" s="44">
        <f t="shared" si="8"/>
        <v>49</v>
      </c>
      <c r="M59" s="44">
        <f t="shared" si="9"/>
        <v>49</v>
      </c>
      <c r="N59" s="50">
        <f t="shared" si="10"/>
        <v>0</v>
      </c>
      <c r="O59" s="49">
        <v>-1.3337949999999999E-4</v>
      </c>
      <c r="P59" s="50">
        <f t="shared" si="11"/>
        <v>1.3337949999999999E-4</v>
      </c>
      <c r="Q59" s="27"/>
      <c r="R59" s="29"/>
    </row>
    <row r="60" spans="1:18" x14ac:dyDescent="0.2">
      <c r="A60" s="38" t="s">
        <v>158</v>
      </c>
      <c r="B60" s="50">
        <v>-23.824684000000001</v>
      </c>
      <c r="C60" s="50">
        <v>-45.419913000000001</v>
      </c>
      <c r="D60" s="50" t="s">
        <v>239</v>
      </c>
      <c r="E60" s="38" t="s">
        <v>163</v>
      </c>
      <c r="F60" s="42">
        <v>2.4463659999999998</v>
      </c>
      <c r="G60" s="40">
        <v>21.7815154</v>
      </c>
      <c r="H60" s="41">
        <v>56</v>
      </c>
      <c r="I60" s="38" t="s">
        <v>76</v>
      </c>
      <c r="J60" s="44">
        <v>40</v>
      </c>
      <c r="K60" s="45">
        <v>0</v>
      </c>
      <c r="L60" s="44">
        <f t="shared" si="8"/>
        <v>40</v>
      </c>
      <c r="M60" s="44">
        <f t="shared" si="9"/>
        <v>40</v>
      </c>
      <c r="N60" s="50">
        <f t="shared" si="10"/>
        <v>0</v>
      </c>
      <c r="O60" s="49">
        <v>-1.3337949999999999E-4</v>
      </c>
      <c r="P60" s="50">
        <f t="shared" si="11"/>
        <v>1.3337949999999999E-4</v>
      </c>
      <c r="Q60" s="27"/>
      <c r="R60" s="29"/>
    </row>
    <row r="61" spans="1:18" x14ac:dyDescent="0.2">
      <c r="A61" s="38" t="s">
        <v>158</v>
      </c>
      <c r="B61" s="50">
        <v>-23.824684000000001</v>
      </c>
      <c r="C61" s="50">
        <v>-45.419913000000001</v>
      </c>
      <c r="D61" s="50" t="s">
        <v>239</v>
      </c>
      <c r="E61" s="38" t="s">
        <v>164</v>
      </c>
      <c r="F61" s="42">
        <v>2.4463659999999998</v>
      </c>
      <c r="G61" s="40">
        <v>21.7815154</v>
      </c>
      <c r="H61" s="41">
        <v>56</v>
      </c>
      <c r="I61" s="38" t="s">
        <v>76</v>
      </c>
      <c r="J61" s="44">
        <v>52</v>
      </c>
      <c r="K61" s="45">
        <v>0</v>
      </c>
      <c r="L61" s="44">
        <f t="shared" si="8"/>
        <v>52</v>
      </c>
      <c r="M61" s="44">
        <f t="shared" si="9"/>
        <v>52</v>
      </c>
      <c r="N61" s="50">
        <f t="shared" si="10"/>
        <v>0</v>
      </c>
      <c r="O61" s="49">
        <v>-1.3337949999999999E-4</v>
      </c>
      <c r="P61" s="50">
        <f t="shared" si="11"/>
        <v>1.3337949999999999E-4</v>
      </c>
      <c r="Q61" s="27"/>
      <c r="R61" s="29"/>
    </row>
    <row r="62" spans="1:18" x14ac:dyDescent="0.2">
      <c r="P62" s="51"/>
    </row>
    <row r="63" spans="1:18" x14ac:dyDescent="0.2">
      <c r="P63" s="51"/>
    </row>
    <row r="64" spans="1:18" x14ac:dyDescent="0.2">
      <c r="P64" s="51"/>
    </row>
    <row r="65" spans="16:16" x14ac:dyDescent="0.2">
      <c r="P65" s="51"/>
    </row>
    <row r="66" spans="16:16" x14ac:dyDescent="0.2">
      <c r="P66" s="51"/>
    </row>
    <row r="67" spans="16:16" x14ac:dyDescent="0.2">
      <c r="P67" s="51"/>
    </row>
    <row r="68" spans="16:16" x14ac:dyDescent="0.2">
      <c r="P68" s="51"/>
    </row>
    <row r="69" spans="16:16" x14ac:dyDescent="0.2">
      <c r="P69" s="51"/>
    </row>
    <row r="70" spans="16:16" x14ac:dyDescent="0.2">
      <c r="P70" s="51"/>
    </row>
    <row r="71" spans="16:16" x14ac:dyDescent="0.2">
      <c r="P71" s="51"/>
    </row>
    <row r="72" spans="16:16" x14ac:dyDescent="0.2">
      <c r="P72" s="51"/>
    </row>
    <row r="73" spans="16:16" x14ac:dyDescent="0.2">
      <c r="P73" s="51"/>
    </row>
    <row r="74" spans="16:16" x14ac:dyDescent="0.2">
      <c r="P74" s="51"/>
    </row>
    <row r="75" spans="16:16" x14ac:dyDescent="0.2">
      <c r="P75" s="51"/>
    </row>
    <row r="76" spans="16:16" x14ac:dyDescent="0.2">
      <c r="P76" s="51"/>
    </row>
    <row r="77" spans="16:16" x14ac:dyDescent="0.2">
      <c r="P77" s="51"/>
    </row>
    <row r="78" spans="16:16" x14ac:dyDescent="0.2">
      <c r="P78" s="51"/>
    </row>
    <row r="79" spans="16:16" x14ac:dyDescent="0.2">
      <c r="P79" s="51"/>
    </row>
    <row r="80" spans="16:16" x14ac:dyDescent="0.2">
      <c r="P80" s="51"/>
    </row>
    <row r="81" spans="16:16" x14ac:dyDescent="0.2">
      <c r="P81" s="51"/>
    </row>
    <row r="82" spans="16:16" x14ac:dyDescent="0.2">
      <c r="P82" s="51"/>
    </row>
    <row r="83" spans="16:16" x14ac:dyDescent="0.2">
      <c r="P83" s="51"/>
    </row>
  </sheetData>
  <sortState xmlns:xlrd2="http://schemas.microsoft.com/office/spreadsheetml/2017/richdata2" ref="A2:P83">
    <sortCondition ref="A2:A83"/>
    <sortCondition ref="E2:E83"/>
  </sortState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1916-B616-7644-85E4-A1FC1B486143}">
  <dimension ref="A1:W83"/>
  <sheetViews>
    <sheetView zoomScaleNormal="100" workbookViewId="0">
      <selection activeCell="V31" sqref="V31"/>
    </sheetView>
  </sheetViews>
  <sheetFormatPr baseColWidth="10" defaultRowHeight="16" x14ac:dyDescent="0.2"/>
  <cols>
    <col min="1" max="1" width="11.1640625" style="80" bestFit="1" customWidth="1"/>
    <col min="2" max="2" width="11.1640625" style="100" customWidth="1"/>
    <col min="3" max="3" width="13.6640625" style="100" customWidth="1"/>
    <col min="5" max="5" width="6" style="80" bestFit="1" customWidth="1"/>
    <col min="6" max="6" width="5.6640625" style="82" bestFit="1" customWidth="1"/>
    <col min="7" max="7" width="7.6640625" style="82" bestFit="1" customWidth="1"/>
    <col min="8" max="8" width="12.6640625" style="80" bestFit="1" customWidth="1"/>
    <col min="9" max="9" width="6" style="80" bestFit="1" customWidth="1"/>
    <col min="10" max="10" width="14.5" style="92" bestFit="1" customWidth="1"/>
    <col min="11" max="11" width="12.83203125" style="92" bestFit="1" customWidth="1"/>
    <col min="12" max="13" width="4.1640625" style="92" bestFit="1" customWidth="1"/>
    <col min="14" max="14" width="8.1640625" style="94" bestFit="1" customWidth="1"/>
    <col min="15" max="15" width="10.6640625" style="84" bestFit="1" customWidth="1"/>
    <col min="16" max="16" width="10.33203125" style="85" bestFit="1" customWidth="1"/>
    <col min="17" max="17" width="10.83203125" style="86"/>
    <col min="18" max="18" width="9" style="96" bestFit="1" customWidth="1"/>
    <col min="19" max="19" width="11.83203125" style="96" bestFit="1" customWidth="1"/>
    <col min="20" max="20" width="10.83203125" style="88"/>
  </cols>
  <sheetData>
    <row r="1" spans="1:23" x14ac:dyDescent="0.2">
      <c r="A1" s="80" t="s">
        <v>0</v>
      </c>
      <c r="B1" s="81" t="s">
        <v>237</v>
      </c>
      <c r="C1" s="81" t="s">
        <v>238</v>
      </c>
      <c r="D1" t="s">
        <v>197</v>
      </c>
      <c r="E1" s="80" t="s">
        <v>2</v>
      </c>
      <c r="F1" s="82" t="s">
        <v>124</v>
      </c>
      <c r="G1" s="82" t="s">
        <v>125</v>
      </c>
      <c r="H1" s="1" t="s">
        <v>3</v>
      </c>
      <c r="I1" s="80" t="s">
        <v>122</v>
      </c>
      <c r="J1" s="80" t="s">
        <v>6</v>
      </c>
      <c r="K1" s="80" t="s">
        <v>10</v>
      </c>
      <c r="L1" s="80" t="s">
        <v>12</v>
      </c>
      <c r="M1" s="80" t="s">
        <v>13</v>
      </c>
      <c r="N1" s="83" t="s">
        <v>118</v>
      </c>
      <c r="O1" s="84" t="s">
        <v>119</v>
      </c>
      <c r="P1" s="85" t="s">
        <v>117</v>
      </c>
      <c r="R1" s="87"/>
      <c r="S1" s="87"/>
    </row>
    <row r="2" spans="1:23" x14ac:dyDescent="0.2">
      <c r="A2" s="80" t="s">
        <v>126</v>
      </c>
      <c r="B2" s="89">
        <v>-22.970662000000001</v>
      </c>
      <c r="C2" s="89">
        <v>-42.013145000000002</v>
      </c>
      <c r="D2" t="s">
        <v>239</v>
      </c>
      <c r="E2" s="80" t="s">
        <v>132</v>
      </c>
      <c r="F2" s="90">
        <v>1.1179460000000001</v>
      </c>
      <c r="G2" s="91">
        <v>21.96791</v>
      </c>
      <c r="H2" s="80">
        <v>55</v>
      </c>
      <c r="I2" s="80" t="s">
        <v>128</v>
      </c>
      <c r="J2" s="92">
        <v>102</v>
      </c>
      <c r="K2" s="93">
        <v>6</v>
      </c>
      <c r="L2" s="92">
        <f t="shared" ref="L2:L33" si="0">J2</f>
        <v>102</v>
      </c>
      <c r="M2" s="92">
        <f t="shared" ref="M2:M33" si="1">(J2-K2)</f>
        <v>96</v>
      </c>
      <c r="N2" s="94">
        <f t="shared" ref="N2:N33" si="2">(L2-M2)/H2</f>
        <v>0.10909090909090909</v>
      </c>
      <c r="O2" s="84">
        <v>2.2622730000000001E-2</v>
      </c>
      <c r="P2" s="95">
        <f t="shared" ref="P2:P33" si="3">N2-O2</f>
        <v>8.6468179090909092E-2</v>
      </c>
      <c r="T2" s="97"/>
    </row>
    <row r="3" spans="1:23" x14ac:dyDescent="0.2">
      <c r="A3" s="80" t="s">
        <v>126</v>
      </c>
      <c r="B3" s="89">
        <v>-22.970662000000001</v>
      </c>
      <c r="C3" s="89">
        <v>-42.013145000000002</v>
      </c>
      <c r="D3" t="s">
        <v>239</v>
      </c>
      <c r="E3" s="80" t="s">
        <v>127</v>
      </c>
      <c r="F3" s="90">
        <v>1.1179460000000001</v>
      </c>
      <c r="G3" s="91">
        <v>21.96791</v>
      </c>
      <c r="H3" s="80">
        <v>55</v>
      </c>
      <c r="I3" s="80" t="s">
        <v>128</v>
      </c>
      <c r="J3" s="92">
        <v>110</v>
      </c>
      <c r="K3" s="93">
        <v>10</v>
      </c>
      <c r="L3" s="92">
        <f t="shared" si="0"/>
        <v>110</v>
      </c>
      <c r="M3" s="92">
        <f t="shared" si="1"/>
        <v>100</v>
      </c>
      <c r="N3" s="94">
        <f t="shared" si="2"/>
        <v>0.18181818181818182</v>
      </c>
      <c r="O3" s="84">
        <v>2.2622730000000001E-2</v>
      </c>
      <c r="P3" s="95">
        <f t="shared" si="3"/>
        <v>0.15919545181818182</v>
      </c>
      <c r="T3" s="97"/>
    </row>
    <row r="4" spans="1:23" x14ac:dyDescent="0.2">
      <c r="A4" s="80" t="s">
        <v>126</v>
      </c>
      <c r="B4" s="89">
        <v>-22.970662000000001</v>
      </c>
      <c r="C4" s="89">
        <v>-42.013145000000002</v>
      </c>
      <c r="D4" t="s">
        <v>239</v>
      </c>
      <c r="E4" s="80" t="s">
        <v>129</v>
      </c>
      <c r="F4" s="90">
        <v>1.1179460000000001</v>
      </c>
      <c r="G4" s="91">
        <v>21.96791</v>
      </c>
      <c r="H4" s="80">
        <v>55</v>
      </c>
      <c r="I4" s="80" t="s">
        <v>128</v>
      </c>
      <c r="J4" s="92">
        <v>95</v>
      </c>
      <c r="K4" s="93">
        <v>10</v>
      </c>
      <c r="L4" s="92">
        <f t="shared" si="0"/>
        <v>95</v>
      </c>
      <c r="M4" s="92">
        <f t="shared" si="1"/>
        <v>85</v>
      </c>
      <c r="N4" s="94">
        <f t="shared" si="2"/>
        <v>0.18181818181818182</v>
      </c>
      <c r="O4" s="84">
        <v>2.2622730000000001E-2</v>
      </c>
      <c r="P4" s="95">
        <f t="shared" si="3"/>
        <v>0.15919545181818182</v>
      </c>
      <c r="T4" s="97"/>
    </row>
    <row r="5" spans="1:23" x14ac:dyDescent="0.2">
      <c r="A5" s="80" t="s">
        <v>126</v>
      </c>
      <c r="B5" s="89">
        <v>-22.970662000000001</v>
      </c>
      <c r="C5" s="89">
        <v>-42.013145000000002</v>
      </c>
      <c r="D5" t="s">
        <v>239</v>
      </c>
      <c r="E5" s="80" t="s">
        <v>130</v>
      </c>
      <c r="F5" s="90">
        <v>1.1179460000000001</v>
      </c>
      <c r="G5" s="91">
        <v>21.96791</v>
      </c>
      <c r="H5" s="80">
        <v>55</v>
      </c>
      <c r="I5" s="80" t="s">
        <v>128</v>
      </c>
      <c r="J5" s="92">
        <v>81</v>
      </c>
      <c r="K5" s="93">
        <v>11</v>
      </c>
      <c r="L5" s="92">
        <f t="shared" si="0"/>
        <v>81</v>
      </c>
      <c r="M5" s="92">
        <f t="shared" si="1"/>
        <v>70</v>
      </c>
      <c r="N5" s="94">
        <f t="shared" si="2"/>
        <v>0.2</v>
      </c>
      <c r="O5" s="84">
        <v>2.2622730000000001E-2</v>
      </c>
      <c r="P5" s="95">
        <f t="shared" si="3"/>
        <v>0.17737727</v>
      </c>
      <c r="T5" s="97"/>
    </row>
    <row r="6" spans="1:23" x14ac:dyDescent="0.2">
      <c r="A6" s="80" t="s">
        <v>126</v>
      </c>
      <c r="B6" s="89">
        <v>-22.970662000000001</v>
      </c>
      <c r="C6" s="89">
        <v>-42.013145000000002</v>
      </c>
      <c r="D6" t="s">
        <v>239</v>
      </c>
      <c r="E6" s="80" t="s">
        <v>131</v>
      </c>
      <c r="F6" s="90">
        <v>1.1179460000000001</v>
      </c>
      <c r="G6" s="91">
        <v>21.96791</v>
      </c>
      <c r="H6" s="80">
        <v>55</v>
      </c>
      <c r="I6" s="80" t="s">
        <v>128</v>
      </c>
      <c r="J6" s="92">
        <v>88</v>
      </c>
      <c r="K6" s="93">
        <v>11</v>
      </c>
      <c r="L6" s="92">
        <f t="shared" si="0"/>
        <v>88</v>
      </c>
      <c r="M6" s="92">
        <f t="shared" si="1"/>
        <v>77</v>
      </c>
      <c r="N6" s="94">
        <f t="shared" si="2"/>
        <v>0.2</v>
      </c>
      <c r="O6" s="84">
        <v>2.2622730000000001E-2</v>
      </c>
      <c r="P6" s="95">
        <f t="shared" si="3"/>
        <v>0.17737727</v>
      </c>
      <c r="T6" s="97"/>
    </row>
    <row r="7" spans="1:23" x14ac:dyDescent="0.2">
      <c r="A7" s="80" t="s">
        <v>126</v>
      </c>
      <c r="B7" s="89">
        <v>-22.970662000000001</v>
      </c>
      <c r="C7" s="89">
        <v>-42.013145000000002</v>
      </c>
      <c r="D7" t="s">
        <v>239</v>
      </c>
      <c r="E7" s="80" t="s">
        <v>133</v>
      </c>
      <c r="F7" s="90">
        <v>1.1179460000000001</v>
      </c>
      <c r="G7" s="91">
        <v>21.96791</v>
      </c>
      <c r="H7" s="80">
        <v>55</v>
      </c>
      <c r="I7" s="80" t="s">
        <v>128</v>
      </c>
      <c r="J7" s="92">
        <v>100</v>
      </c>
      <c r="K7" s="93">
        <v>15</v>
      </c>
      <c r="L7" s="92">
        <f t="shared" si="0"/>
        <v>100</v>
      </c>
      <c r="M7" s="92">
        <f t="shared" si="1"/>
        <v>85</v>
      </c>
      <c r="N7" s="94">
        <f t="shared" si="2"/>
        <v>0.27272727272727271</v>
      </c>
      <c r="O7" s="84">
        <v>2.2622730000000001E-2</v>
      </c>
      <c r="P7" s="95">
        <f t="shared" si="3"/>
        <v>0.25010454272727273</v>
      </c>
      <c r="T7" s="97"/>
    </row>
    <row r="8" spans="1:23" x14ac:dyDescent="0.2">
      <c r="A8" s="80" t="s">
        <v>134</v>
      </c>
      <c r="B8" s="81">
        <v>-22.954457999999999</v>
      </c>
      <c r="C8" s="81">
        <v>-42.024163999999999</v>
      </c>
      <c r="D8" t="s">
        <v>239</v>
      </c>
      <c r="E8" s="80" t="s">
        <v>138</v>
      </c>
      <c r="F8" s="90">
        <v>1.3144290000000001</v>
      </c>
      <c r="G8" s="98">
        <v>22.068738400000001</v>
      </c>
      <c r="H8" s="80">
        <v>56</v>
      </c>
      <c r="I8" s="80" t="s">
        <v>128</v>
      </c>
      <c r="J8" s="92">
        <v>84</v>
      </c>
      <c r="K8" s="93">
        <v>0</v>
      </c>
      <c r="L8" s="92">
        <f t="shared" si="0"/>
        <v>84</v>
      </c>
      <c r="M8" s="92">
        <f t="shared" si="1"/>
        <v>84</v>
      </c>
      <c r="N8" s="94">
        <f t="shared" si="2"/>
        <v>0</v>
      </c>
      <c r="O8" s="84">
        <v>1.371875E-2</v>
      </c>
      <c r="P8" s="95">
        <f t="shared" si="3"/>
        <v>-1.371875E-2</v>
      </c>
      <c r="T8" s="97"/>
      <c r="W8" s="53"/>
    </row>
    <row r="9" spans="1:23" x14ac:dyDescent="0.2">
      <c r="A9" s="80" t="s">
        <v>134</v>
      </c>
      <c r="B9" s="81">
        <v>-22.954457999999999</v>
      </c>
      <c r="C9" s="81">
        <v>-42.024163999999999</v>
      </c>
      <c r="D9" t="s">
        <v>239</v>
      </c>
      <c r="E9" s="80" t="s">
        <v>136</v>
      </c>
      <c r="F9" s="90">
        <v>1.3144290000000001</v>
      </c>
      <c r="G9" s="98">
        <v>22.068738400000001</v>
      </c>
      <c r="H9" s="80">
        <v>56</v>
      </c>
      <c r="I9" s="80" t="s">
        <v>128</v>
      </c>
      <c r="J9" s="92">
        <v>60</v>
      </c>
      <c r="K9" s="93">
        <v>4</v>
      </c>
      <c r="L9" s="92">
        <f t="shared" si="0"/>
        <v>60</v>
      </c>
      <c r="M9" s="92">
        <f t="shared" si="1"/>
        <v>56</v>
      </c>
      <c r="N9" s="94">
        <f t="shared" si="2"/>
        <v>7.1428571428571425E-2</v>
      </c>
      <c r="O9" s="84">
        <v>1.371875E-2</v>
      </c>
      <c r="P9" s="95">
        <f t="shared" si="3"/>
        <v>5.7709821428571423E-2</v>
      </c>
      <c r="T9" s="97"/>
      <c r="V9" s="53"/>
      <c r="W9" s="53"/>
    </row>
    <row r="10" spans="1:23" x14ac:dyDescent="0.2">
      <c r="A10" s="80" t="s">
        <v>134</v>
      </c>
      <c r="B10" s="81">
        <v>-22.954457999999999</v>
      </c>
      <c r="C10" s="81">
        <v>-42.024163999999999</v>
      </c>
      <c r="D10" t="s">
        <v>239</v>
      </c>
      <c r="E10" s="80" t="s">
        <v>137</v>
      </c>
      <c r="F10" s="90">
        <v>1.3144290000000001</v>
      </c>
      <c r="G10" s="98">
        <v>22.068738400000001</v>
      </c>
      <c r="H10" s="80">
        <v>56</v>
      </c>
      <c r="I10" s="80" t="s">
        <v>128</v>
      </c>
      <c r="J10" s="92">
        <v>75</v>
      </c>
      <c r="K10" s="93">
        <v>4</v>
      </c>
      <c r="L10" s="92">
        <f t="shared" si="0"/>
        <v>75</v>
      </c>
      <c r="M10" s="92">
        <f t="shared" si="1"/>
        <v>71</v>
      </c>
      <c r="N10" s="94">
        <f t="shared" si="2"/>
        <v>7.1428571428571425E-2</v>
      </c>
      <c r="O10" s="84">
        <v>1.371875E-2</v>
      </c>
      <c r="P10" s="95">
        <f t="shared" si="3"/>
        <v>5.7709821428571423E-2</v>
      </c>
      <c r="T10" s="97"/>
      <c r="V10" s="53"/>
      <c r="W10" s="53"/>
    </row>
    <row r="11" spans="1:23" x14ac:dyDescent="0.2">
      <c r="A11" s="80" t="s">
        <v>134</v>
      </c>
      <c r="B11" s="81">
        <v>-22.954457999999999</v>
      </c>
      <c r="C11" s="81">
        <v>-42.024163999999999</v>
      </c>
      <c r="D11" t="s">
        <v>239</v>
      </c>
      <c r="E11" s="80" t="s">
        <v>135</v>
      </c>
      <c r="F11" s="90">
        <v>1.3144290000000001</v>
      </c>
      <c r="G11" s="98">
        <v>22.068738400000001</v>
      </c>
      <c r="H11" s="80">
        <v>56</v>
      </c>
      <c r="I11" s="80" t="s">
        <v>128</v>
      </c>
      <c r="J11" s="92">
        <v>69</v>
      </c>
      <c r="K11" s="92">
        <v>5</v>
      </c>
      <c r="L11" s="92">
        <f t="shared" si="0"/>
        <v>69</v>
      </c>
      <c r="M11" s="92">
        <f t="shared" si="1"/>
        <v>64</v>
      </c>
      <c r="N11" s="94">
        <f t="shared" si="2"/>
        <v>8.9285714285714288E-2</v>
      </c>
      <c r="O11" s="84">
        <v>1.371875E-2</v>
      </c>
      <c r="P11" s="95">
        <f t="shared" si="3"/>
        <v>7.5566964285714286E-2</v>
      </c>
      <c r="T11" s="97"/>
      <c r="V11" s="53"/>
      <c r="W11" s="53"/>
    </row>
    <row r="12" spans="1:23" x14ac:dyDescent="0.2">
      <c r="A12" s="80" t="s">
        <v>134</v>
      </c>
      <c r="B12" s="81">
        <v>-22.954457999999999</v>
      </c>
      <c r="C12" s="81">
        <v>-42.024163999999999</v>
      </c>
      <c r="D12" t="s">
        <v>239</v>
      </c>
      <c r="E12" s="80" t="s">
        <v>140</v>
      </c>
      <c r="F12" s="90">
        <v>1.3144290000000001</v>
      </c>
      <c r="G12" s="98">
        <v>22.068738400000001</v>
      </c>
      <c r="H12" s="80">
        <v>56</v>
      </c>
      <c r="I12" s="80" t="s">
        <v>128</v>
      </c>
      <c r="J12" s="92">
        <v>46</v>
      </c>
      <c r="K12" s="93">
        <v>5</v>
      </c>
      <c r="L12" s="92">
        <f t="shared" si="0"/>
        <v>46</v>
      </c>
      <c r="M12" s="92">
        <f t="shared" si="1"/>
        <v>41</v>
      </c>
      <c r="N12" s="94">
        <f t="shared" si="2"/>
        <v>8.9285714285714288E-2</v>
      </c>
      <c r="O12" s="84">
        <v>1.371875E-2</v>
      </c>
      <c r="P12" s="95">
        <f t="shared" si="3"/>
        <v>7.5566964285714286E-2</v>
      </c>
      <c r="T12" s="97"/>
      <c r="V12" s="53"/>
      <c r="W12" s="53"/>
    </row>
    <row r="13" spans="1:23" x14ac:dyDescent="0.2">
      <c r="A13" s="80" t="s">
        <v>134</v>
      </c>
      <c r="B13" s="81">
        <v>-22.954457999999999</v>
      </c>
      <c r="C13" s="81">
        <v>-42.024163999999999</v>
      </c>
      <c r="D13" t="s">
        <v>239</v>
      </c>
      <c r="E13" s="80" t="s">
        <v>141</v>
      </c>
      <c r="F13" s="90">
        <v>1.3144290000000001</v>
      </c>
      <c r="G13" s="98">
        <v>22.068738400000001</v>
      </c>
      <c r="H13" s="80">
        <v>31</v>
      </c>
      <c r="I13" s="80" t="s">
        <v>128</v>
      </c>
      <c r="J13" s="92">
        <v>97</v>
      </c>
      <c r="K13" s="92">
        <v>4</v>
      </c>
      <c r="L13" s="92">
        <f t="shared" si="0"/>
        <v>97</v>
      </c>
      <c r="M13" s="92">
        <f t="shared" si="1"/>
        <v>93</v>
      </c>
      <c r="N13" s="94">
        <f t="shared" si="2"/>
        <v>0.12903225806451613</v>
      </c>
      <c r="O13" s="84">
        <v>1.371875E-2</v>
      </c>
      <c r="P13" s="95">
        <f t="shared" si="3"/>
        <v>0.11531350806451612</v>
      </c>
      <c r="T13" s="97"/>
      <c r="V13" s="53"/>
      <c r="W13" s="53"/>
    </row>
    <row r="14" spans="1:23" x14ac:dyDescent="0.2">
      <c r="A14" s="80" t="s">
        <v>84</v>
      </c>
      <c r="B14" s="89">
        <v>-23.467175000000001</v>
      </c>
      <c r="C14" s="89">
        <v>-45.059719999999999</v>
      </c>
      <c r="D14" t="s">
        <v>239</v>
      </c>
      <c r="E14" s="80" t="s">
        <v>144</v>
      </c>
      <c r="F14" s="90">
        <v>1.6840790000000001</v>
      </c>
      <c r="G14" s="91">
        <v>22.271280000000001</v>
      </c>
      <c r="H14" s="80">
        <v>59</v>
      </c>
      <c r="I14" s="80" t="s">
        <v>76</v>
      </c>
      <c r="J14" s="92">
        <v>37</v>
      </c>
      <c r="K14" s="93">
        <v>0</v>
      </c>
      <c r="L14" s="92">
        <f t="shared" si="0"/>
        <v>37</v>
      </c>
      <c r="M14" s="92">
        <f t="shared" si="1"/>
        <v>37</v>
      </c>
      <c r="N14" s="94">
        <f t="shared" si="2"/>
        <v>0</v>
      </c>
      <c r="O14" s="84">
        <v>1.291102E-2</v>
      </c>
      <c r="P14" s="95">
        <f t="shared" si="3"/>
        <v>-1.291102E-2</v>
      </c>
      <c r="T14" s="97"/>
      <c r="V14" s="53"/>
      <c r="W14" s="53"/>
    </row>
    <row r="15" spans="1:23" x14ac:dyDescent="0.2">
      <c r="A15" s="80" t="s">
        <v>84</v>
      </c>
      <c r="B15" s="89">
        <v>-23.467175000000001</v>
      </c>
      <c r="C15" s="89">
        <v>-45.059719999999999</v>
      </c>
      <c r="D15" t="s">
        <v>239</v>
      </c>
      <c r="E15" s="80" t="s">
        <v>142</v>
      </c>
      <c r="F15" s="90">
        <v>1.6840790000000001</v>
      </c>
      <c r="G15" s="91">
        <v>22.271280000000001</v>
      </c>
      <c r="H15" s="80">
        <v>59</v>
      </c>
      <c r="I15" s="80" t="s">
        <v>76</v>
      </c>
      <c r="J15" s="92">
        <v>33</v>
      </c>
      <c r="K15" s="93">
        <v>8</v>
      </c>
      <c r="L15" s="92">
        <f t="shared" si="0"/>
        <v>33</v>
      </c>
      <c r="M15" s="92">
        <f t="shared" si="1"/>
        <v>25</v>
      </c>
      <c r="N15" s="94">
        <f t="shared" si="2"/>
        <v>0.13559322033898305</v>
      </c>
      <c r="O15" s="84">
        <v>1.291102E-2</v>
      </c>
      <c r="P15" s="95">
        <f t="shared" si="3"/>
        <v>0.12268220033898306</v>
      </c>
      <c r="T15" s="97"/>
      <c r="V15" s="53"/>
      <c r="W15" s="53"/>
    </row>
    <row r="16" spans="1:23" x14ac:dyDescent="0.2">
      <c r="A16" s="80" t="s">
        <v>84</v>
      </c>
      <c r="B16" s="89">
        <v>-23.467175000000001</v>
      </c>
      <c r="C16" s="89">
        <v>-45.059719999999999</v>
      </c>
      <c r="D16" t="s">
        <v>239</v>
      </c>
      <c r="E16" s="80" t="s">
        <v>146</v>
      </c>
      <c r="F16" s="90">
        <v>1.6840790000000001</v>
      </c>
      <c r="G16" s="91">
        <v>22.271280000000001</v>
      </c>
      <c r="H16" s="80">
        <v>59</v>
      </c>
      <c r="I16" s="80" t="s">
        <v>76</v>
      </c>
      <c r="J16" s="92">
        <v>48</v>
      </c>
      <c r="K16" s="93">
        <v>8</v>
      </c>
      <c r="L16" s="92">
        <f t="shared" si="0"/>
        <v>48</v>
      </c>
      <c r="M16" s="92">
        <f t="shared" si="1"/>
        <v>40</v>
      </c>
      <c r="N16" s="94">
        <f t="shared" si="2"/>
        <v>0.13559322033898305</v>
      </c>
      <c r="O16" s="84">
        <v>1.291102E-2</v>
      </c>
      <c r="P16" s="95">
        <f t="shared" si="3"/>
        <v>0.12268220033898306</v>
      </c>
      <c r="T16" s="97"/>
      <c r="V16" s="53"/>
      <c r="W16" s="53"/>
    </row>
    <row r="17" spans="1:23" x14ac:dyDescent="0.2">
      <c r="A17" s="80" t="s">
        <v>84</v>
      </c>
      <c r="B17" s="89">
        <v>-23.467175000000001</v>
      </c>
      <c r="C17" s="89">
        <v>-45.059719999999999</v>
      </c>
      <c r="D17" t="s">
        <v>239</v>
      </c>
      <c r="E17" s="80" t="s">
        <v>143</v>
      </c>
      <c r="F17" s="90">
        <v>1.6840790000000001</v>
      </c>
      <c r="G17" s="91">
        <v>22.271280000000001</v>
      </c>
      <c r="H17" s="80">
        <v>59</v>
      </c>
      <c r="I17" s="80" t="s">
        <v>76</v>
      </c>
      <c r="J17" s="92">
        <v>43</v>
      </c>
      <c r="K17" s="93">
        <v>12</v>
      </c>
      <c r="L17" s="92">
        <f t="shared" si="0"/>
        <v>43</v>
      </c>
      <c r="M17" s="92">
        <f t="shared" si="1"/>
        <v>31</v>
      </c>
      <c r="N17" s="94">
        <f t="shared" si="2"/>
        <v>0.20338983050847459</v>
      </c>
      <c r="O17" s="84">
        <v>1.291102E-2</v>
      </c>
      <c r="P17" s="95">
        <f t="shared" si="3"/>
        <v>0.19047881050847459</v>
      </c>
      <c r="T17" s="97"/>
      <c r="V17" s="53"/>
      <c r="W17" s="53"/>
    </row>
    <row r="18" spans="1:23" x14ac:dyDescent="0.2">
      <c r="A18" s="80" t="s">
        <v>84</v>
      </c>
      <c r="B18" s="89">
        <v>-23.467175000000001</v>
      </c>
      <c r="C18" s="89">
        <v>-45.059719999999999</v>
      </c>
      <c r="D18" t="s">
        <v>239</v>
      </c>
      <c r="E18" s="80" t="s">
        <v>145</v>
      </c>
      <c r="F18" s="90">
        <v>1.6840790000000001</v>
      </c>
      <c r="G18" s="91">
        <v>22.271280000000001</v>
      </c>
      <c r="H18" s="80">
        <v>59</v>
      </c>
      <c r="I18" s="80" t="s">
        <v>76</v>
      </c>
      <c r="J18" s="92">
        <v>32</v>
      </c>
      <c r="K18" s="93">
        <v>22</v>
      </c>
      <c r="L18" s="92">
        <f t="shared" si="0"/>
        <v>32</v>
      </c>
      <c r="M18" s="92">
        <f t="shared" si="1"/>
        <v>10</v>
      </c>
      <c r="N18" s="94">
        <f t="shared" si="2"/>
        <v>0.3728813559322034</v>
      </c>
      <c r="O18" s="84">
        <v>1.291102E-2</v>
      </c>
      <c r="P18" s="95">
        <f t="shared" si="3"/>
        <v>0.3599703359322034</v>
      </c>
      <c r="T18" s="97"/>
    </row>
    <row r="19" spans="1:23" x14ac:dyDescent="0.2">
      <c r="A19" s="80" t="s">
        <v>95</v>
      </c>
      <c r="B19" s="89">
        <v>-23.506523999999999</v>
      </c>
      <c r="C19" s="89">
        <v>-45.172601</v>
      </c>
      <c r="D19" t="s">
        <v>239</v>
      </c>
      <c r="E19" s="80" t="s">
        <v>151</v>
      </c>
      <c r="F19" s="90">
        <v>2.3080910000000001</v>
      </c>
      <c r="G19" s="91">
        <v>22.403656899999998</v>
      </c>
      <c r="H19" s="80">
        <v>58</v>
      </c>
      <c r="I19" s="80" t="s">
        <v>76</v>
      </c>
      <c r="J19" s="92">
        <v>50</v>
      </c>
      <c r="K19" s="93">
        <v>2</v>
      </c>
      <c r="L19" s="92">
        <f t="shared" si="0"/>
        <v>50</v>
      </c>
      <c r="M19" s="92">
        <f t="shared" si="1"/>
        <v>48</v>
      </c>
      <c r="N19" s="94">
        <f t="shared" si="2"/>
        <v>3.4482758620689655E-2</v>
      </c>
      <c r="O19" s="84">
        <v>1.1419540000000001E-2</v>
      </c>
      <c r="P19" s="95">
        <f t="shared" si="3"/>
        <v>2.3063218620689656E-2</v>
      </c>
      <c r="T19" s="97"/>
    </row>
    <row r="20" spans="1:23" x14ac:dyDescent="0.2">
      <c r="A20" s="80" t="s">
        <v>95</v>
      </c>
      <c r="B20" s="89">
        <v>-23.506523999999999</v>
      </c>
      <c r="C20" s="89">
        <v>-45.172601</v>
      </c>
      <c r="D20" t="s">
        <v>239</v>
      </c>
      <c r="E20" s="80" t="s">
        <v>148</v>
      </c>
      <c r="F20" s="90">
        <v>2.3080910000000001</v>
      </c>
      <c r="G20" s="91">
        <v>22.403656899999998</v>
      </c>
      <c r="H20" s="80">
        <v>58</v>
      </c>
      <c r="I20" s="80" t="s">
        <v>76</v>
      </c>
      <c r="J20" s="92">
        <v>42</v>
      </c>
      <c r="K20" s="93">
        <v>5</v>
      </c>
      <c r="L20" s="92">
        <f t="shared" si="0"/>
        <v>42</v>
      </c>
      <c r="M20" s="92">
        <f t="shared" si="1"/>
        <v>37</v>
      </c>
      <c r="N20" s="94">
        <f t="shared" si="2"/>
        <v>8.6206896551724144E-2</v>
      </c>
      <c r="O20" s="84">
        <v>1.1419540000000001E-2</v>
      </c>
      <c r="P20" s="95">
        <f t="shared" si="3"/>
        <v>7.4787356551724138E-2</v>
      </c>
      <c r="T20" s="97"/>
    </row>
    <row r="21" spans="1:23" x14ac:dyDescent="0.2">
      <c r="A21" s="80" t="s">
        <v>95</v>
      </c>
      <c r="B21" s="89">
        <v>-23.506523999999999</v>
      </c>
      <c r="C21" s="89">
        <v>-45.172601</v>
      </c>
      <c r="D21" t="s">
        <v>239</v>
      </c>
      <c r="E21" s="80" t="s">
        <v>150</v>
      </c>
      <c r="F21" s="90">
        <v>2.3080910000000001</v>
      </c>
      <c r="G21" s="91">
        <v>22.403656899999998</v>
      </c>
      <c r="H21" s="80">
        <v>58</v>
      </c>
      <c r="I21" s="80" t="s">
        <v>76</v>
      </c>
      <c r="J21" s="92">
        <v>46</v>
      </c>
      <c r="K21" s="93">
        <v>5</v>
      </c>
      <c r="L21" s="92">
        <f t="shared" si="0"/>
        <v>46</v>
      </c>
      <c r="M21" s="92">
        <f t="shared" si="1"/>
        <v>41</v>
      </c>
      <c r="N21" s="94">
        <f t="shared" si="2"/>
        <v>8.6206896551724144E-2</v>
      </c>
      <c r="O21" s="84">
        <v>1.1419540000000001E-2</v>
      </c>
      <c r="P21" s="95">
        <f t="shared" si="3"/>
        <v>7.4787356551724138E-2</v>
      </c>
      <c r="T21" s="97"/>
    </row>
    <row r="22" spans="1:23" x14ac:dyDescent="0.2">
      <c r="A22" s="80" t="s">
        <v>95</v>
      </c>
      <c r="B22" s="89">
        <v>-23.506523999999999</v>
      </c>
      <c r="C22" s="89">
        <v>-45.172601</v>
      </c>
      <c r="D22" t="s">
        <v>239</v>
      </c>
      <c r="E22" s="80" t="s">
        <v>147</v>
      </c>
      <c r="F22" s="90">
        <v>2.3080910000000001</v>
      </c>
      <c r="G22" s="91">
        <v>22.403656899999998</v>
      </c>
      <c r="H22" s="80">
        <v>58</v>
      </c>
      <c r="I22" s="80" t="s">
        <v>76</v>
      </c>
      <c r="J22" s="92">
        <v>47</v>
      </c>
      <c r="K22" s="93">
        <v>6</v>
      </c>
      <c r="L22" s="92">
        <f t="shared" si="0"/>
        <v>47</v>
      </c>
      <c r="M22" s="92">
        <f t="shared" si="1"/>
        <v>41</v>
      </c>
      <c r="N22" s="94">
        <f t="shared" si="2"/>
        <v>0.10344827586206896</v>
      </c>
      <c r="O22" s="84">
        <v>1.1419540000000001E-2</v>
      </c>
      <c r="P22" s="95">
        <f t="shared" si="3"/>
        <v>9.2028735862068958E-2</v>
      </c>
      <c r="T22" s="97"/>
    </row>
    <row r="23" spans="1:23" x14ac:dyDescent="0.2">
      <c r="A23" s="80" t="s">
        <v>95</v>
      </c>
      <c r="B23" s="89">
        <v>-23.506523999999999</v>
      </c>
      <c r="C23" s="89">
        <v>-45.172601</v>
      </c>
      <c r="D23" t="s">
        <v>239</v>
      </c>
      <c r="E23" s="80" t="s">
        <v>149</v>
      </c>
      <c r="F23" s="90">
        <v>2.3080910000000001</v>
      </c>
      <c r="G23" s="91">
        <v>22.403656899999998</v>
      </c>
      <c r="H23" s="80">
        <v>58</v>
      </c>
      <c r="I23" s="80" t="s">
        <v>76</v>
      </c>
      <c r="J23" s="92">
        <v>38</v>
      </c>
      <c r="K23" s="93">
        <v>7</v>
      </c>
      <c r="L23" s="92">
        <f t="shared" si="0"/>
        <v>38</v>
      </c>
      <c r="M23" s="92">
        <f t="shared" si="1"/>
        <v>31</v>
      </c>
      <c r="N23" s="94">
        <f t="shared" si="2"/>
        <v>0.1206896551724138</v>
      </c>
      <c r="O23" s="84">
        <v>1.1419540000000001E-2</v>
      </c>
      <c r="P23" s="95">
        <f t="shared" si="3"/>
        <v>0.10927011517241379</v>
      </c>
      <c r="T23" s="97"/>
    </row>
    <row r="24" spans="1:23" x14ac:dyDescent="0.2">
      <c r="A24" s="80" t="s">
        <v>214</v>
      </c>
      <c r="B24" s="89">
        <v>-23.832032999999999</v>
      </c>
      <c r="C24" s="89">
        <v>-45.443728999999998</v>
      </c>
      <c r="D24" t="s">
        <v>239</v>
      </c>
      <c r="E24" s="80" t="s">
        <v>157</v>
      </c>
      <c r="F24" s="90">
        <v>2.3680829999999999</v>
      </c>
      <c r="G24" s="91">
        <v>22.327470000000002</v>
      </c>
      <c r="H24" s="80">
        <v>62</v>
      </c>
      <c r="I24" s="80" t="s">
        <v>154</v>
      </c>
      <c r="J24" s="92">
        <v>80</v>
      </c>
      <c r="K24" s="93">
        <v>4</v>
      </c>
      <c r="L24" s="92">
        <f t="shared" si="0"/>
        <v>80</v>
      </c>
      <c r="M24" s="92">
        <f t="shared" si="1"/>
        <v>76</v>
      </c>
      <c r="N24" s="94">
        <f t="shared" si="2"/>
        <v>6.4516129032258063E-2</v>
      </c>
      <c r="O24" s="84">
        <v>7.7661290000000001E-3</v>
      </c>
      <c r="P24" s="95">
        <f t="shared" si="3"/>
        <v>5.6750000032258066E-2</v>
      </c>
      <c r="T24" s="97"/>
    </row>
    <row r="25" spans="1:23" x14ac:dyDescent="0.2">
      <c r="A25" s="80" t="s">
        <v>214</v>
      </c>
      <c r="B25" s="89">
        <v>-23.832032999999999</v>
      </c>
      <c r="C25" s="89">
        <v>-45.443728999999998</v>
      </c>
      <c r="D25" t="s">
        <v>239</v>
      </c>
      <c r="E25" s="80" t="s">
        <v>155</v>
      </c>
      <c r="F25" s="90">
        <v>2.3680829999999999</v>
      </c>
      <c r="G25" s="91">
        <v>22.327470000000002</v>
      </c>
      <c r="H25" s="80">
        <v>62</v>
      </c>
      <c r="I25" s="80" t="s">
        <v>154</v>
      </c>
      <c r="J25" s="92">
        <v>35</v>
      </c>
      <c r="K25" s="93">
        <v>8</v>
      </c>
      <c r="L25" s="92">
        <f t="shared" si="0"/>
        <v>35</v>
      </c>
      <c r="M25" s="92">
        <f t="shared" si="1"/>
        <v>27</v>
      </c>
      <c r="N25" s="94">
        <f t="shared" si="2"/>
        <v>0.12903225806451613</v>
      </c>
      <c r="O25" s="84">
        <v>7.7661290000000001E-3</v>
      </c>
      <c r="P25" s="95">
        <f t="shared" si="3"/>
        <v>0.12126612906451613</v>
      </c>
      <c r="T25" s="97"/>
    </row>
    <row r="26" spans="1:23" x14ac:dyDescent="0.2">
      <c r="A26" s="80" t="s">
        <v>214</v>
      </c>
      <c r="B26" s="89">
        <v>-23.832032999999999</v>
      </c>
      <c r="C26" s="89">
        <v>-45.443728999999998</v>
      </c>
      <c r="D26" t="s">
        <v>239</v>
      </c>
      <c r="E26" s="80" t="s">
        <v>156</v>
      </c>
      <c r="F26" s="90">
        <v>2.3680829999999999</v>
      </c>
      <c r="G26" s="91">
        <v>22.327470000000002</v>
      </c>
      <c r="H26" s="80">
        <v>62</v>
      </c>
      <c r="I26" s="80" t="s">
        <v>154</v>
      </c>
      <c r="J26" s="92">
        <v>42</v>
      </c>
      <c r="K26" s="93">
        <v>10</v>
      </c>
      <c r="L26" s="92">
        <f t="shared" si="0"/>
        <v>42</v>
      </c>
      <c r="M26" s="92">
        <f t="shared" si="1"/>
        <v>32</v>
      </c>
      <c r="N26" s="94">
        <f t="shared" si="2"/>
        <v>0.16129032258064516</v>
      </c>
      <c r="O26" s="84">
        <v>7.7661290000000001E-3</v>
      </c>
      <c r="P26" s="95">
        <f t="shared" si="3"/>
        <v>0.15352419358064515</v>
      </c>
      <c r="T26" s="97"/>
    </row>
    <row r="27" spans="1:23" x14ac:dyDescent="0.2">
      <c r="A27" s="80" t="s">
        <v>214</v>
      </c>
      <c r="B27" s="89">
        <v>-23.832032999999999</v>
      </c>
      <c r="C27" s="89">
        <v>-45.443728999999998</v>
      </c>
      <c r="D27" t="s">
        <v>239</v>
      </c>
      <c r="E27" s="80" t="s">
        <v>153</v>
      </c>
      <c r="F27" s="90">
        <v>2.3680829999999999</v>
      </c>
      <c r="G27" s="91">
        <v>22.327470000000002</v>
      </c>
      <c r="H27" s="80">
        <v>62</v>
      </c>
      <c r="I27" s="80" t="s">
        <v>154</v>
      </c>
      <c r="J27" s="92">
        <v>37</v>
      </c>
      <c r="K27" s="93">
        <v>15</v>
      </c>
      <c r="L27" s="92">
        <f t="shared" si="0"/>
        <v>37</v>
      </c>
      <c r="M27" s="92">
        <f t="shared" si="1"/>
        <v>22</v>
      </c>
      <c r="N27" s="94">
        <f t="shared" si="2"/>
        <v>0.24193548387096775</v>
      </c>
      <c r="O27" s="84">
        <v>7.7661290000000001E-3</v>
      </c>
      <c r="P27" s="95">
        <f t="shared" si="3"/>
        <v>0.23416935487096774</v>
      </c>
      <c r="T27" s="97"/>
    </row>
    <row r="28" spans="1:23" x14ac:dyDescent="0.2">
      <c r="A28" s="80" t="s">
        <v>158</v>
      </c>
      <c r="B28" s="89">
        <v>-23.824684000000001</v>
      </c>
      <c r="C28" s="89">
        <v>-45.419913000000001</v>
      </c>
      <c r="D28" t="s">
        <v>239</v>
      </c>
      <c r="E28" s="80" t="s">
        <v>161</v>
      </c>
      <c r="F28" s="90">
        <v>2.4463659999999998</v>
      </c>
      <c r="G28" s="98">
        <v>21.7815154</v>
      </c>
      <c r="H28" s="80">
        <v>56</v>
      </c>
      <c r="I28" s="80" t="s">
        <v>76</v>
      </c>
      <c r="J28" s="92">
        <v>45</v>
      </c>
      <c r="K28" s="93">
        <v>0</v>
      </c>
      <c r="L28" s="92">
        <f t="shared" si="0"/>
        <v>45</v>
      </c>
      <c r="M28" s="92">
        <f t="shared" si="1"/>
        <v>45</v>
      </c>
      <c r="N28" s="94">
        <f t="shared" si="2"/>
        <v>0</v>
      </c>
      <c r="O28" s="84">
        <v>8.8526790000000005E-3</v>
      </c>
      <c r="P28" s="95">
        <f t="shared" si="3"/>
        <v>-8.8526790000000005E-3</v>
      </c>
      <c r="T28" s="97"/>
    </row>
    <row r="29" spans="1:23" x14ac:dyDescent="0.2">
      <c r="A29" s="80" t="s">
        <v>158</v>
      </c>
      <c r="B29" s="89">
        <v>-23.824684000000001</v>
      </c>
      <c r="C29" s="89">
        <v>-45.419913000000001</v>
      </c>
      <c r="D29" t="s">
        <v>239</v>
      </c>
      <c r="E29" s="80" t="s">
        <v>162</v>
      </c>
      <c r="F29" s="90">
        <v>2.4463659999999998</v>
      </c>
      <c r="G29" s="98">
        <v>21.7815154</v>
      </c>
      <c r="H29" s="80">
        <v>56</v>
      </c>
      <c r="I29" s="80" t="s">
        <v>76</v>
      </c>
      <c r="J29" s="92">
        <v>49</v>
      </c>
      <c r="K29" s="93">
        <v>0</v>
      </c>
      <c r="L29" s="92">
        <f t="shared" si="0"/>
        <v>49</v>
      </c>
      <c r="M29" s="92">
        <f t="shared" si="1"/>
        <v>49</v>
      </c>
      <c r="N29" s="94">
        <f t="shared" si="2"/>
        <v>0</v>
      </c>
      <c r="O29" s="84">
        <v>8.8526790000000005E-3</v>
      </c>
      <c r="P29" s="95">
        <f t="shared" si="3"/>
        <v>-8.8526790000000005E-3</v>
      </c>
      <c r="T29" s="97"/>
    </row>
    <row r="30" spans="1:23" x14ac:dyDescent="0.2">
      <c r="A30" s="80" t="s">
        <v>158</v>
      </c>
      <c r="B30" s="89">
        <v>-23.824684000000001</v>
      </c>
      <c r="C30" s="89">
        <v>-45.419913000000001</v>
      </c>
      <c r="D30" t="s">
        <v>239</v>
      </c>
      <c r="E30" s="80" t="s">
        <v>163</v>
      </c>
      <c r="F30" s="90">
        <v>2.4463659999999998</v>
      </c>
      <c r="G30" s="98">
        <v>21.7815154</v>
      </c>
      <c r="H30" s="80">
        <v>56</v>
      </c>
      <c r="I30" s="80" t="s">
        <v>76</v>
      </c>
      <c r="J30" s="92">
        <v>40</v>
      </c>
      <c r="K30" s="93">
        <v>0</v>
      </c>
      <c r="L30" s="92">
        <f t="shared" si="0"/>
        <v>40</v>
      </c>
      <c r="M30" s="92">
        <f t="shared" si="1"/>
        <v>40</v>
      </c>
      <c r="N30" s="94">
        <f t="shared" si="2"/>
        <v>0</v>
      </c>
      <c r="O30" s="84">
        <v>8.8526790000000005E-3</v>
      </c>
      <c r="P30" s="95">
        <f t="shared" si="3"/>
        <v>-8.8526790000000005E-3</v>
      </c>
      <c r="T30" s="97"/>
    </row>
    <row r="31" spans="1:23" x14ac:dyDescent="0.2">
      <c r="A31" s="80" t="s">
        <v>158</v>
      </c>
      <c r="B31" s="89">
        <v>-23.824684000000001</v>
      </c>
      <c r="C31" s="89">
        <v>-45.419913000000001</v>
      </c>
      <c r="D31" t="s">
        <v>239</v>
      </c>
      <c r="E31" s="80" t="s">
        <v>164</v>
      </c>
      <c r="F31" s="90">
        <v>2.4463659999999998</v>
      </c>
      <c r="G31" s="98">
        <v>21.7815154</v>
      </c>
      <c r="H31" s="80">
        <v>56</v>
      </c>
      <c r="I31" s="80" t="s">
        <v>76</v>
      </c>
      <c r="J31" s="92">
        <v>52</v>
      </c>
      <c r="K31" s="93">
        <v>0</v>
      </c>
      <c r="L31" s="92">
        <f t="shared" si="0"/>
        <v>52</v>
      </c>
      <c r="M31" s="92">
        <f t="shared" si="1"/>
        <v>52</v>
      </c>
      <c r="N31" s="94">
        <f t="shared" si="2"/>
        <v>0</v>
      </c>
      <c r="O31" s="84">
        <v>8.8526790000000005E-3</v>
      </c>
      <c r="P31" s="95">
        <f t="shared" si="3"/>
        <v>-8.8526790000000005E-3</v>
      </c>
      <c r="T31" s="97"/>
    </row>
    <row r="32" spans="1:23" x14ac:dyDescent="0.2">
      <c r="A32" s="80" t="s">
        <v>158</v>
      </c>
      <c r="B32" s="89">
        <v>-23.824684000000001</v>
      </c>
      <c r="C32" s="89">
        <v>-45.419913000000001</v>
      </c>
      <c r="D32" t="s">
        <v>239</v>
      </c>
      <c r="E32" s="80" t="s">
        <v>159</v>
      </c>
      <c r="F32" s="90">
        <v>2.4463659999999998</v>
      </c>
      <c r="G32" s="98">
        <v>21.7815154</v>
      </c>
      <c r="H32" s="80">
        <v>56</v>
      </c>
      <c r="I32" s="80" t="s">
        <v>76</v>
      </c>
      <c r="J32" s="92">
        <v>48</v>
      </c>
      <c r="K32" s="93">
        <v>4</v>
      </c>
      <c r="L32" s="92">
        <f t="shared" si="0"/>
        <v>48</v>
      </c>
      <c r="M32" s="92">
        <f t="shared" si="1"/>
        <v>44</v>
      </c>
      <c r="N32" s="94">
        <f t="shared" si="2"/>
        <v>7.1428571428571425E-2</v>
      </c>
      <c r="O32" s="84">
        <v>8.8526790000000005E-3</v>
      </c>
      <c r="P32" s="95">
        <f t="shared" si="3"/>
        <v>6.2575892428571422E-2</v>
      </c>
      <c r="T32" s="97"/>
    </row>
    <row r="33" spans="1:20" x14ac:dyDescent="0.2">
      <c r="A33" s="80" t="s">
        <v>158</v>
      </c>
      <c r="B33" s="89">
        <v>-23.824684000000001</v>
      </c>
      <c r="C33" s="89">
        <v>-45.419913000000001</v>
      </c>
      <c r="D33" t="s">
        <v>239</v>
      </c>
      <c r="E33" s="80" t="s">
        <v>160</v>
      </c>
      <c r="F33" s="90">
        <v>2.4463659999999998</v>
      </c>
      <c r="G33" s="98">
        <v>21.7815154</v>
      </c>
      <c r="H33" s="80">
        <v>56</v>
      </c>
      <c r="I33" s="80" t="s">
        <v>76</v>
      </c>
      <c r="J33" s="92">
        <v>36</v>
      </c>
      <c r="K33" s="93">
        <v>8</v>
      </c>
      <c r="L33" s="92">
        <f t="shared" si="0"/>
        <v>36</v>
      </c>
      <c r="M33" s="92">
        <f t="shared" si="1"/>
        <v>28</v>
      </c>
      <c r="N33" s="94">
        <f t="shared" si="2"/>
        <v>0.14285714285714285</v>
      </c>
      <c r="O33" s="84">
        <v>8.8526790000000005E-3</v>
      </c>
      <c r="P33" s="95">
        <f t="shared" si="3"/>
        <v>0.13400446385714285</v>
      </c>
      <c r="T33" s="97"/>
    </row>
    <row r="34" spans="1:20" x14ac:dyDescent="0.2">
      <c r="A34" s="80" t="s">
        <v>165</v>
      </c>
      <c r="B34" s="89">
        <v>-23.040752999999999</v>
      </c>
      <c r="C34" s="89">
        <v>-43.501095999999997</v>
      </c>
      <c r="D34" t="s">
        <v>239</v>
      </c>
      <c r="E34" s="80" t="s">
        <v>168</v>
      </c>
      <c r="F34" s="90">
        <v>2.8715410000000001</v>
      </c>
      <c r="G34" s="91">
        <v>21.82771</v>
      </c>
      <c r="H34" s="80">
        <v>57</v>
      </c>
      <c r="I34" s="80" t="s">
        <v>128</v>
      </c>
      <c r="J34" s="92">
        <v>67</v>
      </c>
      <c r="K34" s="93">
        <v>0</v>
      </c>
      <c r="L34" s="92">
        <f t="shared" ref="L34:L61" si="4">J34</f>
        <v>67</v>
      </c>
      <c r="M34" s="92">
        <f t="shared" ref="M34:M52" si="5">(J34-K34)</f>
        <v>67</v>
      </c>
      <c r="N34" s="94">
        <f t="shared" ref="N34:N52" si="6">(L34-M34)/H34</f>
        <v>0</v>
      </c>
      <c r="O34" s="84">
        <v>4.3728070000000003E-3</v>
      </c>
      <c r="P34" s="95">
        <f t="shared" ref="P34:P52" si="7">N34-O34</f>
        <v>-4.3728070000000003E-3</v>
      </c>
      <c r="T34" s="97"/>
    </row>
    <row r="35" spans="1:20" x14ac:dyDescent="0.2">
      <c r="A35" s="80" t="s">
        <v>165</v>
      </c>
      <c r="B35" s="89">
        <v>-23.040752999999999</v>
      </c>
      <c r="C35" s="89">
        <v>-43.501095999999997</v>
      </c>
      <c r="D35" t="s">
        <v>239</v>
      </c>
      <c r="E35" s="80" t="s">
        <v>166</v>
      </c>
      <c r="F35" s="90">
        <v>2.8715410000000001</v>
      </c>
      <c r="G35" s="91">
        <v>21.82771</v>
      </c>
      <c r="H35" s="80">
        <v>31</v>
      </c>
      <c r="I35" s="80" t="s">
        <v>128</v>
      </c>
      <c r="J35" s="92">
        <v>121</v>
      </c>
      <c r="K35" s="93">
        <v>2</v>
      </c>
      <c r="L35" s="92">
        <f t="shared" si="4"/>
        <v>121</v>
      </c>
      <c r="M35" s="92">
        <f t="shared" si="5"/>
        <v>119</v>
      </c>
      <c r="N35" s="94">
        <f t="shared" si="6"/>
        <v>6.4516129032258063E-2</v>
      </c>
      <c r="O35" s="84">
        <v>4.3728070000000003E-3</v>
      </c>
      <c r="P35" s="95">
        <f t="shared" si="7"/>
        <v>6.0143322032258063E-2</v>
      </c>
      <c r="T35" s="97"/>
    </row>
    <row r="36" spans="1:20" x14ac:dyDescent="0.2">
      <c r="A36" s="80" t="s">
        <v>165</v>
      </c>
      <c r="B36" s="89">
        <v>-23.040752999999999</v>
      </c>
      <c r="C36" s="89">
        <v>-43.501095999999997</v>
      </c>
      <c r="D36" t="s">
        <v>239</v>
      </c>
      <c r="E36" s="80" t="s">
        <v>167</v>
      </c>
      <c r="F36" s="90">
        <v>2.8715410000000001</v>
      </c>
      <c r="G36" s="91">
        <v>21.82771</v>
      </c>
      <c r="H36" s="80">
        <v>31</v>
      </c>
      <c r="I36" s="80" t="s">
        <v>128</v>
      </c>
      <c r="J36" s="92">
        <v>92</v>
      </c>
      <c r="K36" s="93">
        <v>2</v>
      </c>
      <c r="L36" s="92">
        <f t="shared" si="4"/>
        <v>92</v>
      </c>
      <c r="M36" s="92">
        <f t="shared" si="5"/>
        <v>90</v>
      </c>
      <c r="N36" s="94">
        <f t="shared" si="6"/>
        <v>6.4516129032258063E-2</v>
      </c>
      <c r="O36" s="84">
        <v>4.3728070000000003E-3</v>
      </c>
      <c r="P36" s="95">
        <f t="shared" si="7"/>
        <v>6.0143322032258063E-2</v>
      </c>
      <c r="T36" s="97"/>
    </row>
    <row r="37" spans="1:20" x14ac:dyDescent="0.2">
      <c r="A37" s="80" t="s">
        <v>165</v>
      </c>
      <c r="B37" s="89">
        <v>-23.040752999999999</v>
      </c>
      <c r="C37" s="89">
        <v>-43.501095999999997</v>
      </c>
      <c r="D37" t="s">
        <v>239</v>
      </c>
      <c r="E37" s="80" t="s">
        <v>169</v>
      </c>
      <c r="F37" s="90">
        <v>2.8715410000000001</v>
      </c>
      <c r="G37" s="91">
        <v>21.82771</v>
      </c>
      <c r="H37" s="80">
        <v>31</v>
      </c>
      <c r="I37" s="80" t="s">
        <v>128</v>
      </c>
      <c r="J37" s="92">
        <v>97</v>
      </c>
      <c r="K37" s="92">
        <v>5</v>
      </c>
      <c r="L37" s="92">
        <f t="shared" si="4"/>
        <v>97</v>
      </c>
      <c r="M37" s="92">
        <f t="shared" si="5"/>
        <v>92</v>
      </c>
      <c r="N37" s="94">
        <f t="shared" si="6"/>
        <v>0.16129032258064516</v>
      </c>
      <c r="O37" s="84">
        <v>4.3728070000000003E-3</v>
      </c>
      <c r="P37" s="95">
        <f t="shared" si="7"/>
        <v>0.15691751558064515</v>
      </c>
      <c r="T37" s="97"/>
    </row>
    <row r="38" spans="1:20" x14ac:dyDescent="0.2">
      <c r="A38" s="80" t="s">
        <v>170</v>
      </c>
      <c r="B38" s="89">
        <v>-23.905011999999999</v>
      </c>
      <c r="C38" s="89">
        <v>-46.147649999999999</v>
      </c>
      <c r="D38" t="s">
        <v>239</v>
      </c>
      <c r="E38" s="80" t="s">
        <v>174</v>
      </c>
      <c r="F38" s="90">
        <v>2.9545810000000001</v>
      </c>
      <c r="G38" s="91">
        <v>22.590240000000001</v>
      </c>
      <c r="H38" s="80">
        <v>56</v>
      </c>
      <c r="I38" s="80" t="s">
        <v>154</v>
      </c>
      <c r="J38" s="92">
        <v>41</v>
      </c>
      <c r="K38" s="93">
        <v>0</v>
      </c>
      <c r="L38" s="92">
        <f t="shared" si="4"/>
        <v>41</v>
      </c>
      <c r="M38" s="92">
        <f t="shared" si="5"/>
        <v>41</v>
      </c>
      <c r="N38" s="94">
        <f t="shared" si="6"/>
        <v>0</v>
      </c>
      <c r="O38" s="84">
        <v>1.778571E-2</v>
      </c>
      <c r="P38" s="95">
        <f t="shared" si="7"/>
        <v>-1.778571E-2</v>
      </c>
      <c r="T38" s="97"/>
    </row>
    <row r="39" spans="1:20" x14ac:dyDescent="0.2">
      <c r="A39" s="80" t="s">
        <v>170</v>
      </c>
      <c r="B39" s="89">
        <v>-23.905011999999999</v>
      </c>
      <c r="C39" s="89">
        <v>-46.147649999999999</v>
      </c>
      <c r="D39" t="s">
        <v>239</v>
      </c>
      <c r="E39" s="80" t="s">
        <v>173</v>
      </c>
      <c r="F39" s="90">
        <v>2.9545810000000001</v>
      </c>
      <c r="G39" s="91">
        <v>22.590240000000001</v>
      </c>
      <c r="H39" s="80">
        <v>56</v>
      </c>
      <c r="I39" s="80" t="s">
        <v>154</v>
      </c>
      <c r="J39" s="92">
        <v>37</v>
      </c>
      <c r="K39" s="93">
        <v>2</v>
      </c>
      <c r="L39" s="92">
        <f t="shared" si="4"/>
        <v>37</v>
      </c>
      <c r="M39" s="92">
        <f t="shared" si="5"/>
        <v>35</v>
      </c>
      <c r="N39" s="94">
        <f t="shared" si="6"/>
        <v>3.5714285714285712E-2</v>
      </c>
      <c r="O39" s="84">
        <v>1.778571E-2</v>
      </c>
      <c r="P39" s="95">
        <f t="shared" si="7"/>
        <v>1.7928575714285713E-2</v>
      </c>
      <c r="T39" s="97"/>
    </row>
    <row r="40" spans="1:20" x14ac:dyDescent="0.2">
      <c r="A40" s="80" t="s">
        <v>170</v>
      </c>
      <c r="B40" s="89">
        <v>-23.905011999999999</v>
      </c>
      <c r="C40" s="89">
        <v>-46.147649999999999</v>
      </c>
      <c r="D40" t="s">
        <v>239</v>
      </c>
      <c r="E40" s="80" t="s">
        <v>171</v>
      </c>
      <c r="F40" s="90">
        <v>2.9545810000000001</v>
      </c>
      <c r="G40" s="91">
        <v>22.590240000000001</v>
      </c>
      <c r="H40" s="80">
        <v>56</v>
      </c>
      <c r="I40" s="80" t="s">
        <v>154</v>
      </c>
      <c r="J40" s="92">
        <v>71</v>
      </c>
      <c r="K40" s="93">
        <v>6</v>
      </c>
      <c r="L40" s="92">
        <f t="shared" si="4"/>
        <v>71</v>
      </c>
      <c r="M40" s="92">
        <f t="shared" si="5"/>
        <v>65</v>
      </c>
      <c r="N40" s="94">
        <f t="shared" si="6"/>
        <v>0.10714285714285714</v>
      </c>
      <c r="O40" s="84">
        <v>1.778571E-2</v>
      </c>
      <c r="P40" s="95">
        <f t="shared" si="7"/>
        <v>8.9357147142857141E-2</v>
      </c>
      <c r="T40" s="97"/>
    </row>
    <row r="41" spans="1:20" x14ac:dyDescent="0.2">
      <c r="A41" s="80" t="s">
        <v>170</v>
      </c>
      <c r="B41" s="89">
        <v>-23.905011999999999</v>
      </c>
      <c r="C41" s="89">
        <v>-46.147649999999999</v>
      </c>
      <c r="D41" t="s">
        <v>239</v>
      </c>
      <c r="E41" s="80" t="s">
        <v>175</v>
      </c>
      <c r="F41" s="90">
        <v>2.9545810000000001</v>
      </c>
      <c r="G41" s="91">
        <v>22.590240000000001</v>
      </c>
      <c r="H41" s="80">
        <v>56</v>
      </c>
      <c r="I41" s="80" t="s">
        <v>154</v>
      </c>
      <c r="J41" s="92">
        <v>30</v>
      </c>
      <c r="K41" s="93">
        <v>6</v>
      </c>
      <c r="L41" s="92">
        <f t="shared" si="4"/>
        <v>30</v>
      </c>
      <c r="M41" s="92">
        <f t="shared" si="5"/>
        <v>24</v>
      </c>
      <c r="N41" s="94">
        <f t="shared" si="6"/>
        <v>0.10714285714285714</v>
      </c>
      <c r="O41" s="84">
        <v>1.778571E-2</v>
      </c>
      <c r="P41" s="95">
        <f t="shared" si="7"/>
        <v>8.9357147142857141E-2</v>
      </c>
      <c r="T41" s="97"/>
    </row>
    <row r="42" spans="1:20" x14ac:dyDescent="0.2">
      <c r="A42" s="80" t="s">
        <v>170</v>
      </c>
      <c r="B42" s="89">
        <v>-23.905011999999999</v>
      </c>
      <c r="C42" s="89">
        <v>-46.147649999999999</v>
      </c>
      <c r="D42" t="s">
        <v>239</v>
      </c>
      <c r="E42" s="80" t="s">
        <v>176</v>
      </c>
      <c r="F42" s="90">
        <v>2.9545810000000001</v>
      </c>
      <c r="G42" s="91">
        <v>22.590240000000001</v>
      </c>
      <c r="H42" s="80">
        <v>56</v>
      </c>
      <c r="I42" s="80" t="s">
        <v>154</v>
      </c>
      <c r="J42" s="92">
        <v>49</v>
      </c>
      <c r="K42" s="93">
        <v>6</v>
      </c>
      <c r="L42" s="92">
        <f t="shared" si="4"/>
        <v>49</v>
      </c>
      <c r="M42" s="92">
        <f t="shared" si="5"/>
        <v>43</v>
      </c>
      <c r="N42" s="94">
        <f t="shared" si="6"/>
        <v>0.10714285714285714</v>
      </c>
      <c r="O42" s="84">
        <v>1.778571E-2</v>
      </c>
      <c r="P42" s="95">
        <f t="shared" si="7"/>
        <v>8.9357147142857141E-2</v>
      </c>
      <c r="T42" s="97"/>
    </row>
    <row r="43" spans="1:20" x14ac:dyDescent="0.2">
      <c r="A43" s="80" t="s">
        <v>170</v>
      </c>
      <c r="B43" s="89">
        <v>-23.905011999999999</v>
      </c>
      <c r="C43" s="89">
        <v>-46.147649999999999</v>
      </c>
      <c r="D43" t="s">
        <v>239</v>
      </c>
      <c r="E43" s="80" t="s">
        <v>172</v>
      </c>
      <c r="F43" s="90">
        <v>2.9545810000000001</v>
      </c>
      <c r="G43" s="91">
        <v>22.590240000000001</v>
      </c>
      <c r="H43" s="80">
        <v>56</v>
      </c>
      <c r="I43" s="80" t="s">
        <v>154</v>
      </c>
      <c r="J43" s="92">
        <v>43</v>
      </c>
      <c r="K43" s="93">
        <v>10</v>
      </c>
      <c r="L43" s="92">
        <f t="shared" si="4"/>
        <v>43</v>
      </c>
      <c r="M43" s="92">
        <f t="shared" si="5"/>
        <v>33</v>
      </c>
      <c r="N43" s="94">
        <f t="shared" si="6"/>
        <v>0.17857142857142858</v>
      </c>
      <c r="O43" s="84">
        <v>1.778571E-2</v>
      </c>
      <c r="P43" s="95">
        <f t="shared" si="7"/>
        <v>0.16078571857142857</v>
      </c>
      <c r="T43" s="97"/>
    </row>
    <row r="44" spans="1:20" x14ac:dyDescent="0.2">
      <c r="A44" s="80" t="s">
        <v>210</v>
      </c>
      <c r="B44" s="89">
        <v>-24.009722</v>
      </c>
      <c r="C44" s="89">
        <v>-46.265999999999998</v>
      </c>
      <c r="D44" t="s">
        <v>239</v>
      </c>
      <c r="E44" s="80" t="s">
        <v>180</v>
      </c>
      <c r="F44" s="90">
        <v>4.0144789999999997</v>
      </c>
      <c r="G44" s="99">
        <v>22.035874400000001</v>
      </c>
      <c r="H44" s="80">
        <v>62</v>
      </c>
      <c r="I44" s="80" t="s">
        <v>154</v>
      </c>
      <c r="J44" s="92">
        <v>51</v>
      </c>
      <c r="K44" s="93">
        <v>0</v>
      </c>
      <c r="L44" s="92">
        <f t="shared" si="4"/>
        <v>51</v>
      </c>
      <c r="M44" s="92">
        <f t="shared" si="5"/>
        <v>51</v>
      </c>
      <c r="N44" s="94">
        <f t="shared" si="6"/>
        <v>0</v>
      </c>
      <c r="O44" s="84">
        <v>5.3602149999999998E-3</v>
      </c>
      <c r="P44" s="95">
        <f t="shared" si="7"/>
        <v>-5.3602149999999998E-3</v>
      </c>
      <c r="T44" s="97"/>
    </row>
    <row r="45" spans="1:20" x14ac:dyDescent="0.2">
      <c r="A45" s="80" t="s">
        <v>210</v>
      </c>
      <c r="B45" s="89">
        <v>-24.009722</v>
      </c>
      <c r="C45" s="89">
        <v>-46.265999999999998</v>
      </c>
      <c r="D45" t="s">
        <v>239</v>
      </c>
      <c r="E45" s="80" t="s">
        <v>179</v>
      </c>
      <c r="F45" s="90">
        <v>4.0144789999999997</v>
      </c>
      <c r="G45" s="99">
        <v>22.035874400000001</v>
      </c>
      <c r="H45" s="80">
        <v>62</v>
      </c>
      <c r="I45" s="80" t="s">
        <v>154</v>
      </c>
      <c r="J45" s="92">
        <v>57</v>
      </c>
      <c r="K45" s="93">
        <v>2</v>
      </c>
      <c r="L45" s="92">
        <f t="shared" si="4"/>
        <v>57</v>
      </c>
      <c r="M45" s="92">
        <f t="shared" si="5"/>
        <v>55</v>
      </c>
      <c r="N45" s="94">
        <f t="shared" si="6"/>
        <v>3.2258064516129031E-2</v>
      </c>
      <c r="O45" s="84">
        <v>5.3602149999999998E-3</v>
      </c>
      <c r="P45" s="95">
        <f t="shared" si="7"/>
        <v>2.689784951612903E-2</v>
      </c>
      <c r="T45" s="97"/>
    </row>
    <row r="46" spans="1:20" x14ac:dyDescent="0.2">
      <c r="A46" s="80" t="s">
        <v>210</v>
      </c>
      <c r="B46" s="89">
        <v>-24.009722</v>
      </c>
      <c r="C46" s="89">
        <v>-46.265999999999998</v>
      </c>
      <c r="D46" t="s">
        <v>239</v>
      </c>
      <c r="E46" s="80" t="s">
        <v>182</v>
      </c>
      <c r="F46" s="90">
        <v>4.0144789999999997</v>
      </c>
      <c r="G46" s="99">
        <v>22.035874400000001</v>
      </c>
      <c r="H46" s="80">
        <v>62</v>
      </c>
      <c r="I46" s="80" t="s">
        <v>154</v>
      </c>
      <c r="J46" s="92">
        <v>55</v>
      </c>
      <c r="K46" s="93">
        <v>8</v>
      </c>
      <c r="L46" s="92">
        <f t="shared" si="4"/>
        <v>55</v>
      </c>
      <c r="M46" s="92">
        <f t="shared" si="5"/>
        <v>47</v>
      </c>
      <c r="N46" s="94">
        <f t="shared" si="6"/>
        <v>0.12903225806451613</v>
      </c>
      <c r="O46" s="84">
        <v>5.3602149999999998E-3</v>
      </c>
      <c r="P46" s="95">
        <f t="shared" si="7"/>
        <v>0.12367204306451612</v>
      </c>
      <c r="T46" s="97"/>
    </row>
    <row r="47" spans="1:20" x14ac:dyDescent="0.2">
      <c r="A47" s="80" t="s">
        <v>210</v>
      </c>
      <c r="B47" s="89">
        <v>-24.009722</v>
      </c>
      <c r="C47" s="89">
        <v>-46.265999999999998</v>
      </c>
      <c r="D47" t="s">
        <v>239</v>
      </c>
      <c r="E47" s="80" t="s">
        <v>181</v>
      </c>
      <c r="F47" s="90">
        <v>4.0144789999999997</v>
      </c>
      <c r="G47" s="99">
        <v>22.035874400000001</v>
      </c>
      <c r="H47" s="80">
        <v>62</v>
      </c>
      <c r="I47" s="80" t="s">
        <v>154</v>
      </c>
      <c r="J47" s="92">
        <v>48</v>
      </c>
      <c r="K47" s="93">
        <v>11</v>
      </c>
      <c r="L47" s="92">
        <f t="shared" si="4"/>
        <v>48</v>
      </c>
      <c r="M47" s="92">
        <f t="shared" si="5"/>
        <v>37</v>
      </c>
      <c r="N47" s="94">
        <f t="shared" si="6"/>
        <v>0.17741935483870969</v>
      </c>
      <c r="O47" s="84">
        <v>5.3602149999999998E-3</v>
      </c>
      <c r="P47" s="95">
        <f t="shared" si="7"/>
        <v>0.17205913983870968</v>
      </c>
      <c r="T47" s="97"/>
    </row>
    <row r="48" spans="1:20" x14ac:dyDescent="0.2">
      <c r="A48" s="80" t="s">
        <v>210</v>
      </c>
      <c r="B48" s="89">
        <v>-24.009722</v>
      </c>
      <c r="C48" s="89">
        <v>-46.265999999999998</v>
      </c>
      <c r="D48" t="s">
        <v>239</v>
      </c>
      <c r="E48" s="80" t="s">
        <v>178</v>
      </c>
      <c r="F48" s="90">
        <v>4.0144789999999997</v>
      </c>
      <c r="G48" s="99">
        <v>22.035874400000001</v>
      </c>
      <c r="H48" s="80">
        <v>62</v>
      </c>
      <c r="I48" s="80" t="s">
        <v>154</v>
      </c>
      <c r="J48" s="92">
        <v>31</v>
      </c>
      <c r="K48" s="93">
        <v>24</v>
      </c>
      <c r="L48" s="92">
        <f t="shared" si="4"/>
        <v>31</v>
      </c>
      <c r="M48" s="92">
        <f t="shared" si="5"/>
        <v>7</v>
      </c>
      <c r="N48" s="94">
        <f t="shared" si="6"/>
        <v>0.38709677419354838</v>
      </c>
      <c r="O48" s="84">
        <v>5.3602149999999998E-3</v>
      </c>
      <c r="P48" s="95">
        <f t="shared" si="7"/>
        <v>0.38173655919354837</v>
      </c>
      <c r="T48" s="97"/>
    </row>
    <row r="49" spans="1:20" x14ac:dyDescent="0.2">
      <c r="A49" s="80" t="s">
        <v>183</v>
      </c>
      <c r="B49" s="89">
        <v>-22.952821</v>
      </c>
      <c r="C49" s="89">
        <v>-43.100295000000003</v>
      </c>
      <c r="D49" t="s">
        <v>239</v>
      </c>
      <c r="E49" s="80" t="s">
        <v>187</v>
      </c>
      <c r="F49" s="90">
        <v>4.6431699999999996</v>
      </c>
      <c r="G49" s="91">
        <v>22.590589999999999</v>
      </c>
      <c r="H49" s="80">
        <v>55</v>
      </c>
      <c r="I49" s="80" t="s">
        <v>154</v>
      </c>
      <c r="J49" s="92">
        <v>39</v>
      </c>
      <c r="K49" s="93">
        <v>1</v>
      </c>
      <c r="L49" s="92">
        <f t="shared" si="4"/>
        <v>39</v>
      </c>
      <c r="M49" s="92">
        <f t="shared" si="5"/>
        <v>38</v>
      </c>
      <c r="N49" s="94">
        <f t="shared" si="6"/>
        <v>1.8181818181818181E-2</v>
      </c>
      <c r="O49" s="84">
        <v>4.0736359999999999E-2</v>
      </c>
      <c r="P49" s="95">
        <f t="shared" si="7"/>
        <v>-2.2554541818181818E-2</v>
      </c>
      <c r="T49" s="97"/>
    </row>
    <row r="50" spans="1:20" x14ac:dyDescent="0.2">
      <c r="A50" s="80" t="s">
        <v>183</v>
      </c>
      <c r="B50" s="89">
        <v>-22.952821</v>
      </c>
      <c r="C50" s="89">
        <v>-43.100295000000003</v>
      </c>
      <c r="D50" t="s">
        <v>239</v>
      </c>
      <c r="E50" s="80" t="s">
        <v>185</v>
      </c>
      <c r="F50" s="90">
        <v>4.6431699999999996</v>
      </c>
      <c r="G50" s="91">
        <v>22.590589999999999</v>
      </c>
      <c r="H50" s="80">
        <v>55</v>
      </c>
      <c r="I50" s="80" t="s">
        <v>154</v>
      </c>
      <c r="J50" s="92">
        <v>39</v>
      </c>
      <c r="K50" s="93">
        <v>2</v>
      </c>
      <c r="L50" s="92">
        <f t="shared" si="4"/>
        <v>39</v>
      </c>
      <c r="M50" s="92">
        <f t="shared" si="5"/>
        <v>37</v>
      </c>
      <c r="N50" s="94">
        <f t="shared" si="6"/>
        <v>3.6363636363636362E-2</v>
      </c>
      <c r="O50" s="84">
        <v>4.0736359999999999E-2</v>
      </c>
      <c r="P50" s="95">
        <f t="shared" si="7"/>
        <v>-4.3727236363636374E-3</v>
      </c>
      <c r="T50" s="97"/>
    </row>
    <row r="51" spans="1:20" x14ac:dyDescent="0.2">
      <c r="A51" s="80" t="s">
        <v>183</v>
      </c>
      <c r="B51" s="89">
        <v>-22.952821</v>
      </c>
      <c r="C51" s="89">
        <v>-43.100295000000003</v>
      </c>
      <c r="D51" t="s">
        <v>239</v>
      </c>
      <c r="E51" s="80" t="s">
        <v>184</v>
      </c>
      <c r="F51" s="90">
        <v>4.6431699999999996</v>
      </c>
      <c r="G51" s="91">
        <v>22.590589999999999</v>
      </c>
      <c r="H51" s="80">
        <v>55</v>
      </c>
      <c r="I51" s="80" t="s">
        <v>154</v>
      </c>
      <c r="J51" s="92">
        <v>43</v>
      </c>
      <c r="K51" s="93">
        <v>3</v>
      </c>
      <c r="L51" s="92">
        <f t="shared" si="4"/>
        <v>43</v>
      </c>
      <c r="M51" s="92">
        <f t="shared" si="5"/>
        <v>40</v>
      </c>
      <c r="N51" s="94">
        <f t="shared" si="6"/>
        <v>5.4545454545454543E-2</v>
      </c>
      <c r="O51" s="84">
        <v>4.0736359999999999E-2</v>
      </c>
      <c r="P51" s="95">
        <f t="shared" si="7"/>
        <v>1.3809094545454544E-2</v>
      </c>
      <c r="T51" s="97"/>
    </row>
    <row r="52" spans="1:20" x14ac:dyDescent="0.2">
      <c r="A52" s="80" t="s">
        <v>183</v>
      </c>
      <c r="B52" s="89">
        <v>-22.952821</v>
      </c>
      <c r="C52" s="89">
        <v>-43.100295000000003</v>
      </c>
      <c r="D52" t="s">
        <v>239</v>
      </c>
      <c r="E52" s="80" t="s">
        <v>186</v>
      </c>
      <c r="F52" s="90">
        <v>4.6431699999999996</v>
      </c>
      <c r="G52" s="91">
        <v>22.590589999999999</v>
      </c>
      <c r="H52" s="80">
        <v>55</v>
      </c>
      <c r="I52" s="80" t="s">
        <v>154</v>
      </c>
      <c r="J52" s="92">
        <v>42</v>
      </c>
      <c r="K52" s="93">
        <v>16</v>
      </c>
      <c r="L52" s="92">
        <f t="shared" si="4"/>
        <v>42</v>
      </c>
      <c r="M52" s="92">
        <f t="shared" si="5"/>
        <v>26</v>
      </c>
      <c r="N52" s="94">
        <f t="shared" si="6"/>
        <v>0.29090909090909089</v>
      </c>
      <c r="O52" s="84">
        <v>4.0736359999999999E-2</v>
      </c>
      <c r="P52" s="95">
        <f t="shared" si="7"/>
        <v>0.25017273090909087</v>
      </c>
      <c r="T52" s="97"/>
    </row>
    <row r="53" spans="1:20" x14ac:dyDescent="0.2">
      <c r="A53" s="80" t="s">
        <v>210</v>
      </c>
      <c r="B53" s="89">
        <v>-24.009722</v>
      </c>
      <c r="C53" s="89">
        <v>-46.265999999999998</v>
      </c>
      <c r="D53" t="s">
        <v>239</v>
      </c>
      <c r="E53" s="80" t="s">
        <v>188</v>
      </c>
      <c r="F53" s="93" t="s">
        <v>139</v>
      </c>
      <c r="G53" s="93" t="s">
        <v>139</v>
      </c>
      <c r="H53" s="80" t="s">
        <v>139</v>
      </c>
      <c r="I53" s="80" t="s">
        <v>139</v>
      </c>
      <c r="J53" s="92" t="s">
        <v>139</v>
      </c>
      <c r="K53" s="93" t="s">
        <v>139</v>
      </c>
      <c r="L53" s="92" t="str">
        <f t="shared" si="4"/>
        <v>NA</v>
      </c>
      <c r="M53" s="92" t="str">
        <f t="shared" ref="M53:M61" si="8">K53</f>
        <v>NA</v>
      </c>
      <c r="N53" s="92" t="str">
        <f t="shared" ref="N53:N61" si="9">L53</f>
        <v>NA</v>
      </c>
      <c r="O53" s="92" t="str">
        <f t="shared" ref="O53:O61" si="10">M53</f>
        <v>NA</v>
      </c>
      <c r="P53" s="92" t="str">
        <f t="shared" ref="P53:P61" si="11">N53</f>
        <v>NA</v>
      </c>
      <c r="T53" s="96"/>
    </row>
    <row r="54" spans="1:20" x14ac:dyDescent="0.2">
      <c r="A54" s="80" t="s">
        <v>165</v>
      </c>
      <c r="B54" s="89">
        <v>-23.040752999999999</v>
      </c>
      <c r="C54" s="89">
        <v>-43.501095999999997</v>
      </c>
      <c r="D54" t="s">
        <v>239</v>
      </c>
      <c r="E54" s="80" t="s">
        <v>189</v>
      </c>
      <c r="F54" s="80" t="s">
        <v>139</v>
      </c>
      <c r="G54" s="80" t="s">
        <v>139</v>
      </c>
      <c r="H54" s="80" t="s">
        <v>139</v>
      </c>
      <c r="I54" s="80" t="s">
        <v>139</v>
      </c>
      <c r="J54" s="92" t="s">
        <v>139</v>
      </c>
      <c r="K54" s="80" t="s">
        <v>139</v>
      </c>
      <c r="L54" s="92" t="str">
        <f t="shared" si="4"/>
        <v>NA</v>
      </c>
      <c r="M54" s="92" t="str">
        <f t="shared" si="8"/>
        <v>NA</v>
      </c>
      <c r="N54" s="92" t="str">
        <f t="shared" si="9"/>
        <v>NA</v>
      </c>
      <c r="O54" s="92" t="str">
        <f t="shared" si="10"/>
        <v>NA</v>
      </c>
      <c r="P54" s="92" t="str">
        <f t="shared" si="11"/>
        <v>NA</v>
      </c>
      <c r="T54" s="96"/>
    </row>
    <row r="55" spans="1:20" x14ac:dyDescent="0.2">
      <c r="A55" s="80" t="s">
        <v>165</v>
      </c>
      <c r="B55" s="89">
        <v>-23.040752999999999</v>
      </c>
      <c r="C55" s="89">
        <v>-43.501095999999997</v>
      </c>
      <c r="D55" t="s">
        <v>239</v>
      </c>
      <c r="E55" s="80" t="s">
        <v>190</v>
      </c>
      <c r="F55" s="92" t="s">
        <v>139</v>
      </c>
      <c r="G55" s="92" t="s">
        <v>139</v>
      </c>
      <c r="H55" s="80" t="s">
        <v>139</v>
      </c>
      <c r="I55" s="80" t="s">
        <v>139</v>
      </c>
      <c r="J55" s="92" t="s">
        <v>139</v>
      </c>
      <c r="K55" s="92" t="s">
        <v>139</v>
      </c>
      <c r="L55" s="92" t="str">
        <f t="shared" si="4"/>
        <v>NA</v>
      </c>
      <c r="M55" s="92" t="str">
        <f t="shared" si="8"/>
        <v>NA</v>
      </c>
      <c r="N55" s="92" t="str">
        <f t="shared" si="9"/>
        <v>NA</v>
      </c>
      <c r="O55" s="92" t="str">
        <f t="shared" si="10"/>
        <v>NA</v>
      </c>
      <c r="P55" s="92" t="str">
        <f t="shared" si="11"/>
        <v>NA</v>
      </c>
      <c r="T55" s="96"/>
    </row>
    <row r="56" spans="1:20" x14ac:dyDescent="0.2">
      <c r="A56" s="80" t="s">
        <v>214</v>
      </c>
      <c r="B56" s="89">
        <v>-23.832032999999999</v>
      </c>
      <c r="C56" s="89">
        <v>-45.443728999999998</v>
      </c>
      <c r="D56" t="s">
        <v>239</v>
      </c>
      <c r="E56" s="80" t="s">
        <v>191</v>
      </c>
      <c r="F56" s="92" t="s">
        <v>139</v>
      </c>
      <c r="G56" s="92" t="s">
        <v>139</v>
      </c>
      <c r="H56" s="80" t="s">
        <v>139</v>
      </c>
      <c r="I56" s="80" t="s">
        <v>139</v>
      </c>
      <c r="J56" s="92" t="s">
        <v>139</v>
      </c>
      <c r="K56" s="93" t="s">
        <v>139</v>
      </c>
      <c r="L56" s="92" t="str">
        <f t="shared" si="4"/>
        <v>NA</v>
      </c>
      <c r="M56" s="92" t="str">
        <f t="shared" si="8"/>
        <v>NA</v>
      </c>
      <c r="N56" s="92" t="str">
        <f t="shared" si="9"/>
        <v>NA</v>
      </c>
      <c r="O56" s="92" t="str">
        <f t="shared" si="10"/>
        <v>NA</v>
      </c>
      <c r="P56" s="92" t="str">
        <f t="shared" si="11"/>
        <v>NA</v>
      </c>
      <c r="T56" s="96"/>
    </row>
    <row r="57" spans="1:20" x14ac:dyDescent="0.2">
      <c r="A57" s="80" t="s">
        <v>214</v>
      </c>
      <c r="B57" s="89">
        <v>-23.832032999999999</v>
      </c>
      <c r="C57" s="89">
        <v>-45.443728999999998</v>
      </c>
      <c r="D57" t="s">
        <v>239</v>
      </c>
      <c r="E57" s="80" t="s">
        <v>192</v>
      </c>
      <c r="F57" s="92" t="s">
        <v>139</v>
      </c>
      <c r="G57" s="92" t="s">
        <v>139</v>
      </c>
      <c r="H57" s="80" t="s">
        <v>139</v>
      </c>
      <c r="I57" s="80" t="s">
        <v>139</v>
      </c>
      <c r="J57" s="92" t="s">
        <v>139</v>
      </c>
      <c r="K57" s="93" t="s">
        <v>139</v>
      </c>
      <c r="L57" s="92" t="str">
        <f t="shared" si="4"/>
        <v>NA</v>
      </c>
      <c r="M57" s="92" t="str">
        <f t="shared" si="8"/>
        <v>NA</v>
      </c>
      <c r="N57" s="92" t="str">
        <f t="shared" si="9"/>
        <v>NA</v>
      </c>
      <c r="O57" s="92" t="str">
        <f t="shared" si="10"/>
        <v>NA</v>
      </c>
      <c r="P57" s="92" t="str">
        <f t="shared" si="11"/>
        <v>NA</v>
      </c>
      <c r="T57" s="96"/>
    </row>
    <row r="58" spans="1:20" x14ac:dyDescent="0.2">
      <c r="A58" s="80" t="s">
        <v>84</v>
      </c>
      <c r="B58" s="89">
        <v>-23.467175000000001</v>
      </c>
      <c r="C58" s="89">
        <v>-45.059719999999999</v>
      </c>
      <c r="D58" t="s">
        <v>239</v>
      </c>
      <c r="E58" s="80" t="s">
        <v>193</v>
      </c>
      <c r="F58" s="93" t="s">
        <v>139</v>
      </c>
      <c r="G58" s="93" t="s">
        <v>139</v>
      </c>
      <c r="H58" s="80" t="s">
        <v>139</v>
      </c>
      <c r="I58" s="80" t="s">
        <v>139</v>
      </c>
      <c r="J58" s="92" t="s">
        <v>139</v>
      </c>
      <c r="K58" s="93" t="s">
        <v>139</v>
      </c>
      <c r="L58" s="92" t="str">
        <f t="shared" si="4"/>
        <v>NA</v>
      </c>
      <c r="M58" s="92" t="str">
        <f t="shared" si="8"/>
        <v>NA</v>
      </c>
      <c r="N58" s="92" t="str">
        <f t="shared" si="9"/>
        <v>NA</v>
      </c>
      <c r="O58" s="92" t="str">
        <f t="shared" si="10"/>
        <v>NA</v>
      </c>
      <c r="P58" s="92" t="str">
        <f t="shared" si="11"/>
        <v>NA</v>
      </c>
      <c r="T58" s="96"/>
    </row>
    <row r="59" spans="1:20" x14ac:dyDescent="0.2">
      <c r="A59" s="80" t="s">
        <v>95</v>
      </c>
      <c r="B59" s="89">
        <v>-23.506523999999999</v>
      </c>
      <c r="C59" s="89">
        <v>-45.172601</v>
      </c>
      <c r="D59" t="s">
        <v>239</v>
      </c>
      <c r="E59" s="80" t="s">
        <v>194</v>
      </c>
      <c r="F59" s="93" t="s">
        <v>139</v>
      </c>
      <c r="G59" s="93" t="s">
        <v>139</v>
      </c>
      <c r="H59" s="80" t="s">
        <v>139</v>
      </c>
      <c r="I59" s="80" t="s">
        <v>139</v>
      </c>
      <c r="J59" s="92" t="s">
        <v>139</v>
      </c>
      <c r="K59" s="93" t="s">
        <v>139</v>
      </c>
      <c r="L59" s="92" t="str">
        <f t="shared" si="4"/>
        <v>NA</v>
      </c>
      <c r="M59" s="92" t="str">
        <f t="shared" si="8"/>
        <v>NA</v>
      </c>
      <c r="N59" s="92" t="str">
        <f t="shared" si="9"/>
        <v>NA</v>
      </c>
      <c r="O59" s="92" t="str">
        <f t="shared" si="10"/>
        <v>NA</v>
      </c>
      <c r="P59" s="92" t="str">
        <f t="shared" si="11"/>
        <v>NA</v>
      </c>
      <c r="T59" s="96"/>
    </row>
    <row r="60" spans="1:20" x14ac:dyDescent="0.2">
      <c r="A60" s="80" t="s">
        <v>183</v>
      </c>
      <c r="B60" s="89">
        <v>-22.952821</v>
      </c>
      <c r="C60" s="89">
        <v>-43.100295000000003</v>
      </c>
      <c r="D60" t="s">
        <v>239</v>
      </c>
      <c r="E60" s="80" t="s">
        <v>195</v>
      </c>
      <c r="F60" s="93" t="s">
        <v>139</v>
      </c>
      <c r="G60" s="93" t="s">
        <v>139</v>
      </c>
      <c r="H60" s="80" t="s">
        <v>139</v>
      </c>
      <c r="I60" s="80" t="s">
        <v>139</v>
      </c>
      <c r="J60" s="92" t="s">
        <v>139</v>
      </c>
      <c r="K60" s="93" t="s">
        <v>139</v>
      </c>
      <c r="L60" s="92" t="str">
        <f t="shared" si="4"/>
        <v>NA</v>
      </c>
      <c r="M60" s="92" t="str">
        <f t="shared" si="8"/>
        <v>NA</v>
      </c>
      <c r="N60" s="92" t="str">
        <f t="shared" si="9"/>
        <v>NA</v>
      </c>
      <c r="O60" s="92" t="str">
        <f t="shared" si="10"/>
        <v>NA</v>
      </c>
      <c r="P60" s="92" t="str">
        <f t="shared" si="11"/>
        <v>NA</v>
      </c>
      <c r="T60" s="96"/>
    </row>
    <row r="61" spans="1:20" x14ac:dyDescent="0.2">
      <c r="A61" s="80" t="s">
        <v>183</v>
      </c>
      <c r="B61" s="89">
        <v>-22.952821</v>
      </c>
      <c r="C61" s="89">
        <v>-43.100295000000003</v>
      </c>
      <c r="D61" t="s">
        <v>239</v>
      </c>
      <c r="E61" s="80" t="s">
        <v>196</v>
      </c>
      <c r="F61" s="93" t="s">
        <v>139</v>
      </c>
      <c r="G61" s="93" t="s">
        <v>139</v>
      </c>
      <c r="H61" s="80" t="s">
        <v>139</v>
      </c>
      <c r="I61" s="80" t="s">
        <v>139</v>
      </c>
      <c r="J61" s="92" t="s">
        <v>139</v>
      </c>
      <c r="K61" s="93" t="s">
        <v>139</v>
      </c>
      <c r="L61" s="92" t="str">
        <f t="shared" si="4"/>
        <v>NA</v>
      </c>
      <c r="M61" s="92" t="str">
        <f t="shared" si="8"/>
        <v>NA</v>
      </c>
      <c r="N61" s="92" t="str">
        <f t="shared" si="9"/>
        <v>NA</v>
      </c>
      <c r="O61" s="92" t="str">
        <f t="shared" si="10"/>
        <v>NA</v>
      </c>
      <c r="P61" s="92" t="str">
        <f t="shared" si="11"/>
        <v>NA</v>
      </c>
      <c r="T61" s="96"/>
    </row>
    <row r="62" spans="1:20" x14ac:dyDescent="0.2">
      <c r="P62" s="95"/>
    </row>
    <row r="63" spans="1:20" x14ac:dyDescent="0.2">
      <c r="P63" s="95"/>
    </row>
    <row r="64" spans="1:20" x14ac:dyDescent="0.2">
      <c r="P64" s="95"/>
    </row>
    <row r="65" spans="16:16" x14ac:dyDescent="0.2">
      <c r="P65" s="95"/>
    </row>
    <row r="66" spans="16:16" x14ac:dyDescent="0.2">
      <c r="P66" s="95"/>
    </row>
    <row r="67" spans="16:16" x14ac:dyDescent="0.2">
      <c r="P67" s="95"/>
    </row>
    <row r="68" spans="16:16" x14ac:dyDescent="0.2">
      <c r="P68" s="95"/>
    </row>
    <row r="69" spans="16:16" x14ac:dyDescent="0.2">
      <c r="P69" s="95"/>
    </row>
    <row r="70" spans="16:16" x14ac:dyDescent="0.2">
      <c r="P70" s="95"/>
    </row>
    <row r="71" spans="16:16" x14ac:dyDescent="0.2">
      <c r="P71" s="95"/>
    </row>
    <row r="72" spans="16:16" x14ac:dyDescent="0.2">
      <c r="P72" s="95"/>
    </row>
    <row r="73" spans="16:16" x14ac:dyDescent="0.2">
      <c r="P73" s="95"/>
    </row>
    <row r="74" spans="16:16" x14ac:dyDescent="0.2">
      <c r="P74" s="95"/>
    </row>
    <row r="75" spans="16:16" x14ac:dyDescent="0.2">
      <c r="P75" s="95"/>
    </row>
    <row r="76" spans="16:16" x14ac:dyDescent="0.2">
      <c r="P76" s="95"/>
    </row>
    <row r="77" spans="16:16" x14ac:dyDescent="0.2">
      <c r="P77" s="95"/>
    </row>
    <row r="78" spans="16:16" x14ac:dyDescent="0.2">
      <c r="P78" s="95"/>
    </row>
    <row r="79" spans="16:16" x14ac:dyDescent="0.2">
      <c r="P79" s="95"/>
    </row>
    <row r="80" spans="16:16" x14ac:dyDescent="0.2">
      <c r="P80" s="95"/>
    </row>
    <row r="81" spans="16:16" x14ac:dyDescent="0.2">
      <c r="P81" s="95"/>
    </row>
    <row r="82" spans="16:16" x14ac:dyDescent="0.2">
      <c r="P82" s="95"/>
    </row>
    <row r="83" spans="16:16" x14ac:dyDescent="0.2">
      <c r="P83" s="95"/>
    </row>
  </sheetData>
  <sortState xmlns:xlrd2="http://schemas.microsoft.com/office/spreadsheetml/2017/richdata2" ref="A2:R85">
    <sortCondition ref="E2:E85"/>
    <sortCondition ref="A2:A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Exp1-Data-for-Bootstrapping</vt:lpstr>
      <vt:lpstr>Exp1-PCIS</vt:lpstr>
      <vt:lpstr>Exp1-Consumption-Rate</vt:lpstr>
      <vt:lpstr>Exp2-Data-for-Bootstrapping</vt:lpstr>
      <vt:lpstr>Exp2-SEBr-PCIS</vt:lpstr>
      <vt:lpstr>Exp2-SEBr-Consumption-Rate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Pardal</dc:creator>
  <cp:lastModifiedBy>Andre Pardal</cp:lastModifiedBy>
  <dcterms:created xsi:type="dcterms:W3CDTF">2021-09-23T11:46:04Z</dcterms:created>
  <dcterms:modified xsi:type="dcterms:W3CDTF">2022-06-08T13:15:43Z</dcterms:modified>
</cp:coreProperties>
</file>