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a_feminina\"/>
    </mc:Choice>
  </mc:AlternateContent>
  <xr:revisionPtr revIDLastSave="0" documentId="13_ncr:1_{735AAF86-6C2D-4936-BE4A-8A98615478DF}" xr6:coauthVersionLast="47" xr6:coauthVersionMax="47" xr10:uidLastSave="{00000000-0000-0000-0000-000000000000}"/>
  <bookViews>
    <workbookView xWindow="28680" yWindow="-120" windowWidth="29040" windowHeight="15720" activeTab="7" xr2:uid="{F1A5B348-69CC-4E40-98A3-CFA6B8560525}"/>
  </bookViews>
  <sheets>
    <sheet name="Planilha2" sheetId="2" r:id="rId1"/>
    <sheet name="Planilha1" sheetId="1" r:id="rId2"/>
    <sheet name="Planilha3" sheetId="3" r:id="rId3"/>
    <sheet name="Planilha1 (2)" sheetId="4" r:id="rId4"/>
    <sheet name="Planilha5" sheetId="5" r:id="rId5"/>
    <sheet name="Planilha6" sheetId="6" r:id="rId6"/>
    <sheet name="Planilha7" sheetId="7" r:id="rId7"/>
    <sheet name="Planilha1 (3)" sheetId="8" r:id="rId8"/>
  </sheets>
  <definedNames>
    <definedName name="_xlnm._FilterDatabase" localSheetId="0" hidden="1">Planilha2!$A$1:$L$49</definedName>
    <definedName name="_xlnm._FilterDatabase" localSheetId="6" hidden="1">Planilha7!$A$1:$L$49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M3" i="2"/>
  <c r="M4" i="2"/>
  <c r="M5" i="2"/>
  <c r="M6" i="2"/>
  <c r="M7" i="2"/>
  <c r="M8" i="2"/>
  <c r="M9" i="2"/>
  <c r="M10" i="2"/>
  <c r="M11" i="2"/>
  <c r="M12" i="2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9" i="7"/>
  <c r="L10" i="7"/>
  <c r="L9" i="7"/>
  <c r="L8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K5" i="6"/>
  <c r="K4" i="6"/>
  <c r="K3" i="6"/>
  <c r="K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O47" i="2"/>
  <c r="O45" i="2"/>
  <c r="O44" i="2"/>
  <c r="O11" i="2"/>
  <c r="O9" i="2"/>
  <c r="O8" i="2"/>
  <c r="K10" i="3"/>
  <c r="K9" i="3"/>
  <c r="K8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M3" i="7" l="1"/>
  <c r="M2" i="7"/>
</calcChain>
</file>

<file path=xl/sharedStrings.xml><?xml version="1.0" encoding="utf-8"?>
<sst xmlns="http://schemas.openxmlformats.org/spreadsheetml/2006/main" count="820" uniqueCount="127">
  <si>
    <t>1C</t>
  </si>
  <si>
    <t>1A</t>
  </si>
  <si>
    <t>2C</t>
  </si>
  <si>
    <t>1E</t>
  </si>
  <si>
    <t>2G</t>
  </si>
  <si>
    <t>2A</t>
  </si>
  <si>
    <t>1G</t>
  </si>
  <si>
    <t>2E</t>
  </si>
  <si>
    <t>1B</t>
  </si>
  <si>
    <t>2D</t>
  </si>
  <si>
    <t>1F</t>
  </si>
  <si>
    <t>2H</t>
  </si>
  <si>
    <t>1D</t>
  </si>
  <si>
    <t>2B</t>
  </si>
  <si>
    <t>1H</t>
  </si>
  <si>
    <t>2F</t>
  </si>
  <si>
    <t>OITAVAS</t>
  </si>
  <si>
    <t>QUARTAS</t>
  </si>
  <si>
    <t>SEMI</t>
  </si>
  <si>
    <t>FINAL</t>
  </si>
  <si>
    <t>Nova Zelândia</t>
  </si>
  <si>
    <t>ANO</t>
  </si>
  <si>
    <t>Seleção 1</t>
  </si>
  <si>
    <t>Seleção 2</t>
  </si>
  <si>
    <t>Fase</t>
  </si>
  <si>
    <t>selecao_1_ganhou</t>
  </si>
  <si>
    <t>p</t>
  </si>
  <si>
    <t>p_</t>
  </si>
  <si>
    <t>Noruega</t>
  </si>
  <si>
    <t>Grupo A</t>
  </si>
  <si>
    <t>Filipinas</t>
  </si>
  <si>
    <t>Suíça</t>
  </si>
  <si>
    <t>Alemanha</t>
  </si>
  <si>
    <t>Irlanda</t>
  </si>
  <si>
    <t>Grupo B</t>
  </si>
  <si>
    <t>Nigéria</t>
  </si>
  <si>
    <t>Canadá</t>
  </si>
  <si>
    <t>Austrália</t>
  </si>
  <si>
    <t>Espanha</t>
  </si>
  <si>
    <t>Costa Rica</t>
  </si>
  <si>
    <t>Grupo C</t>
  </si>
  <si>
    <t>Zâmbia</t>
  </si>
  <si>
    <t>Japão</t>
  </si>
  <si>
    <t>Inglaterra</t>
  </si>
  <si>
    <t>Haiti</t>
  </si>
  <si>
    <t>Grupo D</t>
  </si>
  <si>
    <t>Dinamarca</t>
  </si>
  <si>
    <t>China</t>
  </si>
  <si>
    <t>Estados Unidos</t>
  </si>
  <si>
    <t>Vietnã</t>
  </si>
  <si>
    <t>Grupo E</t>
  </si>
  <si>
    <t>Países Baixos</t>
  </si>
  <si>
    <t>Portugal</t>
  </si>
  <si>
    <t>França</t>
  </si>
  <si>
    <t>Jamaica</t>
  </si>
  <si>
    <t>Grupo F</t>
  </si>
  <si>
    <t>Brasil</t>
  </si>
  <si>
    <t>Panamá</t>
  </si>
  <si>
    <t>Suécia</t>
  </si>
  <si>
    <t>África do Sul</t>
  </si>
  <si>
    <t>Grupo G</t>
  </si>
  <si>
    <t>Itália</t>
  </si>
  <si>
    <t>Argentina</t>
  </si>
  <si>
    <t>Marrocos</t>
  </si>
  <si>
    <t>Grupo H</t>
  </si>
  <si>
    <t>Colômbia</t>
  </si>
  <si>
    <t>Coreia do Sul</t>
  </si>
  <si>
    <t>REAL</t>
  </si>
  <si>
    <t>FIM</t>
  </si>
  <si>
    <t>realidade+previsto</t>
  </si>
  <si>
    <t>previsto</t>
  </si>
  <si>
    <t>Noruéga</t>
  </si>
  <si>
    <t>Colombia</t>
  </si>
  <si>
    <t>0.116844</t>
  </si>
  <si>
    <t>0.084719</t>
  </si>
  <si>
    <t>0.486977</t>
  </si>
  <si>
    <t>0.054605</t>
  </si>
  <si>
    <t>0.040853</t>
  </si>
  <si>
    <t>0.561060</t>
  </si>
  <si>
    <t>0.684734</t>
  </si>
  <si>
    <t>0.103648</t>
  </si>
  <si>
    <t>0.703262</t>
  </si>
  <si>
    <t>0.063495</t>
  </si>
  <si>
    <t>0.166947</t>
  </si>
  <si>
    <t>0.007465</t>
  </si>
  <si>
    <t>0.600305</t>
  </si>
  <si>
    <t>0.000219</t>
  </si>
  <si>
    <t>0.892172</t>
  </si>
  <si>
    <t>0.894957</t>
  </si>
  <si>
    <t>0.167877</t>
  </si>
  <si>
    <t>0.536198</t>
  </si>
  <si>
    <t>0.524725</t>
  </si>
  <si>
    <t>0.012332</t>
  </si>
  <si>
    <t>0.140425</t>
  </si>
  <si>
    <t>0.467738</t>
  </si>
  <si>
    <t>0.019129</t>
  </si>
  <si>
    <t>0.034654</t>
  </si>
  <si>
    <t>0.704399</t>
  </si>
  <si>
    <t>0.176180</t>
  </si>
  <si>
    <t>0.074930</t>
  </si>
  <si>
    <t>0.441681</t>
  </si>
  <si>
    <t>0.012787</t>
  </si>
  <si>
    <t>0.010087</t>
  </si>
  <si>
    <t>0.302975</t>
  </si>
  <si>
    <t>0.805937</t>
  </si>
  <si>
    <t>0.018082</t>
  </si>
  <si>
    <t>0.085542</t>
  </si>
  <si>
    <t>0.023614</t>
  </si>
  <si>
    <t>0.013447</t>
  </si>
  <si>
    <t>0.501077</t>
  </si>
  <si>
    <t>0.276084</t>
  </si>
  <si>
    <t>0.449194</t>
  </si>
  <si>
    <t>0.132335</t>
  </si>
  <si>
    <t>0.011095</t>
  </si>
  <si>
    <t>0.030919</t>
  </si>
  <si>
    <t>0.816038</t>
  </si>
  <si>
    <t>0.170313</t>
  </si>
  <si>
    <t>0.656093</t>
  </si>
  <si>
    <t>0.141745</t>
  </si>
  <si>
    <t>0.010564</t>
  </si>
  <si>
    <t>0.011834</t>
  </si>
  <si>
    <t>note</t>
  </si>
  <si>
    <t>ACC</t>
  </si>
  <si>
    <t>f1</t>
  </si>
  <si>
    <t>resultado</t>
  </si>
  <si>
    <t>certo ou errado?</t>
  </si>
  <si>
    <t>CAMPEA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</si>
</sst>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quotePrefix="1" applyNumberFormat="1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65" fontId="0" fillId="0" borderId="1" xfId="0" applyNumberFormat="1" applyBorder="1" applyAlignment="1">
      <alignment vertical="center" wrapText="1"/>
    </xf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2-4F20-8A40-F8B337664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2-4F20-8A40-F8B33766489C}"/>
              </c:ext>
            </c:extLst>
          </c:dPt>
          <c:cat>
            <c:numRef>
              <c:f>Planilha7!$L$2:$L$3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Planilha7!$M$2:$M$3</c:f>
              <c:numCache>
                <c:formatCode>General</c:formatCode>
                <c:ptCount val="2"/>
                <c:pt idx="0">
                  <c:v>23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E-440A-A21A-A988AC4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1097280</xdr:colOff>
      <xdr:row>14</xdr:row>
      <xdr:rowOff>93345</xdr:rowOff>
    </xdr:from>
    <xdr:to>
      <xdr:col>13</xdr:col>
      <xdr:colOff>541020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762A0-BD82-33F5-BFA1-11903B91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29CE-029C-4006-9B2A-9852BE4C63D7}">
  <dimension ref="A1:O49"/>
  <sheetViews>
    <sheetView topLeftCell="F1" zoomScale="220" zoomScaleNormal="220" workbookViewId="0">
      <selection activeCell="M12" sqref="M12:M13"/>
    </sheetView>
  </sheetViews>
  <sheetFormatPr defaultColWidth="24" defaultRowHeight="14.4" x14ac:dyDescent="0.3"/>
  <cols>
    <col min="1" max="1" width="4" bestFit="1" customWidth="1"/>
    <col min="2" max="2" width="5" bestFit="1" customWidth="1"/>
    <col min="3" max="4" width="13.5546875" bestFit="1" customWidth="1"/>
    <col min="5" max="5" width="7.6640625" bestFit="1" customWidth="1"/>
    <col min="6" max="6" width="16.77734375" bestFit="1" customWidth="1"/>
    <col min="7" max="7" width="8.5546875" bestFit="1" customWidth="1"/>
    <col min="8" max="8" width="3.109375" bestFit="1" customWidth="1"/>
    <col min="9" max="9" width="8" customWidth="1"/>
    <col min="10" max="10" width="6" customWidth="1"/>
  </cols>
  <sheetData>
    <row r="1" spans="1:15" x14ac:dyDescent="0.3"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5" t="s">
        <v>67</v>
      </c>
      <c r="J1" s="6" t="s">
        <v>68</v>
      </c>
      <c r="K1" s="6" t="s">
        <v>69</v>
      </c>
      <c r="L1" s="6" t="s">
        <v>70</v>
      </c>
    </row>
    <row r="2" spans="1:15" x14ac:dyDescent="0.3">
      <c r="A2" s="3">
        <v>284</v>
      </c>
      <c r="B2" s="4">
        <v>2023</v>
      </c>
      <c r="C2" s="4" t="s">
        <v>20</v>
      </c>
      <c r="D2" s="4" t="s">
        <v>28</v>
      </c>
      <c r="E2" s="4" t="s">
        <v>29</v>
      </c>
      <c r="F2" s="4">
        <v>1</v>
      </c>
      <c r="G2" s="4" t="s">
        <v>73</v>
      </c>
      <c r="H2" s="4">
        <v>0</v>
      </c>
      <c r="I2">
        <v>1</v>
      </c>
      <c r="J2">
        <f>IF(ISBLANK(I2),H2,I2)</f>
        <v>1</v>
      </c>
      <c r="K2" t="str">
        <f>IF(J2=1,C2,D2)</f>
        <v>Nova Zelândia</v>
      </c>
      <c r="L2" t="str">
        <f>IF(H2=1,C2,D2)</f>
        <v>Noruega</v>
      </c>
      <c r="M2" t="str">
        <f t="shared" ref="M2:M49" si="0">IF(ISBLANK(I2),"",IF(L2=K2,"ok","errrouuuu"))</f>
        <v>errrouuuu</v>
      </c>
      <c r="N2" s="4"/>
    </row>
    <row r="3" spans="1:15" x14ac:dyDescent="0.3">
      <c r="A3" s="3">
        <v>285</v>
      </c>
      <c r="B3" s="4">
        <v>2023</v>
      </c>
      <c r="C3" s="4" t="s">
        <v>30</v>
      </c>
      <c r="D3" s="4" t="s">
        <v>31</v>
      </c>
      <c r="E3" s="4" t="s">
        <v>29</v>
      </c>
      <c r="F3" s="4">
        <v>0</v>
      </c>
      <c r="G3" s="4" t="s">
        <v>74</v>
      </c>
      <c r="H3" s="4">
        <v>0</v>
      </c>
      <c r="I3">
        <v>0</v>
      </c>
      <c r="J3">
        <f t="shared" ref="J3:J49" si="1">IF(ISBLANK(I3),H3,I3)</f>
        <v>0</v>
      </c>
      <c r="K3" t="str">
        <f t="shared" ref="K3:K49" si="2">IF(J3=1,C3,D3)</f>
        <v>Suíça</v>
      </c>
      <c r="L3" t="str">
        <f t="shared" ref="L3:L49" si="3">IF(H3=1,C3,D3)</f>
        <v>Suíça</v>
      </c>
      <c r="M3" t="str">
        <f t="shared" si="0"/>
        <v>ok</v>
      </c>
      <c r="N3" s="4">
        <v>8.4719000000000003E-2</v>
      </c>
    </row>
    <row r="4" spans="1:15" x14ac:dyDescent="0.3">
      <c r="A4" s="3">
        <v>286</v>
      </c>
      <c r="B4" s="4">
        <v>2023</v>
      </c>
      <c r="C4" s="4" t="s">
        <v>20</v>
      </c>
      <c r="D4" s="4" t="s">
        <v>30</v>
      </c>
      <c r="E4" s="4" t="s">
        <v>29</v>
      </c>
      <c r="F4" s="4">
        <v>0</v>
      </c>
      <c r="G4" s="4" t="s">
        <v>75</v>
      </c>
      <c r="H4" s="4">
        <v>0</v>
      </c>
      <c r="I4">
        <v>0</v>
      </c>
      <c r="J4">
        <f t="shared" si="1"/>
        <v>0</v>
      </c>
      <c r="K4" t="str">
        <f t="shared" si="2"/>
        <v>Filipinas</v>
      </c>
      <c r="L4" t="str">
        <f t="shared" si="3"/>
        <v>Filipinas</v>
      </c>
      <c r="M4" t="str">
        <f t="shared" si="0"/>
        <v>ok</v>
      </c>
      <c r="N4" s="4">
        <v>0.48697699999999999</v>
      </c>
    </row>
    <row r="5" spans="1:15" x14ac:dyDescent="0.3">
      <c r="A5" s="3">
        <v>287</v>
      </c>
      <c r="B5" s="4">
        <v>2023</v>
      </c>
      <c r="C5" s="4" t="s">
        <v>31</v>
      </c>
      <c r="D5" s="4" t="s">
        <v>28</v>
      </c>
      <c r="E5" s="4" t="s">
        <v>29</v>
      </c>
      <c r="F5" s="4">
        <v>0</v>
      </c>
      <c r="G5" s="4" t="s">
        <v>76</v>
      </c>
      <c r="H5" s="4">
        <v>0</v>
      </c>
      <c r="I5">
        <v>0</v>
      </c>
      <c r="J5">
        <f t="shared" si="1"/>
        <v>0</v>
      </c>
      <c r="K5" t="str">
        <f t="shared" si="2"/>
        <v>Noruega</v>
      </c>
      <c r="L5" t="str">
        <f t="shared" si="3"/>
        <v>Noruega</v>
      </c>
      <c r="M5" t="str">
        <f t="shared" si="0"/>
        <v>ok</v>
      </c>
      <c r="N5" s="4"/>
    </row>
    <row r="6" spans="1:15" x14ac:dyDescent="0.3">
      <c r="A6" s="3">
        <v>288</v>
      </c>
      <c r="B6" s="4">
        <v>2023</v>
      </c>
      <c r="C6" s="4" t="s">
        <v>31</v>
      </c>
      <c r="D6" s="4" t="s">
        <v>20</v>
      </c>
      <c r="E6" s="4" t="s">
        <v>29</v>
      </c>
      <c r="F6" s="4">
        <v>0</v>
      </c>
      <c r="G6" s="4" t="s">
        <v>77</v>
      </c>
      <c r="H6" s="4">
        <v>0</v>
      </c>
      <c r="I6">
        <v>0</v>
      </c>
      <c r="J6">
        <f t="shared" si="1"/>
        <v>0</v>
      </c>
      <c r="K6" t="str">
        <f t="shared" si="2"/>
        <v>Nova Zelândia</v>
      </c>
      <c r="L6" t="str">
        <f t="shared" si="3"/>
        <v>Nova Zelândia</v>
      </c>
      <c r="M6" t="str">
        <f t="shared" si="0"/>
        <v>ok</v>
      </c>
      <c r="N6" s="4">
        <v>4.0853E-2</v>
      </c>
    </row>
    <row r="7" spans="1:15" x14ac:dyDescent="0.3">
      <c r="A7" s="3">
        <v>289</v>
      </c>
      <c r="B7" s="4">
        <v>2023</v>
      </c>
      <c r="C7" s="4" t="s">
        <v>28</v>
      </c>
      <c r="D7" s="4" t="s">
        <v>30</v>
      </c>
      <c r="E7" s="4" t="s">
        <v>29</v>
      </c>
      <c r="F7" s="4">
        <v>0</v>
      </c>
      <c r="G7" s="4" t="s">
        <v>78</v>
      </c>
      <c r="H7" s="4">
        <v>1</v>
      </c>
      <c r="I7">
        <v>1</v>
      </c>
      <c r="J7">
        <f t="shared" si="1"/>
        <v>1</v>
      </c>
      <c r="K7" t="str">
        <f t="shared" si="2"/>
        <v>Noruega</v>
      </c>
      <c r="L7" t="str">
        <f t="shared" si="3"/>
        <v>Noruega</v>
      </c>
      <c r="M7" t="str">
        <f t="shared" si="0"/>
        <v>ok</v>
      </c>
      <c r="N7" s="4"/>
    </row>
    <row r="8" spans="1:15" x14ac:dyDescent="0.3">
      <c r="A8" s="3">
        <v>290</v>
      </c>
      <c r="B8" s="4">
        <v>2023</v>
      </c>
      <c r="C8" s="4" t="s">
        <v>37</v>
      </c>
      <c r="D8" s="4" t="s">
        <v>33</v>
      </c>
      <c r="E8" s="4" t="s">
        <v>34</v>
      </c>
      <c r="F8" s="4">
        <v>1</v>
      </c>
      <c r="G8" s="4" t="s">
        <v>79</v>
      </c>
      <c r="H8" s="4">
        <v>1</v>
      </c>
      <c r="I8">
        <v>1</v>
      </c>
      <c r="J8">
        <f t="shared" si="1"/>
        <v>1</v>
      </c>
      <c r="K8" t="str">
        <f t="shared" si="2"/>
        <v>Austrália</v>
      </c>
      <c r="L8" t="str">
        <f t="shared" si="3"/>
        <v>Austrália</v>
      </c>
      <c r="M8" t="str">
        <f t="shared" si="0"/>
        <v>ok</v>
      </c>
      <c r="N8" s="4">
        <v>0.68473399999999995</v>
      </c>
      <c r="O8">
        <f>N8+N12</f>
        <v>0.85168099999999991</v>
      </c>
    </row>
    <row r="9" spans="1:15" x14ac:dyDescent="0.3">
      <c r="A9" s="3">
        <v>291</v>
      </c>
      <c r="B9" s="4">
        <v>2023</v>
      </c>
      <c r="C9" s="4" t="s">
        <v>35</v>
      </c>
      <c r="D9" s="4" t="s">
        <v>36</v>
      </c>
      <c r="E9" s="4" t="s">
        <v>34</v>
      </c>
      <c r="F9" s="4">
        <v>0</v>
      </c>
      <c r="G9" s="4" t="s">
        <v>80</v>
      </c>
      <c r="H9" s="4">
        <v>0</v>
      </c>
      <c r="I9">
        <v>0</v>
      </c>
      <c r="J9">
        <f t="shared" si="1"/>
        <v>0</v>
      </c>
      <c r="K9" t="str">
        <f t="shared" si="2"/>
        <v>Canadá</v>
      </c>
      <c r="L9" t="str">
        <f t="shared" si="3"/>
        <v>Canadá</v>
      </c>
      <c r="M9" t="str">
        <f t="shared" si="0"/>
        <v>ok</v>
      </c>
      <c r="N9" s="4">
        <v>0.103648</v>
      </c>
      <c r="O9">
        <f>N9+N10</f>
        <v>0.80691000000000002</v>
      </c>
    </row>
    <row r="10" spans="1:15" x14ac:dyDescent="0.3">
      <c r="A10" s="3">
        <v>292</v>
      </c>
      <c r="B10" s="4">
        <v>2023</v>
      </c>
      <c r="C10" s="4" t="s">
        <v>36</v>
      </c>
      <c r="D10" s="4" t="s">
        <v>33</v>
      </c>
      <c r="E10" s="4" t="s">
        <v>34</v>
      </c>
      <c r="F10" s="4">
        <v>1</v>
      </c>
      <c r="G10" s="4" t="s">
        <v>81</v>
      </c>
      <c r="H10" s="4">
        <v>1</v>
      </c>
      <c r="I10">
        <v>1</v>
      </c>
      <c r="J10">
        <f t="shared" si="1"/>
        <v>1</v>
      </c>
      <c r="K10" t="str">
        <f t="shared" si="2"/>
        <v>Canadá</v>
      </c>
      <c r="L10" t="str">
        <f t="shared" si="3"/>
        <v>Canadá</v>
      </c>
      <c r="M10" t="str">
        <f t="shared" si="0"/>
        <v>ok</v>
      </c>
      <c r="N10" s="4">
        <v>0.70326200000000005</v>
      </c>
    </row>
    <row r="11" spans="1:15" x14ac:dyDescent="0.3">
      <c r="A11" s="3">
        <v>293</v>
      </c>
      <c r="B11" s="4">
        <v>2023</v>
      </c>
      <c r="C11" s="4" t="s">
        <v>37</v>
      </c>
      <c r="D11" s="4" t="s">
        <v>35</v>
      </c>
      <c r="E11" s="4" t="s">
        <v>34</v>
      </c>
      <c r="F11" s="4">
        <v>0</v>
      </c>
      <c r="G11" s="4" t="s">
        <v>82</v>
      </c>
      <c r="H11" s="4">
        <v>0</v>
      </c>
      <c r="I11">
        <v>0</v>
      </c>
      <c r="J11">
        <f t="shared" si="1"/>
        <v>0</v>
      </c>
      <c r="K11" t="str">
        <f t="shared" si="2"/>
        <v>Nigéria</v>
      </c>
      <c r="L11" t="str">
        <f t="shared" si="3"/>
        <v>Nigéria</v>
      </c>
      <c r="M11" t="str">
        <f t="shared" si="0"/>
        <v>ok</v>
      </c>
      <c r="N11" s="4">
        <v>6.3494999999999996E-2</v>
      </c>
      <c r="O11">
        <f>N11+N13</f>
        <v>7.0959999999999995E-2</v>
      </c>
    </row>
    <row r="12" spans="1:15" x14ac:dyDescent="0.3">
      <c r="A12" s="3">
        <v>294</v>
      </c>
      <c r="B12" s="4">
        <v>2023</v>
      </c>
      <c r="C12" s="4" t="s">
        <v>36</v>
      </c>
      <c r="D12" s="4" t="s">
        <v>37</v>
      </c>
      <c r="E12" s="4" t="s">
        <v>34</v>
      </c>
      <c r="F12" s="4">
        <v>0</v>
      </c>
      <c r="G12" s="4" t="s">
        <v>83</v>
      </c>
      <c r="H12" s="4">
        <v>0</v>
      </c>
      <c r="J12">
        <f t="shared" si="1"/>
        <v>0</v>
      </c>
      <c r="K12" t="str">
        <f t="shared" si="2"/>
        <v>Austrália</v>
      </c>
      <c r="L12" t="str">
        <f t="shared" si="3"/>
        <v>Austrália</v>
      </c>
      <c r="M12" t="str">
        <f>IF(ISBLANK(I12),"",IF(L12=K12,"ok","errrouuuu"))</f>
        <v/>
      </c>
      <c r="N12" s="4">
        <v>0.16694700000000001</v>
      </c>
    </row>
    <row r="13" spans="1:15" x14ac:dyDescent="0.3">
      <c r="A13" s="3">
        <v>295</v>
      </c>
      <c r="B13" s="4">
        <v>2023</v>
      </c>
      <c r="C13" s="4" t="s">
        <v>33</v>
      </c>
      <c r="D13" s="4" t="s">
        <v>35</v>
      </c>
      <c r="E13" s="4" t="s">
        <v>34</v>
      </c>
      <c r="F13" s="4">
        <v>0</v>
      </c>
      <c r="G13" s="4" t="s">
        <v>84</v>
      </c>
      <c r="H13" s="4">
        <v>0</v>
      </c>
      <c r="J13">
        <f t="shared" si="1"/>
        <v>0</v>
      </c>
      <c r="K13" t="str">
        <f t="shared" si="2"/>
        <v>Nigéria</v>
      </c>
      <c r="L13" t="str">
        <f t="shared" si="3"/>
        <v>Nigéria</v>
      </c>
      <c r="M13" t="str">
        <f t="shared" si="0"/>
        <v/>
      </c>
      <c r="N13" s="4">
        <v>7.4650000000000003E-3</v>
      </c>
    </row>
    <row r="14" spans="1:15" x14ac:dyDescent="0.3">
      <c r="A14" s="3">
        <v>296</v>
      </c>
      <c r="B14" s="4">
        <v>2023</v>
      </c>
      <c r="C14" s="4" t="s">
        <v>38</v>
      </c>
      <c r="D14" s="4" t="s">
        <v>39</v>
      </c>
      <c r="E14" s="4" t="s">
        <v>40</v>
      </c>
      <c r="F14" s="4">
        <v>1</v>
      </c>
      <c r="G14" s="4" t="s">
        <v>85</v>
      </c>
      <c r="H14" s="4">
        <v>1</v>
      </c>
      <c r="I14">
        <v>1</v>
      </c>
      <c r="J14">
        <f t="shared" si="1"/>
        <v>1</v>
      </c>
      <c r="K14" t="str">
        <f t="shared" si="2"/>
        <v>Espanha</v>
      </c>
      <c r="L14" t="str">
        <f t="shared" si="3"/>
        <v>Espanha</v>
      </c>
      <c r="M14" t="str">
        <f t="shared" si="0"/>
        <v>ok</v>
      </c>
    </row>
    <row r="15" spans="1:15" x14ac:dyDescent="0.3">
      <c r="A15" s="3">
        <v>297</v>
      </c>
      <c r="B15" s="4">
        <v>2023</v>
      </c>
      <c r="C15" s="4" t="s">
        <v>41</v>
      </c>
      <c r="D15" s="4" t="s">
        <v>42</v>
      </c>
      <c r="E15" s="4" t="s">
        <v>40</v>
      </c>
      <c r="F15" s="4">
        <v>0</v>
      </c>
      <c r="G15" s="4" t="s">
        <v>86</v>
      </c>
      <c r="H15" s="4">
        <v>0</v>
      </c>
      <c r="I15">
        <v>0</v>
      </c>
      <c r="J15">
        <f t="shared" si="1"/>
        <v>0</v>
      </c>
      <c r="K15" t="str">
        <f t="shared" si="2"/>
        <v>Japão</v>
      </c>
      <c r="L15" t="str">
        <f t="shared" si="3"/>
        <v>Japão</v>
      </c>
      <c r="M15" t="str">
        <f t="shared" si="0"/>
        <v>ok</v>
      </c>
    </row>
    <row r="16" spans="1:15" x14ac:dyDescent="0.3">
      <c r="A16" s="3">
        <v>298</v>
      </c>
      <c r="B16" s="4">
        <v>2023</v>
      </c>
      <c r="C16" s="4" t="s">
        <v>42</v>
      </c>
      <c r="D16" s="4" t="s">
        <v>39</v>
      </c>
      <c r="E16" s="4" t="s">
        <v>40</v>
      </c>
      <c r="F16" s="4">
        <v>1</v>
      </c>
      <c r="G16" s="4" t="s">
        <v>87</v>
      </c>
      <c r="H16" s="4">
        <v>1</v>
      </c>
      <c r="I16">
        <v>1</v>
      </c>
      <c r="J16">
        <f t="shared" si="1"/>
        <v>1</v>
      </c>
      <c r="K16" t="str">
        <f t="shared" si="2"/>
        <v>Japão</v>
      </c>
      <c r="L16" t="str">
        <f t="shared" si="3"/>
        <v>Japão</v>
      </c>
      <c r="M16" t="str">
        <f t="shared" si="0"/>
        <v>ok</v>
      </c>
    </row>
    <row r="17" spans="1:13" x14ac:dyDescent="0.3">
      <c r="A17" s="3">
        <v>299</v>
      </c>
      <c r="B17" s="4">
        <v>2023</v>
      </c>
      <c r="C17" s="4" t="s">
        <v>38</v>
      </c>
      <c r="D17" s="4" t="s">
        <v>41</v>
      </c>
      <c r="E17" s="4" t="s">
        <v>40</v>
      </c>
      <c r="F17" s="4">
        <v>1</v>
      </c>
      <c r="G17" s="4" t="s">
        <v>88</v>
      </c>
      <c r="H17" s="4">
        <v>1</v>
      </c>
      <c r="I17">
        <v>1</v>
      </c>
      <c r="J17">
        <f t="shared" si="1"/>
        <v>1</v>
      </c>
      <c r="K17" t="str">
        <f t="shared" si="2"/>
        <v>Espanha</v>
      </c>
      <c r="L17" t="str">
        <f t="shared" si="3"/>
        <v>Espanha</v>
      </c>
      <c r="M17" t="str">
        <f t="shared" si="0"/>
        <v>ok</v>
      </c>
    </row>
    <row r="18" spans="1:13" x14ac:dyDescent="0.3">
      <c r="A18" s="3">
        <v>300</v>
      </c>
      <c r="B18" s="4">
        <v>2023</v>
      </c>
      <c r="C18" s="4" t="s">
        <v>42</v>
      </c>
      <c r="D18" s="4" t="s">
        <v>38</v>
      </c>
      <c r="E18" s="4" t="s">
        <v>40</v>
      </c>
      <c r="F18" s="4">
        <v>0</v>
      </c>
      <c r="G18" s="4" t="s">
        <v>89</v>
      </c>
      <c r="H18" s="4">
        <v>0</v>
      </c>
      <c r="J18">
        <f t="shared" si="1"/>
        <v>0</v>
      </c>
      <c r="K18" t="str">
        <f t="shared" si="2"/>
        <v>Espanha</v>
      </c>
      <c r="L18" t="str">
        <f t="shared" si="3"/>
        <v>Espanha</v>
      </c>
      <c r="M18" t="str">
        <f t="shared" si="0"/>
        <v/>
      </c>
    </row>
    <row r="19" spans="1:13" x14ac:dyDescent="0.3">
      <c r="A19" s="3">
        <v>301</v>
      </c>
      <c r="B19" s="4">
        <v>2023</v>
      </c>
      <c r="C19" s="4" t="s">
        <v>39</v>
      </c>
      <c r="D19" s="4" t="s">
        <v>41</v>
      </c>
      <c r="E19" s="4" t="s">
        <v>40</v>
      </c>
      <c r="F19" s="4">
        <v>0</v>
      </c>
      <c r="G19" s="4" t="s">
        <v>90</v>
      </c>
      <c r="H19" s="4">
        <v>1</v>
      </c>
      <c r="J19">
        <f t="shared" si="1"/>
        <v>1</v>
      </c>
      <c r="K19" t="str">
        <f t="shared" si="2"/>
        <v>Costa Rica</v>
      </c>
      <c r="L19" t="str">
        <f t="shared" si="3"/>
        <v>Costa Rica</v>
      </c>
      <c r="M19" t="str">
        <f t="shared" si="0"/>
        <v/>
      </c>
    </row>
    <row r="20" spans="1:13" x14ac:dyDescent="0.3">
      <c r="A20" s="3">
        <v>302</v>
      </c>
      <c r="B20" s="4">
        <v>2023</v>
      </c>
      <c r="C20" s="4" t="s">
        <v>43</v>
      </c>
      <c r="D20" s="4" t="s">
        <v>44</v>
      </c>
      <c r="E20" s="4" t="s">
        <v>45</v>
      </c>
      <c r="F20" s="4">
        <v>1</v>
      </c>
      <c r="G20" s="4" t="s">
        <v>91</v>
      </c>
      <c r="H20" s="4">
        <v>1</v>
      </c>
      <c r="I20">
        <v>1</v>
      </c>
      <c r="J20">
        <f t="shared" si="1"/>
        <v>1</v>
      </c>
      <c r="K20" t="str">
        <f t="shared" si="2"/>
        <v>Inglaterra</v>
      </c>
      <c r="L20" t="str">
        <f t="shared" si="3"/>
        <v>Inglaterra</v>
      </c>
      <c r="M20" t="str">
        <f t="shared" si="0"/>
        <v>ok</v>
      </c>
    </row>
    <row r="21" spans="1:13" x14ac:dyDescent="0.3">
      <c r="A21" s="3">
        <v>303</v>
      </c>
      <c r="B21" s="4">
        <v>2023</v>
      </c>
      <c r="C21" s="4" t="s">
        <v>46</v>
      </c>
      <c r="D21" s="4" t="s">
        <v>47</v>
      </c>
      <c r="E21" s="4" t="s">
        <v>45</v>
      </c>
      <c r="F21" s="4">
        <v>1</v>
      </c>
      <c r="G21" s="4" t="s">
        <v>92</v>
      </c>
      <c r="H21" s="4">
        <v>0</v>
      </c>
      <c r="I21">
        <v>1</v>
      </c>
      <c r="J21">
        <f t="shared" si="1"/>
        <v>1</v>
      </c>
      <c r="K21" t="str">
        <f t="shared" si="2"/>
        <v>Dinamarca</v>
      </c>
      <c r="L21" t="str">
        <f t="shared" si="3"/>
        <v>China</v>
      </c>
      <c r="M21" t="str">
        <f t="shared" si="0"/>
        <v>errrouuuu</v>
      </c>
    </row>
    <row r="22" spans="1:13" x14ac:dyDescent="0.3">
      <c r="A22" s="3">
        <v>304</v>
      </c>
      <c r="B22" s="4">
        <v>2023</v>
      </c>
      <c r="C22" s="4" t="s">
        <v>43</v>
      </c>
      <c r="D22" s="4" t="s">
        <v>46</v>
      </c>
      <c r="E22" s="4" t="s">
        <v>45</v>
      </c>
      <c r="F22" s="4">
        <v>1</v>
      </c>
      <c r="G22" s="4" t="s">
        <v>93</v>
      </c>
      <c r="H22" s="4">
        <v>0</v>
      </c>
      <c r="I22">
        <v>1</v>
      </c>
      <c r="J22">
        <f t="shared" si="1"/>
        <v>1</v>
      </c>
      <c r="K22" t="str">
        <f t="shared" si="2"/>
        <v>Inglaterra</v>
      </c>
      <c r="L22" t="str">
        <f t="shared" si="3"/>
        <v>Dinamarca</v>
      </c>
      <c r="M22" t="str">
        <f t="shared" si="0"/>
        <v>errrouuuu</v>
      </c>
    </row>
    <row r="23" spans="1:13" x14ac:dyDescent="0.3">
      <c r="A23" s="3">
        <v>305</v>
      </c>
      <c r="B23" s="4">
        <v>2023</v>
      </c>
      <c r="C23" s="4" t="s">
        <v>47</v>
      </c>
      <c r="D23" s="4" t="s">
        <v>44</v>
      </c>
      <c r="E23" s="4" t="s">
        <v>45</v>
      </c>
      <c r="F23" s="4">
        <v>1</v>
      </c>
      <c r="G23" s="4" t="s">
        <v>94</v>
      </c>
      <c r="H23" s="4">
        <v>0</v>
      </c>
      <c r="I23">
        <v>1</v>
      </c>
      <c r="J23">
        <f t="shared" si="1"/>
        <v>1</v>
      </c>
      <c r="K23" t="str">
        <f t="shared" si="2"/>
        <v>China</v>
      </c>
      <c r="L23" t="str">
        <f t="shared" si="3"/>
        <v>Haiti</v>
      </c>
      <c r="M23" t="str">
        <f t="shared" si="0"/>
        <v>errrouuuu</v>
      </c>
    </row>
    <row r="24" spans="1:13" x14ac:dyDescent="0.3">
      <c r="A24" s="3">
        <v>306</v>
      </c>
      <c r="B24" s="4">
        <v>2023</v>
      </c>
      <c r="C24" s="4" t="s">
        <v>47</v>
      </c>
      <c r="D24" s="4" t="s">
        <v>43</v>
      </c>
      <c r="E24" s="4" t="s">
        <v>45</v>
      </c>
      <c r="F24" s="4">
        <v>0</v>
      </c>
      <c r="G24" s="4" t="s">
        <v>95</v>
      </c>
      <c r="H24" s="4">
        <v>0</v>
      </c>
      <c r="J24">
        <f t="shared" si="1"/>
        <v>0</v>
      </c>
      <c r="K24" t="str">
        <f t="shared" si="2"/>
        <v>Inglaterra</v>
      </c>
      <c r="L24" t="str">
        <f t="shared" si="3"/>
        <v>Inglaterra</v>
      </c>
      <c r="M24" t="str">
        <f t="shared" si="0"/>
        <v/>
      </c>
    </row>
    <row r="25" spans="1:13" x14ac:dyDescent="0.3">
      <c r="A25" s="3">
        <v>307</v>
      </c>
      <c r="B25" s="4">
        <v>2023</v>
      </c>
      <c r="C25" s="4" t="s">
        <v>44</v>
      </c>
      <c r="D25" s="4" t="s">
        <v>46</v>
      </c>
      <c r="E25" s="4" t="s">
        <v>45</v>
      </c>
      <c r="F25" s="4">
        <v>0</v>
      </c>
      <c r="G25" s="4" t="s">
        <v>96</v>
      </c>
      <c r="H25" s="4">
        <v>0</v>
      </c>
      <c r="J25">
        <f t="shared" si="1"/>
        <v>0</v>
      </c>
      <c r="K25" t="str">
        <f t="shared" si="2"/>
        <v>Dinamarca</v>
      </c>
      <c r="L25" t="str">
        <f t="shared" si="3"/>
        <v>Dinamarca</v>
      </c>
      <c r="M25" t="str">
        <f t="shared" si="0"/>
        <v/>
      </c>
    </row>
    <row r="26" spans="1:13" x14ac:dyDescent="0.3">
      <c r="A26" s="3">
        <v>308</v>
      </c>
      <c r="B26" s="4">
        <v>2023</v>
      </c>
      <c r="C26" s="4" t="s">
        <v>48</v>
      </c>
      <c r="D26" s="4" t="s">
        <v>49</v>
      </c>
      <c r="E26" s="4" t="s">
        <v>50</v>
      </c>
      <c r="F26" s="4">
        <v>1</v>
      </c>
      <c r="G26" s="4" t="s">
        <v>97</v>
      </c>
      <c r="H26" s="4">
        <v>1</v>
      </c>
      <c r="I26">
        <v>1</v>
      </c>
      <c r="J26">
        <f t="shared" si="1"/>
        <v>1</v>
      </c>
      <c r="K26" t="str">
        <f t="shared" si="2"/>
        <v>Estados Unidos</v>
      </c>
      <c r="L26" t="str">
        <f t="shared" si="3"/>
        <v>Estados Unidos</v>
      </c>
      <c r="M26" t="str">
        <f t="shared" si="0"/>
        <v>ok</v>
      </c>
    </row>
    <row r="27" spans="1:13" x14ac:dyDescent="0.3">
      <c r="A27" s="3">
        <v>309</v>
      </c>
      <c r="B27" s="4">
        <v>2023</v>
      </c>
      <c r="C27" s="4" t="s">
        <v>51</v>
      </c>
      <c r="D27" s="4" t="s">
        <v>52</v>
      </c>
      <c r="E27" s="4" t="s">
        <v>50</v>
      </c>
      <c r="F27" s="4">
        <v>1</v>
      </c>
      <c r="G27" s="4" t="s">
        <v>98</v>
      </c>
      <c r="H27" s="4">
        <v>0</v>
      </c>
      <c r="I27">
        <v>1</v>
      </c>
      <c r="J27">
        <f t="shared" si="1"/>
        <v>1</v>
      </c>
      <c r="K27" t="str">
        <f t="shared" si="2"/>
        <v>Países Baixos</v>
      </c>
      <c r="L27" t="str">
        <f t="shared" si="3"/>
        <v>Portugal</v>
      </c>
      <c r="M27" t="str">
        <f t="shared" si="0"/>
        <v>errrouuuu</v>
      </c>
    </row>
    <row r="28" spans="1:13" x14ac:dyDescent="0.3">
      <c r="A28" s="3">
        <v>310</v>
      </c>
      <c r="B28" s="4">
        <v>2023</v>
      </c>
      <c r="C28" s="4" t="s">
        <v>48</v>
      </c>
      <c r="D28" s="4" t="s">
        <v>51</v>
      </c>
      <c r="E28" s="4" t="s">
        <v>50</v>
      </c>
      <c r="F28" s="4">
        <v>0</v>
      </c>
      <c r="G28" s="4" t="s">
        <v>99</v>
      </c>
      <c r="H28" s="4">
        <v>0</v>
      </c>
      <c r="I28">
        <v>0</v>
      </c>
      <c r="J28">
        <f t="shared" si="1"/>
        <v>0</v>
      </c>
      <c r="K28" t="str">
        <f t="shared" si="2"/>
        <v>Países Baixos</v>
      </c>
      <c r="L28" t="str">
        <f t="shared" si="3"/>
        <v>Países Baixos</v>
      </c>
      <c r="M28" t="str">
        <f t="shared" si="0"/>
        <v>ok</v>
      </c>
    </row>
    <row r="29" spans="1:13" x14ac:dyDescent="0.3">
      <c r="A29" s="3">
        <v>311</v>
      </c>
      <c r="B29" s="4">
        <v>2023</v>
      </c>
      <c r="C29" s="4" t="s">
        <v>52</v>
      </c>
      <c r="D29" s="4" t="s">
        <v>49</v>
      </c>
      <c r="E29" s="4" t="s">
        <v>50</v>
      </c>
      <c r="F29" s="4">
        <v>1</v>
      </c>
      <c r="G29" s="4" t="s">
        <v>100</v>
      </c>
      <c r="H29" s="4">
        <v>0</v>
      </c>
      <c r="I29">
        <v>1</v>
      </c>
      <c r="J29">
        <f t="shared" si="1"/>
        <v>1</v>
      </c>
      <c r="K29" t="str">
        <f t="shared" si="2"/>
        <v>Portugal</v>
      </c>
      <c r="L29" t="str">
        <f t="shared" si="3"/>
        <v>Vietnã</v>
      </c>
      <c r="M29" t="str">
        <f t="shared" si="0"/>
        <v>errrouuuu</v>
      </c>
    </row>
    <row r="30" spans="1:13" x14ac:dyDescent="0.3">
      <c r="A30" s="3">
        <v>312</v>
      </c>
      <c r="B30" s="4">
        <v>2023</v>
      </c>
      <c r="C30" s="4" t="s">
        <v>52</v>
      </c>
      <c r="D30" s="4" t="s">
        <v>48</v>
      </c>
      <c r="E30" s="4" t="s">
        <v>50</v>
      </c>
      <c r="F30" s="4">
        <v>0</v>
      </c>
      <c r="G30" s="4" t="s">
        <v>101</v>
      </c>
      <c r="H30" s="4">
        <v>0</v>
      </c>
      <c r="J30">
        <f t="shared" si="1"/>
        <v>0</v>
      </c>
      <c r="K30" t="str">
        <f t="shared" si="2"/>
        <v>Estados Unidos</v>
      </c>
      <c r="L30" t="str">
        <f t="shared" si="3"/>
        <v>Estados Unidos</v>
      </c>
      <c r="M30" t="str">
        <f t="shared" si="0"/>
        <v/>
      </c>
    </row>
    <row r="31" spans="1:13" x14ac:dyDescent="0.3">
      <c r="A31" s="3">
        <v>313</v>
      </c>
      <c r="B31" s="4">
        <v>2023</v>
      </c>
      <c r="C31" s="4" t="s">
        <v>49</v>
      </c>
      <c r="D31" s="4" t="s">
        <v>51</v>
      </c>
      <c r="E31" s="4" t="s">
        <v>50</v>
      </c>
      <c r="F31" s="4">
        <v>0</v>
      </c>
      <c r="G31" s="4" t="s">
        <v>102</v>
      </c>
      <c r="H31" s="4">
        <v>0</v>
      </c>
      <c r="J31">
        <f t="shared" si="1"/>
        <v>0</v>
      </c>
      <c r="K31" t="str">
        <f t="shared" si="2"/>
        <v>Países Baixos</v>
      </c>
      <c r="L31" t="str">
        <f t="shared" si="3"/>
        <v>Países Baixos</v>
      </c>
      <c r="M31" t="str">
        <f t="shared" si="0"/>
        <v/>
      </c>
    </row>
    <row r="32" spans="1:13" x14ac:dyDescent="0.3">
      <c r="A32" s="3">
        <v>314</v>
      </c>
      <c r="B32" s="4">
        <v>2023</v>
      </c>
      <c r="C32" s="4" t="s">
        <v>53</v>
      </c>
      <c r="D32" s="4" t="s">
        <v>54</v>
      </c>
      <c r="E32" s="4" t="s">
        <v>55</v>
      </c>
      <c r="F32" s="4">
        <v>0</v>
      </c>
      <c r="G32" s="4" t="s">
        <v>103</v>
      </c>
      <c r="H32" s="4">
        <v>0</v>
      </c>
      <c r="I32">
        <v>0</v>
      </c>
      <c r="J32">
        <f t="shared" si="1"/>
        <v>0</v>
      </c>
      <c r="K32" t="str">
        <f t="shared" si="2"/>
        <v>Jamaica</v>
      </c>
      <c r="L32" t="str">
        <f t="shared" si="3"/>
        <v>Jamaica</v>
      </c>
      <c r="M32" t="str">
        <f t="shared" si="0"/>
        <v>ok</v>
      </c>
    </row>
    <row r="33" spans="1:15" x14ac:dyDescent="0.3">
      <c r="A33" s="3">
        <v>315</v>
      </c>
      <c r="B33" s="4">
        <v>2023</v>
      </c>
      <c r="C33" s="4" t="s">
        <v>56</v>
      </c>
      <c r="D33" s="4" t="s">
        <v>57</v>
      </c>
      <c r="E33" s="4" t="s">
        <v>55</v>
      </c>
      <c r="F33" s="4">
        <v>1</v>
      </c>
      <c r="G33" s="4" t="s">
        <v>104</v>
      </c>
      <c r="H33" s="4">
        <v>1</v>
      </c>
      <c r="I33">
        <v>1</v>
      </c>
      <c r="J33">
        <f t="shared" si="1"/>
        <v>1</v>
      </c>
      <c r="K33" t="str">
        <f t="shared" si="2"/>
        <v>Brasil</v>
      </c>
      <c r="L33" t="str">
        <f t="shared" si="3"/>
        <v>Brasil</v>
      </c>
      <c r="M33" t="str">
        <f t="shared" si="0"/>
        <v>ok</v>
      </c>
    </row>
    <row r="34" spans="1:15" x14ac:dyDescent="0.3">
      <c r="A34" s="3">
        <v>316</v>
      </c>
      <c r="B34" s="4">
        <v>2023</v>
      </c>
      <c r="C34" s="4" t="s">
        <v>53</v>
      </c>
      <c r="D34" s="4" t="s">
        <v>56</v>
      </c>
      <c r="E34" s="4" t="s">
        <v>55</v>
      </c>
      <c r="F34" s="4">
        <v>0</v>
      </c>
      <c r="G34" s="4" t="s">
        <v>105</v>
      </c>
      <c r="H34" s="4">
        <v>0</v>
      </c>
      <c r="I34">
        <v>1</v>
      </c>
      <c r="J34">
        <f t="shared" si="1"/>
        <v>1</v>
      </c>
      <c r="K34" t="str">
        <f t="shared" si="2"/>
        <v>França</v>
      </c>
      <c r="L34" t="str">
        <f t="shared" si="3"/>
        <v>Brasil</v>
      </c>
      <c r="M34" t="str">
        <f t="shared" si="0"/>
        <v>errrouuuu</v>
      </c>
    </row>
    <row r="35" spans="1:15" x14ac:dyDescent="0.3">
      <c r="A35" s="3">
        <v>317</v>
      </c>
      <c r="B35" s="4">
        <v>2023</v>
      </c>
      <c r="C35" s="4" t="s">
        <v>57</v>
      </c>
      <c r="D35" s="4" t="s">
        <v>54</v>
      </c>
      <c r="E35" s="4" t="s">
        <v>55</v>
      </c>
      <c r="F35" s="4">
        <v>0</v>
      </c>
      <c r="G35" s="4" t="s">
        <v>106</v>
      </c>
      <c r="H35" s="4">
        <v>0</v>
      </c>
      <c r="I35">
        <v>0</v>
      </c>
      <c r="J35">
        <f t="shared" si="1"/>
        <v>0</v>
      </c>
      <c r="K35" t="str">
        <f t="shared" si="2"/>
        <v>Jamaica</v>
      </c>
      <c r="L35" t="str">
        <f t="shared" si="3"/>
        <v>Jamaica</v>
      </c>
      <c r="M35" t="str">
        <f t="shared" si="0"/>
        <v>ok</v>
      </c>
    </row>
    <row r="36" spans="1:15" x14ac:dyDescent="0.3">
      <c r="A36" s="3">
        <v>318</v>
      </c>
      <c r="B36" s="4">
        <v>2023</v>
      </c>
      <c r="C36" s="4" t="s">
        <v>57</v>
      </c>
      <c r="D36" s="4" t="s">
        <v>53</v>
      </c>
      <c r="E36" s="4" t="s">
        <v>55</v>
      </c>
      <c r="F36" s="4">
        <v>0</v>
      </c>
      <c r="G36" s="4" t="s">
        <v>107</v>
      </c>
      <c r="H36" s="4">
        <v>0</v>
      </c>
      <c r="J36">
        <f t="shared" si="1"/>
        <v>0</v>
      </c>
      <c r="K36" t="str">
        <f t="shared" si="2"/>
        <v>França</v>
      </c>
      <c r="L36" t="str">
        <f t="shared" si="3"/>
        <v>França</v>
      </c>
      <c r="M36" t="str">
        <f t="shared" si="0"/>
        <v/>
      </c>
    </row>
    <row r="37" spans="1:15" x14ac:dyDescent="0.3">
      <c r="A37" s="3">
        <v>319</v>
      </c>
      <c r="B37" s="4">
        <v>2023</v>
      </c>
      <c r="C37" s="4" t="s">
        <v>54</v>
      </c>
      <c r="D37" s="4" t="s">
        <v>56</v>
      </c>
      <c r="E37" s="4" t="s">
        <v>55</v>
      </c>
      <c r="F37" s="4">
        <v>0</v>
      </c>
      <c r="G37" s="4" t="s">
        <v>108</v>
      </c>
      <c r="H37" s="4">
        <v>0</v>
      </c>
      <c r="J37">
        <f t="shared" si="1"/>
        <v>0</v>
      </c>
      <c r="K37" t="str">
        <f t="shared" si="2"/>
        <v>Brasil</v>
      </c>
      <c r="L37" t="str">
        <f t="shared" si="3"/>
        <v>Brasil</v>
      </c>
      <c r="M37" t="str">
        <f t="shared" si="0"/>
        <v/>
      </c>
    </row>
    <row r="38" spans="1:15" x14ac:dyDescent="0.3">
      <c r="A38" s="3">
        <v>320</v>
      </c>
      <c r="B38" s="4">
        <v>2023</v>
      </c>
      <c r="C38" s="4" t="s">
        <v>58</v>
      </c>
      <c r="D38" s="4" t="s">
        <v>59</v>
      </c>
      <c r="E38" s="4" t="s">
        <v>60</v>
      </c>
      <c r="F38" s="4">
        <v>1</v>
      </c>
      <c r="G38" s="4" t="s">
        <v>109</v>
      </c>
      <c r="H38" s="4">
        <v>1</v>
      </c>
      <c r="I38">
        <v>1</v>
      </c>
      <c r="J38">
        <f t="shared" si="1"/>
        <v>1</v>
      </c>
      <c r="K38" t="str">
        <f t="shared" si="2"/>
        <v>Suécia</v>
      </c>
      <c r="L38" t="str">
        <f t="shared" si="3"/>
        <v>Suécia</v>
      </c>
      <c r="M38" t="str">
        <f t="shared" si="0"/>
        <v>ok</v>
      </c>
    </row>
    <row r="39" spans="1:15" x14ac:dyDescent="0.3">
      <c r="A39" s="3">
        <v>321</v>
      </c>
      <c r="B39" s="4">
        <v>2023</v>
      </c>
      <c r="C39" s="4" t="s">
        <v>61</v>
      </c>
      <c r="D39" s="4" t="s">
        <v>62</v>
      </c>
      <c r="E39" s="4" t="s">
        <v>60</v>
      </c>
      <c r="F39" s="4">
        <v>1</v>
      </c>
      <c r="G39" s="4" t="s">
        <v>110</v>
      </c>
      <c r="H39" s="4">
        <v>0</v>
      </c>
      <c r="I39">
        <v>1</v>
      </c>
      <c r="J39">
        <f t="shared" si="1"/>
        <v>1</v>
      </c>
      <c r="K39" t="str">
        <f t="shared" si="2"/>
        <v>Itália</v>
      </c>
      <c r="L39" t="str">
        <f t="shared" si="3"/>
        <v>Argentina</v>
      </c>
      <c r="M39" t="str">
        <f t="shared" si="0"/>
        <v>errrouuuu</v>
      </c>
    </row>
    <row r="40" spans="1:15" x14ac:dyDescent="0.3">
      <c r="A40" s="3">
        <v>322</v>
      </c>
      <c r="B40" s="4">
        <v>2023</v>
      </c>
      <c r="C40" s="4" t="s">
        <v>62</v>
      </c>
      <c r="D40" s="4" t="s">
        <v>59</v>
      </c>
      <c r="E40" s="4" t="s">
        <v>60</v>
      </c>
      <c r="F40" s="4">
        <v>0</v>
      </c>
      <c r="G40" s="4" t="s">
        <v>111</v>
      </c>
      <c r="H40" s="4">
        <v>0</v>
      </c>
      <c r="I40">
        <v>0</v>
      </c>
      <c r="J40">
        <f t="shared" si="1"/>
        <v>0</v>
      </c>
      <c r="K40" t="str">
        <f t="shared" si="2"/>
        <v>África do Sul</v>
      </c>
      <c r="L40" t="str">
        <f t="shared" si="3"/>
        <v>África do Sul</v>
      </c>
      <c r="M40" t="str">
        <f t="shared" si="0"/>
        <v>ok</v>
      </c>
    </row>
    <row r="41" spans="1:15" x14ac:dyDescent="0.3">
      <c r="A41" s="3">
        <v>323</v>
      </c>
      <c r="B41" s="4">
        <v>2023</v>
      </c>
      <c r="C41" s="4" t="s">
        <v>58</v>
      </c>
      <c r="D41" s="4" t="s">
        <v>61</v>
      </c>
      <c r="E41" s="4" t="s">
        <v>60</v>
      </c>
      <c r="F41" s="4">
        <v>0</v>
      </c>
      <c r="G41" s="4" t="s">
        <v>112</v>
      </c>
      <c r="H41" s="4">
        <v>0</v>
      </c>
      <c r="I41">
        <v>1</v>
      </c>
      <c r="J41">
        <f t="shared" si="1"/>
        <v>1</v>
      </c>
      <c r="K41" t="str">
        <f t="shared" si="2"/>
        <v>Suécia</v>
      </c>
      <c r="L41" t="str">
        <f t="shared" si="3"/>
        <v>Itália</v>
      </c>
      <c r="M41" t="str">
        <f t="shared" si="0"/>
        <v>errrouuuu</v>
      </c>
    </row>
    <row r="42" spans="1:15" x14ac:dyDescent="0.3">
      <c r="A42" s="3">
        <v>324</v>
      </c>
      <c r="B42" s="4">
        <v>2023</v>
      </c>
      <c r="C42" s="4" t="s">
        <v>62</v>
      </c>
      <c r="D42" s="4" t="s">
        <v>58</v>
      </c>
      <c r="E42" s="4" t="s">
        <v>60</v>
      </c>
      <c r="F42" s="4">
        <v>0</v>
      </c>
      <c r="G42" s="4" t="s">
        <v>113</v>
      </c>
      <c r="H42" s="4">
        <v>0</v>
      </c>
      <c r="J42">
        <f t="shared" si="1"/>
        <v>0</v>
      </c>
      <c r="K42" t="str">
        <f t="shared" si="2"/>
        <v>Suécia</v>
      </c>
      <c r="L42" t="str">
        <f t="shared" si="3"/>
        <v>Suécia</v>
      </c>
      <c r="M42" t="str">
        <f t="shared" si="0"/>
        <v/>
      </c>
    </row>
    <row r="43" spans="1:15" x14ac:dyDescent="0.3">
      <c r="A43" s="3">
        <v>325</v>
      </c>
      <c r="B43" s="4">
        <v>2023</v>
      </c>
      <c r="C43" s="4" t="s">
        <v>59</v>
      </c>
      <c r="D43" s="4" t="s">
        <v>61</v>
      </c>
      <c r="E43" s="4" t="s">
        <v>60</v>
      </c>
      <c r="F43" s="4">
        <v>0</v>
      </c>
      <c r="G43" s="4" t="s">
        <v>114</v>
      </c>
      <c r="H43" s="4">
        <v>0</v>
      </c>
      <c r="J43">
        <f t="shared" si="1"/>
        <v>0</v>
      </c>
      <c r="K43" t="str">
        <f t="shared" si="2"/>
        <v>Itália</v>
      </c>
      <c r="L43" t="str">
        <f t="shared" si="3"/>
        <v>Itália</v>
      </c>
      <c r="M43" t="str">
        <f t="shared" si="0"/>
        <v/>
      </c>
    </row>
    <row r="44" spans="1:15" x14ac:dyDescent="0.3">
      <c r="A44" s="3">
        <v>326</v>
      </c>
      <c r="B44" s="4">
        <v>2023</v>
      </c>
      <c r="C44" s="4" t="s">
        <v>32</v>
      </c>
      <c r="D44" s="4" t="s">
        <v>63</v>
      </c>
      <c r="E44" s="4" t="s">
        <v>64</v>
      </c>
      <c r="F44" s="4">
        <v>1</v>
      </c>
      <c r="G44" s="4" t="s">
        <v>115</v>
      </c>
      <c r="H44" s="4">
        <v>1</v>
      </c>
      <c r="I44">
        <v>1</v>
      </c>
      <c r="J44">
        <f t="shared" si="1"/>
        <v>1</v>
      </c>
      <c r="K44" t="str">
        <f t="shared" si="2"/>
        <v>Alemanha</v>
      </c>
      <c r="L44" t="str">
        <f t="shared" si="3"/>
        <v>Alemanha</v>
      </c>
      <c r="M44" t="str">
        <f t="shared" si="0"/>
        <v>ok</v>
      </c>
      <c r="N44" s="4">
        <v>0.81603800000000004</v>
      </c>
      <c r="O44">
        <f>N44+N48</f>
        <v>0.82660200000000006</v>
      </c>
    </row>
    <row r="45" spans="1:15" x14ac:dyDescent="0.3">
      <c r="A45" s="3">
        <v>327</v>
      </c>
      <c r="B45" s="4">
        <v>2023</v>
      </c>
      <c r="C45" s="4" t="s">
        <v>65</v>
      </c>
      <c r="D45" s="4" t="s">
        <v>66</v>
      </c>
      <c r="E45" s="4" t="s">
        <v>64</v>
      </c>
      <c r="F45" s="4">
        <v>1</v>
      </c>
      <c r="G45" s="4" t="s">
        <v>116</v>
      </c>
      <c r="H45" s="4">
        <v>0</v>
      </c>
      <c r="I45">
        <v>1</v>
      </c>
      <c r="J45">
        <f t="shared" si="1"/>
        <v>1</v>
      </c>
      <c r="K45" t="str">
        <f t="shared" si="2"/>
        <v>Colômbia</v>
      </c>
      <c r="L45" t="str">
        <f t="shared" si="3"/>
        <v>Coreia do Sul</v>
      </c>
      <c r="M45" t="str">
        <f t="shared" si="0"/>
        <v>errrouuuu</v>
      </c>
      <c r="N45" s="4">
        <v>0.17031299999999999</v>
      </c>
      <c r="O45">
        <f>N45+N46</f>
        <v>0.82640599999999997</v>
      </c>
    </row>
    <row r="46" spans="1:15" x14ac:dyDescent="0.3">
      <c r="A46" s="3">
        <v>328</v>
      </c>
      <c r="B46" s="4">
        <v>2023</v>
      </c>
      <c r="C46" s="4" t="s">
        <v>66</v>
      </c>
      <c r="D46" s="4" t="s">
        <v>63</v>
      </c>
      <c r="E46" s="4" t="s">
        <v>64</v>
      </c>
      <c r="F46" s="4">
        <v>0</v>
      </c>
      <c r="G46" s="4" t="s">
        <v>117</v>
      </c>
      <c r="H46" s="4">
        <v>1</v>
      </c>
      <c r="I46">
        <v>0</v>
      </c>
      <c r="J46">
        <f t="shared" si="1"/>
        <v>0</v>
      </c>
      <c r="K46" t="str">
        <f t="shared" si="2"/>
        <v>Marrocos</v>
      </c>
      <c r="L46" t="str">
        <f t="shared" si="3"/>
        <v>Coreia do Sul</v>
      </c>
      <c r="M46" t="str">
        <f t="shared" si="0"/>
        <v>errrouuuu</v>
      </c>
      <c r="N46" s="4">
        <v>0.65609300000000004</v>
      </c>
    </row>
    <row r="47" spans="1:15" x14ac:dyDescent="0.3">
      <c r="A47" s="3">
        <v>329</v>
      </c>
      <c r="B47" s="4">
        <v>2023</v>
      </c>
      <c r="C47" s="4" t="s">
        <v>32</v>
      </c>
      <c r="D47" s="4" t="s">
        <v>65</v>
      </c>
      <c r="E47" s="4" t="s">
        <v>64</v>
      </c>
      <c r="F47" s="4">
        <v>0</v>
      </c>
      <c r="G47" s="4" t="s">
        <v>118</v>
      </c>
      <c r="H47" s="4">
        <v>0</v>
      </c>
      <c r="I47">
        <v>0</v>
      </c>
      <c r="J47">
        <f t="shared" si="1"/>
        <v>0</v>
      </c>
      <c r="K47" t="str">
        <f t="shared" si="2"/>
        <v>Colômbia</v>
      </c>
      <c r="L47" t="str">
        <f t="shared" si="3"/>
        <v>Colômbia</v>
      </c>
      <c r="M47" t="str">
        <f t="shared" si="0"/>
        <v>ok</v>
      </c>
      <c r="N47" s="4">
        <v>0.14174500000000001</v>
      </c>
      <c r="O47">
        <f>N47+N49</f>
        <v>0.15357900000000002</v>
      </c>
    </row>
    <row r="48" spans="1:15" x14ac:dyDescent="0.3">
      <c r="A48" s="3">
        <v>330</v>
      </c>
      <c r="B48" s="4">
        <v>2023</v>
      </c>
      <c r="C48" s="4" t="s">
        <v>66</v>
      </c>
      <c r="D48" s="4" t="s">
        <v>32</v>
      </c>
      <c r="E48" s="4" t="s">
        <v>64</v>
      </c>
      <c r="F48" s="4">
        <v>0</v>
      </c>
      <c r="G48" s="4" t="s">
        <v>119</v>
      </c>
      <c r="H48" s="4">
        <v>0</v>
      </c>
      <c r="J48">
        <f t="shared" si="1"/>
        <v>0</v>
      </c>
      <c r="K48" t="str">
        <f t="shared" si="2"/>
        <v>Alemanha</v>
      </c>
      <c r="L48" t="str">
        <f t="shared" si="3"/>
        <v>Alemanha</v>
      </c>
      <c r="M48" t="str">
        <f t="shared" si="0"/>
        <v/>
      </c>
      <c r="N48" s="4">
        <v>1.0564E-2</v>
      </c>
    </row>
    <row r="49" spans="1:14" x14ac:dyDescent="0.3">
      <c r="A49" s="3">
        <v>331</v>
      </c>
      <c r="B49" s="4">
        <v>2023</v>
      </c>
      <c r="C49" s="4" t="s">
        <v>63</v>
      </c>
      <c r="D49" s="4" t="s">
        <v>65</v>
      </c>
      <c r="E49" s="4" t="s">
        <v>64</v>
      </c>
      <c r="F49" s="4">
        <v>0</v>
      </c>
      <c r="G49" s="4" t="s">
        <v>120</v>
      </c>
      <c r="H49" s="4">
        <v>0</v>
      </c>
      <c r="J49">
        <f t="shared" si="1"/>
        <v>0</v>
      </c>
      <c r="K49" t="str">
        <f t="shared" si="2"/>
        <v>Colômbia</v>
      </c>
      <c r="L49" t="str">
        <f t="shared" si="3"/>
        <v>Colômbia</v>
      </c>
      <c r="M49" t="str">
        <f t="shared" si="0"/>
        <v/>
      </c>
      <c r="N49" s="4">
        <v>1.1834000000000001E-2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CAB-B4D0-41D6-B0C0-581B35346985}">
  <dimension ref="A1:K24"/>
  <sheetViews>
    <sheetView zoomScale="145" zoomScaleNormal="145" workbookViewId="0">
      <selection activeCell="K24" sqref="K24"/>
    </sheetView>
  </sheetViews>
  <sheetFormatPr defaultRowHeight="14.4" outlineLevelCol="2" x14ac:dyDescent="0.3"/>
  <cols>
    <col min="1" max="1" width="8.88671875" customWidth="1" outlineLevel="1"/>
    <col min="2" max="2" width="14" customWidth="1" outlineLevel="1"/>
    <col min="3" max="3" width="8.88671875" customWidth="1" outlineLevel="1"/>
    <col min="4" max="4" width="8.88671875" customWidth="1" outlineLevel="2"/>
    <col min="5" max="5" width="14" customWidth="1" outlineLevel="2"/>
    <col min="6" max="7" width="8.88671875" customWidth="1" outlineLevel="2"/>
    <col min="8" max="8" width="14" customWidth="1" outlineLevel="2"/>
    <col min="9" max="9" width="8.88671875" customWidth="1" outlineLevel="2"/>
    <col min="10" max="10" width="14" customWidth="1" outlineLevel="2"/>
    <col min="11" max="11" width="8.88671875" customWidth="1" outlineLevel="2"/>
  </cols>
  <sheetData>
    <row r="1" spans="1:11" x14ac:dyDescent="0.3">
      <c r="A1" s="14" t="s">
        <v>16</v>
      </c>
      <c r="B1" s="14"/>
      <c r="C1" s="14"/>
      <c r="D1" s="14" t="s">
        <v>17</v>
      </c>
      <c r="E1" s="14"/>
      <c r="F1" s="14"/>
      <c r="G1" s="14" t="s">
        <v>18</v>
      </c>
      <c r="H1" s="14"/>
      <c r="I1" s="14"/>
      <c r="J1" t="s">
        <v>19</v>
      </c>
      <c r="K1" t="s">
        <v>126</v>
      </c>
    </row>
    <row r="2" spans="1:11" x14ac:dyDescent="0.3">
      <c r="A2" s="1" t="s">
        <v>1</v>
      </c>
      <c r="B2" t="s">
        <v>71</v>
      </c>
    </row>
    <row r="3" spans="1:11" x14ac:dyDescent="0.3">
      <c r="A3" t="s">
        <v>2</v>
      </c>
      <c r="B3" t="s">
        <v>42</v>
      </c>
      <c r="E3" t="s">
        <v>42</v>
      </c>
    </row>
    <row r="5" spans="1:11" x14ac:dyDescent="0.3">
      <c r="A5" s="2" t="s">
        <v>3</v>
      </c>
      <c r="B5" t="s">
        <v>51</v>
      </c>
    </row>
    <row r="6" spans="1:11" x14ac:dyDescent="0.3">
      <c r="A6" t="s">
        <v>4</v>
      </c>
      <c r="B6" t="s">
        <v>61</v>
      </c>
      <c r="E6" t="s">
        <v>61</v>
      </c>
      <c r="H6" t="s">
        <v>61</v>
      </c>
    </row>
    <row r="8" spans="1:11" x14ac:dyDescent="0.3">
      <c r="A8" t="s">
        <v>0</v>
      </c>
      <c r="B8" t="s">
        <v>38</v>
      </c>
    </row>
    <row r="9" spans="1:11" x14ac:dyDescent="0.3">
      <c r="A9" t="s">
        <v>5</v>
      </c>
      <c r="B9" t="s">
        <v>20</v>
      </c>
      <c r="E9" t="s">
        <v>20</v>
      </c>
    </row>
    <row r="11" spans="1:11" x14ac:dyDescent="0.3">
      <c r="A11" t="s">
        <v>6</v>
      </c>
      <c r="B11" t="s">
        <v>58</v>
      </c>
    </row>
    <row r="12" spans="1:11" x14ac:dyDescent="0.3">
      <c r="A12" t="s">
        <v>7</v>
      </c>
      <c r="B12" t="s">
        <v>48</v>
      </c>
      <c r="E12" t="s">
        <v>48</v>
      </c>
      <c r="H12" t="s">
        <v>48</v>
      </c>
      <c r="J12" t="s">
        <v>48</v>
      </c>
    </row>
    <row r="14" spans="1:11" x14ac:dyDescent="0.3">
      <c r="A14" t="s">
        <v>8</v>
      </c>
      <c r="B14" t="s">
        <v>37</v>
      </c>
    </row>
    <row r="15" spans="1:11" x14ac:dyDescent="0.3">
      <c r="A15" t="s">
        <v>9</v>
      </c>
      <c r="B15" s="4" t="s">
        <v>43</v>
      </c>
      <c r="E15" s="4" t="s">
        <v>43</v>
      </c>
    </row>
    <row r="17" spans="1:11" x14ac:dyDescent="0.3">
      <c r="A17" t="s">
        <v>10</v>
      </c>
      <c r="B17" t="s">
        <v>56</v>
      </c>
    </row>
    <row r="18" spans="1:11" x14ac:dyDescent="0.3">
      <c r="A18" t="s">
        <v>11</v>
      </c>
      <c r="B18" t="s">
        <v>66</v>
      </c>
      <c r="E18" t="s">
        <v>66</v>
      </c>
      <c r="H18" t="s">
        <v>66</v>
      </c>
    </row>
    <row r="20" spans="1:11" x14ac:dyDescent="0.3">
      <c r="A20" t="s">
        <v>12</v>
      </c>
      <c r="B20" t="s">
        <v>46</v>
      </c>
    </row>
    <row r="21" spans="1:11" x14ac:dyDescent="0.3">
      <c r="A21" t="s">
        <v>13</v>
      </c>
      <c r="B21" t="s">
        <v>36</v>
      </c>
      <c r="E21" t="s">
        <v>36</v>
      </c>
    </row>
    <row r="23" spans="1:11" x14ac:dyDescent="0.3">
      <c r="A23" t="s">
        <v>14</v>
      </c>
      <c r="B23" t="s">
        <v>32</v>
      </c>
    </row>
    <row r="24" spans="1:11" x14ac:dyDescent="0.3">
      <c r="A24" t="s">
        <v>15</v>
      </c>
      <c r="B24" t="s">
        <v>54</v>
      </c>
      <c r="E24" t="s">
        <v>54</v>
      </c>
      <c r="H24" t="s">
        <v>36</v>
      </c>
      <c r="J24" t="s">
        <v>36</v>
      </c>
      <c r="K24" t="s">
        <v>36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78C8-D3FE-44F9-B9E0-E31998D351DF}">
  <dimension ref="A1:K49"/>
  <sheetViews>
    <sheetView workbookViewId="0">
      <selection activeCell="E2" sqref="E2:I7"/>
    </sheetView>
  </sheetViews>
  <sheetFormatPr defaultColWidth="26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7.6640625" bestFit="1" customWidth="1"/>
    <col min="6" max="6" width="16.77734375" bestFit="1" customWidth="1"/>
    <col min="7" max="7" width="8.44140625" bestFit="1" customWidth="1"/>
    <col min="8" max="8" width="3.109375" bestFit="1" customWidth="1"/>
  </cols>
  <sheetData>
    <row r="1" spans="1:11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3" t="s">
        <v>27</v>
      </c>
    </row>
    <row r="2" spans="1:11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7">
        <v>2.7143090000000002E-25</v>
      </c>
      <c r="G2" s="4">
        <v>0</v>
      </c>
      <c r="H2" s="4">
        <v>0</v>
      </c>
      <c r="I2" t="str">
        <f>IF(H2=1,C2,D2)</f>
        <v>Noruega</v>
      </c>
    </row>
    <row r="3" spans="1:11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7">
        <v>2.0783179999999998E-2</v>
      </c>
      <c r="G3" s="4">
        <v>0</v>
      </c>
      <c r="H3" s="4">
        <v>0</v>
      </c>
      <c r="I3" t="str">
        <f t="shared" ref="I3:I49" si="0">IF(H3=1,C3,D3)</f>
        <v>Suíça</v>
      </c>
    </row>
    <row r="4" spans="1:11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7">
        <v>1000000</v>
      </c>
      <c r="G4" s="4">
        <v>1</v>
      </c>
      <c r="H4" s="4">
        <v>1</v>
      </c>
      <c r="I4" t="str">
        <f t="shared" si="0"/>
        <v>Nova Zelândia</v>
      </c>
    </row>
    <row r="5" spans="1:11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7">
        <v>1.384903E-33</v>
      </c>
      <c r="G5" s="4">
        <v>0</v>
      </c>
      <c r="H5" s="4">
        <v>0</v>
      </c>
      <c r="I5" t="str">
        <f t="shared" si="0"/>
        <v>Noruega</v>
      </c>
    </row>
    <row r="6" spans="1:11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7">
        <v>862545.2</v>
      </c>
      <c r="G6" s="4">
        <v>1</v>
      </c>
      <c r="H6" s="4">
        <v>1</v>
      </c>
      <c r="I6" t="str">
        <f t="shared" si="0"/>
        <v>Suíça</v>
      </c>
    </row>
    <row r="7" spans="1:11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7">
        <v>1000000</v>
      </c>
      <c r="G7" s="4">
        <v>1</v>
      </c>
      <c r="H7" s="4">
        <v>1</v>
      </c>
      <c r="I7" t="str">
        <f t="shared" si="0"/>
        <v>Noruega</v>
      </c>
    </row>
    <row r="8" spans="1:11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1000000</v>
      </c>
      <c r="G8" s="4">
        <v>1</v>
      </c>
      <c r="H8" s="4">
        <v>1</v>
      </c>
      <c r="I8" t="str">
        <f t="shared" si="0"/>
        <v>Austrália</v>
      </c>
      <c r="J8" s="10">
        <v>1000000</v>
      </c>
      <c r="K8" s="11">
        <f>J8+J11</f>
        <v>2000000</v>
      </c>
    </row>
    <row r="9" spans="1:11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1000000</v>
      </c>
      <c r="G9" s="4">
        <v>1</v>
      </c>
      <c r="H9" s="4">
        <v>1</v>
      </c>
      <c r="I9" t="str">
        <f t="shared" si="0"/>
        <v>Nigéria</v>
      </c>
      <c r="J9" s="10">
        <v>1000000</v>
      </c>
      <c r="K9" s="11">
        <f>J9+J13</f>
        <v>1000000.0000000226</v>
      </c>
    </row>
    <row r="10" spans="1:11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1000000</v>
      </c>
      <c r="G10" s="4">
        <v>1</v>
      </c>
      <c r="H10" s="4">
        <v>1</v>
      </c>
      <c r="I10" t="str">
        <f t="shared" si="0"/>
        <v>Canadá</v>
      </c>
      <c r="J10" s="10">
        <v>1000000</v>
      </c>
      <c r="K10" s="11">
        <f>J10+J12</f>
        <v>1999993.4</v>
      </c>
    </row>
    <row r="11" spans="1:11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1000000</v>
      </c>
      <c r="G11" s="4">
        <v>1</v>
      </c>
      <c r="H11" s="4">
        <v>1</v>
      </c>
      <c r="I11" t="str">
        <f t="shared" si="0"/>
        <v>Austrália</v>
      </c>
      <c r="J11" s="10">
        <v>1000000</v>
      </c>
      <c r="K11" s="11"/>
    </row>
    <row r="12" spans="1:11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1000000</v>
      </c>
      <c r="G12" s="4">
        <v>1</v>
      </c>
      <c r="H12" s="4">
        <v>1</v>
      </c>
      <c r="I12" t="str">
        <f t="shared" si="0"/>
        <v>Canadá</v>
      </c>
      <c r="J12" s="10">
        <v>999993.4</v>
      </c>
      <c r="K12" s="11"/>
    </row>
    <row r="13" spans="1:11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5.8872499999999995E-11</v>
      </c>
      <c r="G13" s="4">
        <v>0</v>
      </c>
      <c r="H13" s="4">
        <v>0</v>
      </c>
      <c r="I13" t="str">
        <f t="shared" si="0"/>
        <v>Nigéria</v>
      </c>
      <c r="J13" s="10">
        <v>2.2547059999999999E-8</v>
      </c>
      <c r="K13" s="11"/>
    </row>
    <row r="14" spans="1:11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1000000</v>
      </c>
      <c r="G14" s="4">
        <v>1</v>
      </c>
      <c r="H14" s="4">
        <v>1</v>
      </c>
      <c r="I14" t="str">
        <f t="shared" si="0"/>
        <v>Espanha</v>
      </c>
    </row>
    <row r="15" spans="1:11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1.8023690000000001E-37</v>
      </c>
      <c r="G15" s="4">
        <v>0</v>
      </c>
      <c r="H15" s="4">
        <v>0</v>
      </c>
      <c r="I15" t="str">
        <f t="shared" si="0"/>
        <v>Japão</v>
      </c>
    </row>
    <row r="16" spans="1:11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1000000</v>
      </c>
      <c r="G16" s="4">
        <v>1</v>
      </c>
      <c r="H16" s="4">
        <v>1</v>
      </c>
      <c r="I16" t="str">
        <f t="shared" si="0"/>
        <v>Japão</v>
      </c>
    </row>
    <row r="17" spans="1:9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1000000</v>
      </c>
      <c r="G17" s="4">
        <v>1</v>
      </c>
      <c r="H17" s="4">
        <v>1</v>
      </c>
      <c r="I17" t="str">
        <f t="shared" si="0"/>
        <v>Espanha</v>
      </c>
    </row>
    <row r="18" spans="1:9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1000000</v>
      </c>
      <c r="G18" s="4">
        <v>1</v>
      </c>
      <c r="H18" s="4">
        <v>1</v>
      </c>
      <c r="I18" t="str">
        <f t="shared" si="0"/>
        <v>Japão</v>
      </c>
    </row>
    <row r="19" spans="1:9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1000000</v>
      </c>
      <c r="G19" s="4">
        <v>1</v>
      </c>
      <c r="H19" s="4">
        <v>1</v>
      </c>
      <c r="I19" t="str">
        <f t="shared" si="0"/>
        <v>Costa Rica</v>
      </c>
    </row>
    <row r="20" spans="1:9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1000000</v>
      </c>
      <c r="G20" s="4">
        <v>1</v>
      </c>
      <c r="H20" s="4">
        <v>1</v>
      </c>
      <c r="I20" t="str">
        <f t="shared" si="0"/>
        <v>Inglaterra</v>
      </c>
    </row>
    <row r="21" spans="1:9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3.8480679999999998E-11</v>
      </c>
      <c r="G21" s="4">
        <v>0</v>
      </c>
      <c r="H21" s="4">
        <v>0</v>
      </c>
      <c r="I21" t="str">
        <f t="shared" si="0"/>
        <v>China</v>
      </c>
    </row>
    <row r="22" spans="1:9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1000000</v>
      </c>
      <c r="G22" s="4">
        <v>1</v>
      </c>
      <c r="H22" s="4">
        <v>1</v>
      </c>
      <c r="I22" t="str">
        <f t="shared" si="0"/>
        <v>Inglaterra</v>
      </c>
    </row>
    <row r="23" spans="1:9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1000000</v>
      </c>
      <c r="G23" s="4">
        <v>1</v>
      </c>
      <c r="H23" s="4">
        <v>1</v>
      </c>
      <c r="I23" t="str">
        <f t="shared" si="0"/>
        <v>China</v>
      </c>
    </row>
    <row r="24" spans="1:9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999823.3</v>
      </c>
      <c r="G24" s="4">
        <v>1</v>
      </c>
      <c r="H24" s="4">
        <v>1</v>
      </c>
      <c r="I24" t="str">
        <f t="shared" si="0"/>
        <v>China</v>
      </c>
    </row>
    <row r="25" spans="1:9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2.8115449999999999E-6</v>
      </c>
      <c r="G25" s="4">
        <v>0</v>
      </c>
      <c r="H25" s="4">
        <v>0</v>
      </c>
      <c r="I25" t="str">
        <f t="shared" si="0"/>
        <v>Dinamarca</v>
      </c>
    </row>
    <row r="26" spans="1:9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1000000</v>
      </c>
      <c r="G26" s="4">
        <v>1</v>
      </c>
      <c r="H26" s="4">
        <v>1</v>
      </c>
      <c r="I26" t="str">
        <f t="shared" si="0"/>
        <v>Estados Unidos</v>
      </c>
    </row>
    <row r="27" spans="1:9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1000000</v>
      </c>
      <c r="G27" s="4">
        <v>1</v>
      </c>
      <c r="H27" s="4">
        <v>1</v>
      </c>
      <c r="I27" t="str">
        <f t="shared" si="0"/>
        <v>Países Baixos</v>
      </c>
    </row>
    <row r="28" spans="1:9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1000000</v>
      </c>
      <c r="G28" s="4">
        <v>1</v>
      </c>
      <c r="H28" s="4">
        <v>1</v>
      </c>
      <c r="I28" t="str">
        <f t="shared" si="0"/>
        <v>Estados Unidos</v>
      </c>
    </row>
    <row r="29" spans="1:9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1000000</v>
      </c>
      <c r="G29" s="4">
        <v>1</v>
      </c>
      <c r="H29" s="4">
        <v>1</v>
      </c>
      <c r="I29" t="str">
        <f t="shared" si="0"/>
        <v>Portugal</v>
      </c>
    </row>
    <row r="30" spans="1:9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4.2257880000000002E-67</v>
      </c>
      <c r="G30" s="4">
        <v>0</v>
      </c>
      <c r="H30" s="4">
        <v>0</v>
      </c>
      <c r="I30" t="str">
        <f t="shared" si="0"/>
        <v>Estados Unidos</v>
      </c>
    </row>
    <row r="31" spans="1:9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9.9365880000000006E-8</v>
      </c>
      <c r="G31" s="4">
        <v>0</v>
      </c>
      <c r="H31" s="4">
        <v>0</v>
      </c>
      <c r="I31" t="str">
        <f t="shared" si="0"/>
        <v>Países Baixos</v>
      </c>
    </row>
    <row r="32" spans="1:9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1000000</v>
      </c>
      <c r="G32" s="4">
        <v>1</v>
      </c>
      <c r="H32" s="4">
        <v>1</v>
      </c>
      <c r="I32" t="str">
        <f t="shared" si="0"/>
        <v>França</v>
      </c>
    </row>
    <row r="33" spans="1:9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1000000</v>
      </c>
      <c r="G33" s="4">
        <v>1</v>
      </c>
      <c r="H33" s="4">
        <v>1</v>
      </c>
      <c r="I33" t="str">
        <f t="shared" si="0"/>
        <v>Brasil</v>
      </c>
    </row>
    <row r="34" spans="1:9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7.7286459999999997E-18</v>
      </c>
      <c r="G34" s="4">
        <v>0</v>
      </c>
      <c r="H34" s="4">
        <v>0</v>
      </c>
      <c r="I34" t="str">
        <f t="shared" si="0"/>
        <v>Brasil</v>
      </c>
    </row>
    <row r="35" spans="1:9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1245.605</v>
      </c>
      <c r="G35" s="4">
        <v>0</v>
      </c>
      <c r="H35" s="4">
        <v>0</v>
      </c>
      <c r="I35" t="str">
        <f t="shared" si="0"/>
        <v>Jamaica</v>
      </c>
    </row>
    <row r="36" spans="1:9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1.6348910000000001E-16</v>
      </c>
      <c r="G36" s="4">
        <v>0</v>
      </c>
      <c r="H36" s="4">
        <v>0</v>
      </c>
      <c r="I36" t="str">
        <f t="shared" si="0"/>
        <v>França</v>
      </c>
    </row>
    <row r="37" spans="1:9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7.4448130000000004E-33</v>
      </c>
      <c r="G37" s="4">
        <v>0</v>
      </c>
      <c r="H37" s="4">
        <v>0</v>
      </c>
      <c r="I37" t="str">
        <f t="shared" si="0"/>
        <v>Brasil</v>
      </c>
    </row>
    <row r="38" spans="1:9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1000000</v>
      </c>
      <c r="G38" s="4">
        <v>1</v>
      </c>
      <c r="H38" s="4">
        <v>1</v>
      </c>
      <c r="I38" t="str">
        <f t="shared" si="0"/>
        <v>Suécia</v>
      </c>
    </row>
    <row r="39" spans="1:9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1000000</v>
      </c>
      <c r="G39" s="4">
        <v>1</v>
      </c>
      <c r="H39" s="4">
        <v>1</v>
      </c>
      <c r="I39" t="str">
        <f t="shared" si="0"/>
        <v>Itália</v>
      </c>
    </row>
    <row r="40" spans="1:9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1000000</v>
      </c>
      <c r="G40" s="4">
        <v>1</v>
      </c>
      <c r="H40" s="4">
        <v>1</v>
      </c>
      <c r="I40" t="str">
        <f t="shared" si="0"/>
        <v>Argentina</v>
      </c>
    </row>
    <row r="41" spans="1:9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1000000</v>
      </c>
      <c r="G41" s="4">
        <v>1</v>
      </c>
      <c r="H41" s="4">
        <v>1</v>
      </c>
      <c r="I41" t="str">
        <f t="shared" si="0"/>
        <v>Suécia</v>
      </c>
    </row>
    <row r="42" spans="1:9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5.5276609999999995E-20</v>
      </c>
      <c r="G42" s="4">
        <v>0</v>
      </c>
      <c r="H42" s="4">
        <v>0</v>
      </c>
      <c r="I42" t="str">
        <f t="shared" si="0"/>
        <v>Suécia</v>
      </c>
    </row>
    <row r="43" spans="1:9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8.7885260000000007E-2</v>
      </c>
      <c r="G43" s="4">
        <v>0</v>
      </c>
      <c r="H43" s="4">
        <v>0</v>
      </c>
      <c r="I43" t="str">
        <f t="shared" si="0"/>
        <v>Itália</v>
      </c>
    </row>
    <row r="44" spans="1:9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1000000</v>
      </c>
      <c r="G44" s="4">
        <v>1</v>
      </c>
      <c r="H44" s="4">
        <v>1</v>
      </c>
      <c r="I44" t="str">
        <f t="shared" si="0"/>
        <v>Alemanha</v>
      </c>
    </row>
    <row r="45" spans="1:9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999999.7</v>
      </c>
      <c r="G45" s="4">
        <v>1</v>
      </c>
      <c r="H45" s="4">
        <v>1</v>
      </c>
      <c r="I45" t="str">
        <f t="shared" si="0"/>
        <v>Colômbia</v>
      </c>
    </row>
    <row r="46" spans="1:9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1000000</v>
      </c>
      <c r="G46" s="4">
        <v>1</v>
      </c>
      <c r="H46" s="4">
        <v>1</v>
      </c>
      <c r="I46" t="str">
        <f t="shared" si="0"/>
        <v>Coreia do Sul</v>
      </c>
    </row>
    <row r="47" spans="1:9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1000000</v>
      </c>
      <c r="G47" s="4">
        <v>1</v>
      </c>
      <c r="H47" s="4">
        <v>1</v>
      </c>
      <c r="I47" t="str">
        <f t="shared" si="0"/>
        <v>Alemanha</v>
      </c>
    </row>
    <row r="48" spans="1:9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2.8127829999999999E-53</v>
      </c>
      <c r="G48" s="4">
        <v>0</v>
      </c>
      <c r="H48" s="4">
        <v>0</v>
      </c>
      <c r="I48" t="str">
        <f t="shared" si="0"/>
        <v>Alemanha</v>
      </c>
    </row>
    <row r="49" spans="1:9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7.3651849999999995E-5</v>
      </c>
      <c r="G49" s="4">
        <v>0</v>
      </c>
      <c r="H49" s="4">
        <v>0</v>
      </c>
      <c r="I49" t="str">
        <f t="shared" si="0"/>
        <v>Colômbia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7B76-61B4-4394-A4F6-93F795323A25}">
  <dimension ref="A1:L24"/>
  <sheetViews>
    <sheetView workbookViewId="0">
      <selection activeCell="L24" sqref="L24"/>
    </sheetView>
  </sheetViews>
  <sheetFormatPr defaultRowHeight="14.4" x14ac:dyDescent="0.3"/>
  <cols>
    <col min="2" max="2" width="14" bestFit="1" customWidth="1"/>
    <col min="5" max="5" width="14" bestFit="1" customWidth="1"/>
    <col min="8" max="8" width="14" bestFit="1" customWidth="1"/>
    <col min="10" max="10" width="14" bestFit="1" customWidth="1"/>
    <col min="12" max="12" width="9.6640625" bestFit="1" customWidth="1"/>
  </cols>
  <sheetData>
    <row r="1" spans="1:12" x14ac:dyDescent="0.3">
      <c r="A1" s="14" t="s">
        <v>16</v>
      </c>
      <c r="B1" s="14"/>
      <c r="C1" s="14"/>
      <c r="D1" s="14" t="s">
        <v>17</v>
      </c>
      <c r="E1" s="14"/>
      <c r="F1" s="14"/>
      <c r="G1" s="14" t="s">
        <v>18</v>
      </c>
      <c r="H1" s="14"/>
      <c r="I1" s="14"/>
      <c r="J1" t="s">
        <v>19</v>
      </c>
      <c r="L1" t="s">
        <v>126</v>
      </c>
    </row>
    <row r="2" spans="1:12" x14ac:dyDescent="0.3">
      <c r="A2" s="1" t="s">
        <v>1</v>
      </c>
      <c r="B2" t="s">
        <v>28</v>
      </c>
    </row>
    <row r="3" spans="1:12" x14ac:dyDescent="0.3">
      <c r="A3" t="s">
        <v>2</v>
      </c>
      <c r="B3" t="s">
        <v>38</v>
      </c>
      <c r="E3" t="s">
        <v>28</v>
      </c>
    </row>
    <row r="5" spans="1:12" x14ac:dyDescent="0.3">
      <c r="A5" s="2" t="s">
        <v>3</v>
      </c>
      <c r="B5" t="s">
        <v>48</v>
      </c>
    </row>
    <row r="6" spans="1:12" x14ac:dyDescent="0.3">
      <c r="A6" t="s">
        <v>4</v>
      </c>
      <c r="B6" t="s">
        <v>61</v>
      </c>
      <c r="E6" t="s">
        <v>48</v>
      </c>
      <c r="H6" t="s">
        <v>48</v>
      </c>
    </row>
    <row r="8" spans="1:12" x14ac:dyDescent="0.3">
      <c r="A8" t="s">
        <v>0</v>
      </c>
      <c r="B8" t="s">
        <v>42</v>
      </c>
    </row>
    <row r="9" spans="1:12" x14ac:dyDescent="0.3">
      <c r="A9" t="s">
        <v>5</v>
      </c>
      <c r="B9" t="s">
        <v>31</v>
      </c>
      <c r="E9" t="s">
        <v>42</v>
      </c>
    </row>
    <row r="11" spans="1:12" x14ac:dyDescent="0.3">
      <c r="A11" t="s">
        <v>6</v>
      </c>
      <c r="B11" t="s">
        <v>58</v>
      </c>
    </row>
    <row r="12" spans="1:12" x14ac:dyDescent="0.3">
      <c r="A12" t="s">
        <v>7</v>
      </c>
      <c r="B12" t="s">
        <v>51</v>
      </c>
      <c r="E12" t="s">
        <v>58</v>
      </c>
      <c r="H12" t="s">
        <v>42</v>
      </c>
      <c r="J12" t="s">
        <v>48</v>
      </c>
    </row>
    <row r="14" spans="1:12" x14ac:dyDescent="0.3">
      <c r="A14" t="s">
        <v>8</v>
      </c>
      <c r="B14" t="s">
        <v>37</v>
      </c>
    </row>
    <row r="15" spans="1:12" x14ac:dyDescent="0.3">
      <c r="A15" t="s">
        <v>9</v>
      </c>
      <c r="B15" s="4" t="s">
        <v>43</v>
      </c>
      <c r="E15" t="s">
        <v>37</v>
      </c>
    </row>
    <row r="17" spans="1:12" x14ac:dyDescent="0.3">
      <c r="A17" t="s">
        <v>10</v>
      </c>
      <c r="B17" t="s">
        <v>56</v>
      </c>
    </row>
    <row r="18" spans="1:12" x14ac:dyDescent="0.3">
      <c r="A18" t="s">
        <v>11</v>
      </c>
      <c r="B18" t="s">
        <v>72</v>
      </c>
      <c r="E18" t="s">
        <v>56</v>
      </c>
      <c r="H18" t="s">
        <v>56</v>
      </c>
    </row>
    <row r="20" spans="1:12" x14ac:dyDescent="0.3">
      <c r="A20" t="s">
        <v>12</v>
      </c>
      <c r="B20" t="s">
        <v>47</v>
      </c>
    </row>
    <row r="21" spans="1:12" x14ac:dyDescent="0.3">
      <c r="A21" t="s">
        <v>13</v>
      </c>
      <c r="B21" t="s">
        <v>36</v>
      </c>
      <c r="E21" t="s">
        <v>47</v>
      </c>
    </row>
    <row r="23" spans="1:12" x14ac:dyDescent="0.3">
      <c r="A23" t="s">
        <v>14</v>
      </c>
      <c r="B23" t="s">
        <v>32</v>
      </c>
    </row>
    <row r="24" spans="1:12" x14ac:dyDescent="0.3">
      <c r="A24" t="s">
        <v>15</v>
      </c>
      <c r="B24" s="4" t="s">
        <v>53</v>
      </c>
      <c r="E24" t="s">
        <v>32</v>
      </c>
      <c r="H24" t="s">
        <v>32</v>
      </c>
      <c r="J24" t="s">
        <v>32</v>
      </c>
      <c r="L24" t="s">
        <v>32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0243-F621-4B9E-B5F5-98FC80EF5B6C}">
  <dimension ref="A1:C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121</v>
      </c>
      <c r="B1" t="s">
        <v>122</v>
      </c>
      <c r="C1" t="s">
        <v>123</v>
      </c>
    </row>
    <row r="2" spans="1:3" x14ac:dyDescent="0.3">
      <c r="A2">
        <v>1</v>
      </c>
      <c r="B2" s="12">
        <v>0.85</v>
      </c>
      <c r="C2" s="12">
        <v>0.85</v>
      </c>
    </row>
    <row r="3" spans="1:3" x14ac:dyDescent="0.3">
      <c r="A3">
        <v>2</v>
      </c>
      <c r="B3" s="12">
        <v>0.87</v>
      </c>
      <c r="C3" s="12">
        <v>0.87</v>
      </c>
    </row>
    <row r="4" spans="1:3" x14ac:dyDescent="0.3">
      <c r="A4">
        <v>3</v>
      </c>
      <c r="B4" s="13">
        <v>0.9</v>
      </c>
      <c r="C4" s="13">
        <v>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9CCA-0210-422E-BCB4-A11AC71889A9}">
  <dimension ref="A1:K49"/>
  <sheetViews>
    <sheetView workbookViewId="0">
      <selection activeCell="E8" sqref="E8:H13"/>
    </sheetView>
  </sheetViews>
  <sheetFormatPr defaultColWidth="22.33203125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10.21875" customWidth="1"/>
    <col min="6" max="6" width="47.6640625" customWidth="1"/>
    <col min="7" max="7" width="8.44140625" customWidth="1"/>
    <col min="8" max="8" width="13.5546875" bestFit="1" customWidth="1"/>
  </cols>
  <sheetData>
    <row r="1" spans="1:11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5" t="s">
        <v>124</v>
      </c>
    </row>
    <row r="2" spans="1:11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8">
        <v>999999.8</v>
      </c>
      <c r="G2" s="4">
        <v>0</v>
      </c>
      <c r="H2" t="str">
        <f>IF(G2=1,C2,IF(G2=-1,D2,"empate"))</f>
        <v>empate</v>
      </c>
      <c r="J2" s="4" t="s">
        <v>20</v>
      </c>
      <c r="K2">
        <f>1+3+1</f>
        <v>5</v>
      </c>
    </row>
    <row r="3" spans="1:11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8">
        <v>1.3664719999999999</v>
      </c>
      <c r="G3" s="4">
        <v>-1</v>
      </c>
      <c r="H3" t="str">
        <f t="shared" ref="H3:H49" si="0">IF(G3=1,C3,IF(G3=-1,D3,"empate"))</f>
        <v>Suíça</v>
      </c>
      <c r="J3" s="4" t="s">
        <v>30</v>
      </c>
      <c r="K3">
        <f>0</f>
        <v>0</v>
      </c>
    </row>
    <row r="4" spans="1:11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8">
        <v>6.5191309999999997E-15</v>
      </c>
      <c r="G4" s="4">
        <v>1</v>
      </c>
      <c r="H4" t="str">
        <f t="shared" si="0"/>
        <v>Nova Zelândia</v>
      </c>
      <c r="J4" s="4" t="s">
        <v>28</v>
      </c>
      <c r="K4">
        <f>1+1+3</f>
        <v>5</v>
      </c>
    </row>
    <row r="5" spans="1:11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8">
        <v>1000000</v>
      </c>
      <c r="G5" s="4">
        <v>0</v>
      </c>
      <c r="H5" t="str">
        <f t="shared" si="0"/>
        <v>empate</v>
      </c>
      <c r="J5" s="4" t="s">
        <v>31</v>
      </c>
      <c r="K5">
        <f>3+1+1</f>
        <v>5</v>
      </c>
    </row>
    <row r="6" spans="1:11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8">
        <v>1000000</v>
      </c>
      <c r="G6" s="4">
        <v>0</v>
      </c>
      <c r="H6" t="str">
        <f t="shared" si="0"/>
        <v>empate</v>
      </c>
    </row>
    <row r="7" spans="1:11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8">
        <v>2.664261E-34</v>
      </c>
      <c r="G7" s="4">
        <v>1</v>
      </c>
      <c r="H7" t="str">
        <f t="shared" si="0"/>
        <v>Noruega</v>
      </c>
    </row>
    <row r="8" spans="1:11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4.2387609999999999E-30</v>
      </c>
      <c r="G8" s="4">
        <v>1</v>
      </c>
      <c r="H8" t="str">
        <f t="shared" si="0"/>
        <v>Austrália</v>
      </c>
    </row>
    <row r="9" spans="1:11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589588.9</v>
      </c>
      <c r="G9" s="4">
        <v>0</v>
      </c>
      <c r="H9" t="str">
        <f t="shared" si="0"/>
        <v>empate</v>
      </c>
    </row>
    <row r="10" spans="1:11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7.4623750000000001E-28</v>
      </c>
      <c r="G10" s="4">
        <v>1</v>
      </c>
      <c r="H10" t="str">
        <f t="shared" si="0"/>
        <v>Canadá</v>
      </c>
    </row>
    <row r="11" spans="1:11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999951.2</v>
      </c>
      <c r="G11" s="4">
        <v>0</v>
      </c>
      <c r="H11" t="str">
        <f t="shared" si="0"/>
        <v>empate</v>
      </c>
    </row>
    <row r="12" spans="1:11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999991.2</v>
      </c>
      <c r="G12" s="4">
        <v>0</v>
      </c>
      <c r="H12" t="str">
        <f t="shared" si="0"/>
        <v>empate</v>
      </c>
    </row>
    <row r="13" spans="1:11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1000000</v>
      </c>
      <c r="G13" s="4">
        <v>0</v>
      </c>
      <c r="H13" t="str">
        <f t="shared" si="0"/>
        <v>empate</v>
      </c>
    </row>
    <row r="14" spans="1:11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1.016549E-11</v>
      </c>
      <c r="G14" s="4">
        <v>1</v>
      </c>
      <c r="H14" t="str">
        <f t="shared" si="0"/>
        <v>Espanha</v>
      </c>
    </row>
    <row r="15" spans="1:11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999998.6</v>
      </c>
      <c r="G15" s="4">
        <v>0</v>
      </c>
      <c r="H15" t="str">
        <f t="shared" si="0"/>
        <v>empate</v>
      </c>
    </row>
    <row r="16" spans="1:11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4.7828140000000002E-38</v>
      </c>
      <c r="G16" s="4">
        <v>1</v>
      </c>
      <c r="H16" t="str">
        <f t="shared" si="0"/>
        <v>Japão</v>
      </c>
    </row>
    <row r="17" spans="1:8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2.4695390000000001E-19</v>
      </c>
      <c r="G17" s="4">
        <v>1</v>
      </c>
      <c r="H17" t="str">
        <f t="shared" si="0"/>
        <v>Espanha</v>
      </c>
    </row>
    <row r="18" spans="1:8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2.1600910000000001E-20</v>
      </c>
      <c r="G18" s="4">
        <v>1</v>
      </c>
      <c r="H18" t="str">
        <f t="shared" si="0"/>
        <v>Japão</v>
      </c>
    </row>
    <row r="19" spans="1:8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3.601574E-8</v>
      </c>
      <c r="G19" s="4">
        <v>1</v>
      </c>
      <c r="H19" t="str">
        <f t="shared" si="0"/>
        <v>Costa Rica</v>
      </c>
    </row>
    <row r="20" spans="1:8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1.336677E-21</v>
      </c>
      <c r="G20" s="4">
        <v>1</v>
      </c>
      <c r="H20" t="str">
        <f t="shared" si="0"/>
        <v>Inglaterra</v>
      </c>
    </row>
    <row r="21" spans="1:8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999999.9</v>
      </c>
      <c r="G21" s="4">
        <v>0</v>
      </c>
      <c r="H21" t="str">
        <f t="shared" si="0"/>
        <v>empate</v>
      </c>
    </row>
    <row r="22" spans="1:8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0.1083741</v>
      </c>
      <c r="G22" s="4">
        <v>1</v>
      </c>
      <c r="H22" t="str">
        <f t="shared" si="0"/>
        <v>Inglaterra</v>
      </c>
    </row>
    <row r="23" spans="1:8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5.5627209999999999E-25</v>
      </c>
      <c r="G23" s="4">
        <v>1</v>
      </c>
      <c r="H23" t="str">
        <f t="shared" si="0"/>
        <v>China</v>
      </c>
    </row>
    <row r="24" spans="1:8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999346</v>
      </c>
      <c r="G24" s="4">
        <v>0</v>
      </c>
      <c r="H24" t="str">
        <f t="shared" si="0"/>
        <v>empate</v>
      </c>
    </row>
    <row r="25" spans="1:8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1000000</v>
      </c>
      <c r="G25" s="4">
        <v>0</v>
      </c>
      <c r="H25" t="str">
        <f t="shared" si="0"/>
        <v>empate</v>
      </c>
    </row>
    <row r="26" spans="1:8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8.6859340000000002E-44</v>
      </c>
      <c r="G26" s="4">
        <v>1</v>
      </c>
      <c r="H26" t="str">
        <f t="shared" si="0"/>
        <v>Estados Unidos</v>
      </c>
    </row>
    <row r="27" spans="1:8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1.3313260000000001E-3</v>
      </c>
      <c r="G27" s="4">
        <v>1</v>
      </c>
      <c r="H27" t="str">
        <f t="shared" si="0"/>
        <v>Países Baixos</v>
      </c>
    </row>
    <row r="28" spans="1:8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3.1325219999999998E-28</v>
      </c>
      <c r="G28" s="4">
        <v>1</v>
      </c>
      <c r="H28" t="str">
        <f t="shared" si="0"/>
        <v>Estados Unidos</v>
      </c>
    </row>
    <row r="29" spans="1:8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1.2853949999999999E-3</v>
      </c>
      <c r="G29" s="4">
        <v>1</v>
      </c>
      <c r="H29" t="str">
        <f t="shared" si="0"/>
        <v>Portugal</v>
      </c>
    </row>
    <row r="30" spans="1:8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1.625329E-18</v>
      </c>
      <c r="G30" s="4">
        <v>-1</v>
      </c>
      <c r="H30" t="str">
        <f t="shared" si="0"/>
        <v>Estados Unidos</v>
      </c>
    </row>
    <row r="31" spans="1:8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3.6230140000000001E-2</v>
      </c>
      <c r="G31" s="4">
        <v>-1</v>
      </c>
      <c r="H31" t="str">
        <f t="shared" si="0"/>
        <v>Países Baixos</v>
      </c>
    </row>
    <row r="32" spans="1:8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4.6261690000000001E-8</v>
      </c>
      <c r="G32" s="4">
        <v>1</v>
      </c>
      <c r="H32" t="str">
        <f t="shared" si="0"/>
        <v>França</v>
      </c>
    </row>
    <row r="33" spans="1:8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1.7169350000000001E-35</v>
      </c>
      <c r="G33" s="4">
        <v>1</v>
      </c>
      <c r="H33" t="str">
        <f t="shared" si="0"/>
        <v>Brasil</v>
      </c>
    </row>
    <row r="34" spans="1:8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999999.9</v>
      </c>
      <c r="G34" s="4">
        <v>0</v>
      </c>
      <c r="H34" t="str">
        <f t="shared" si="0"/>
        <v>empate</v>
      </c>
    </row>
    <row r="35" spans="1:8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977170.7</v>
      </c>
      <c r="G35" s="4">
        <v>0</v>
      </c>
      <c r="H35" t="str">
        <f t="shared" si="0"/>
        <v>empate</v>
      </c>
    </row>
    <row r="36" spans="1:8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205866.6</v>
      </c>
      <c r="G36" s="4">
        <v>-1</v>
      </c>
      <c r="H36" t="str">
        <f t="shared" si="0"/>
        <v>França</v>
      </c>
    </row>
    <row r="37" spans="1:8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999973.8</v>
      </c>
      <c r="G37" s="4">
        <v>0</v>
      </c>
      <c r="H37" t="str">
        <f t="shared" si="0"/>
        <v>empate</v>
      </c>
    </row>
    <row r="38" spans="1:8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1.2096569999999999E-27</v>
      </c>
      <c r="G38" s="4">
        <v>1</v>
      </c>
      <c r="H38" t="str">
        <f t="shared" si="0"/>
        <v>Suécia</v>
      </c>
    </row>
    <row r="39" spans="1:8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999999.8</v>
      </c>
      <c r="G39" s="4">
        <v>0</v>
      </c>
      <c r="H39" t="str">
        <f t="shared" si="0"/>
        <v>empate</v>
      </c>
    </row>
    <row r="40" spans="1:8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1.641751E-11</v>
      </c>
      <c r="G40" s="4">
        <v>1</v>
      </c>
      <c r="H40" t="str">
        <f t="shared" si="0"/>
        <v>Argentina</v>
      </c>
    </row>
    <row r="41" spans="1:8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8.3220190000000004E-19</v>
      </c>
      <c r="G41" s="4">
        <v>1</v>
      </c>
      <c r="H41" t="str">
        <f t="shared" si="0"/>
        <v>Suécia</v>
      </c>
    </row>
    <row r="42" spans="1:8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1000000</v>
      </c>
      <c r="G42" s="4">
        <v>0</v>
      </c>
      <c r="H42" t="str">
        <f t="shared" si="0"/>
        <v>empate</v>
      </c>
    </row>
    <row r="43" spans="1:8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47.375880000000002</v>
      </c>
      <c r="G43" s="4">
        <v>-1</v>
      </c>
      <c r="H43" t="str">
        <f t="shared" si="0"/>
        <v>Itália</v>
      </c>
    </row>
    <row r="44" spans="1:8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4.4671710000000003E-42</v>
      </c>
      <c r="G44" s="4">
        <v>1</v>
      </c>
      <c r="H44" t="str">
        <f t="shared" si="0"/>
        <v>Alemanha</v>
      </c>
    </row>
    <row r="45" spans="1:8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999851.7</v>
      </c>
      <c r="G45" s="4">
        <v>0</v>
      </c>
      <c r="H45" t="str">
        <f t="shared" si="0"/>
        <v>empate</v>
      </c>
    </row>
    <row r="46" spans="1:8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4.4727939999999999E-15</v>
      </c>
      <c r="G46" s="4">
        <v>1</v>
      </c>
      <c r="H46" t="str">
        <f t="shared" si="0"/>
        <v>Coreia do Sul</v>
      </c>
    </row>
    <row r="47" spans="1:8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1.242148E-27</v>
      </c>
      <c r="G47" s="4">
        <v>1</v>
      </c>
      <c r="H47" t="str">
        <f t="shared" si="0"/>
        <v>Alemanha</v>
      </c>
    </row>
    <row r="48" spans="1:8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3.0519529999999998E-18</v>
      </c>
      <c r="G48" s="4">
        <v>-1</v>
      </c>
      <c r="H48" t="str">
        <f t="shared" si="0"/>
        <v>Alemanha</v>
      </c>
    </row>
    <row r="49" spans="1:8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0.35269889999999998</v>
      </c>
      <c r="G49" s="4">
        <v>-1</v>
      </c>
      <c r="H49" t="str">
        <f t="shared" si="0"/>
        <v>Colômbia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91DF-5DD6-467F-8E66-7E9065541B87}">
  <dimension ref="A1:M49"/>
  <sheetViews>
    <sheetView workbookViewId="0">
      <selection activeCell="I2" sqref="I2"/>
    </sheetView>
  </sheetViews>
  <sheetFormatPr defaultColWidth="24.88671875" defaultRowHeight="14.4" x14ac:dyDescent="0.3"/>
  <cols>
    <col min="1" max="1" width="3" bestFit="1" customWidth="1"/>
    <col min="2" max="2" width="5" bestFit="1" customWidth="1"/>
    <col min="3" max="4" width="13.5546875" bestFit="1" customWidth="1"/>
    <col min="5" max="5" width="7.6640625" bestFit="1" customWidth="1"/>
    <col min="6" max="6" width="8.44140625" bestFit="1" customWidth="1"/>
    <col min="7" max="7" width="3.109375" bestFit="1" customWidth="1"/>
    <col min="8" max="8" width="8" customWidth="1"/>
  </cols>
  <sheetData>
    <row r="1" spans="1:13" x14ac:dyDescent="0.3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26</v>
      </c>
      <c r="G1" s="3" t="s">
        <v>27</v>
      </c>
      <c r="H1" s="5" t="s">
        <v>67</v>
      </c>
      <c r="I1" s="5" t="s">
        <v>124</v>
      </c>
      <c r="J1" s="6" t="s">
        <v>125</v>
      </c>
    </row>
    <row r="2" spans="1:13" x14ac:dyDescent="0.3">
      <c r="A2" s="3">
        <v>0</v>
      </c>
      <c r="B2" s="4">
        <v>2023</v>
      </c>
      <c r="C2" s="4" t="s">
        <v>20</v>
      </c>
      <c r="D2" s="4" t="s">
        <v>28</v>
      </c>
      <c r="E2" s="4" t="s">
        <v>29</v>
      </c>
      <c r="F2" s="7">
        <v>977019.7</v>
      </c>
      <c r="G2" s="4">
        <v>1</v>
      </c>
      <c r="H2">
        <v>1</v>
      </c>
      <c r="I2" t="str">
        <f>IF(G2=1,C2,D2)</f>
        <v>Nova Zelândia</v>
      </c>
      <c r="J2" t="b">
        <f>IF(H2&gt;=0,(H2=G2),"")</f>
        <v>1</v>
      </c>
      <c r="L2" t="b">
        <v>1</v>
      </c>
      <c r="M2" s="2">
        <f>COUNTIF(J2:J49,(H2=G2))</f>
        <v>23</v>
      </c>
    </row>
    <row r="3" spans="1:13" x14ac:dyDescent="0.3">
      <c r="A3" s="3">
        <v>1</v>
      </c>
      <c r="B3" s="4">
        <v>2023</v>
      </c>
      <c r="C3" s="4" t="s">
        <v>30</v>
      </c>
      <c r="D3" s="4" t="s">
        <v>31</v>
      </c>
      <c r="E3" s="4" t="s">
        <v>29</v>
      </c>
      <c r="F3" s="7">
        <v>1.7067789999999999E-2</v>
      </c>
      <c r="G3" s="4">
        <v>0</v>
      </c>
      <c r="H3">
        <v>0</v>
      </c>
      <c r="I3" t="str">
        <f t="shared" ref="I3:I49" si="0">IF(G3=1,C3,D3)</f>
        <v>Suíça</v>
      </c>
      <c r="J3" t="b">
        <f t="shared" ref="J3:J49" si="1">IF(H3&gt;=0,(H3=G3),"")</f>
        <v>1</v>
      </c>
      <c r="L3" t="b">
        <v>0</v>
      </c>
      <c r="M3">
        <f>COUNTIF(J2:J49,(H2&lt;&gt;G2))</f>
        <v>11</v>
      </c>
    </row>
    <row r="4" spans="1:13" x14ac:dyDescent="0.3">
      <c r="A4" s="3">
        <v>2</v>
      </c>
      <c r="B4" s="4">
        <v>2023</v>
      </c>
      <c r="C4" s="4" t="s">
        <v>20</v>
      </c>
      <c r="D4" s="4" t="s">
        <v>30</v>
      </c>
      <c r="E4" s="4" t="s">
        <v>29</v>
      </c>
      <c r="F4" s="7">
        <v>1000000</v>
      </c>
      <c r="G4" s="4">
        <v>1</v>
      </c>
      <c r="H4">
        <v>0</v>
      </c>
      <c r="I4" t="str">
        <f t="shared" si="0"/>
        <v>Nova Zelândia</v>
      </c>
      <c r="J4" t="b">
        <f t="shared" si="1"/>
        <v>0</v>
      </c>
    </row>
    <row r="5" spans="1:13" x14ac:dyDescent="0.3">
      <c r="A5" s="3">
        <v>3</v>
      </c>
      <c r="B5" s="4">
        <v>2023</v>
      </c>
      <c r="C5" s="4" t="s">
        <v>31</v>
      </c>
      <c r="D5" s="4" t="s">
        <v>28</v>
      </c>
      <c r="E5" s="4" t="s">
        <v>29</v>
      </c>
      <c r="F5" s="7">
        <v>1.0507399999999999E-16</v>
      </c>
      <c r="G5" s="4">
        <v>0</v>
      </c>
      <c r="H5">
        <v>0</v>
      </c>
      <c r="I5" t="str">
        <f t="shared" si="0"/>
        <v>Noruega</v>
      </c>
      <c r="J5" t="b">
        <f t="shared" si="1"/>
        <v>1</v>
      </c>
    </row>
    <row r="6" spans="1:13" x14ac:dyDescent="0.3">
      <c r="A6" s="3">
        <v>4</v>
      </c>
      <c r="B6" s="4">
        <v>2023</v>
      </c>
      <c r="C6" s="4" t="s">
        <v>31</v>
      </c>
      <c r="D6" s="4" t="s">
        <v>20</v>
      </c>
      <c r="E6" s="4" t="s">
        <v>29</v>
      </c>
      <c r="F6" s="7">
        <v>1.0483600000000001E-5</v>
      </c>
      <c r="G6" s="4">
        <v>0</v>
      </c>
      <c r="H6">
        <v>0</v>
      </c>
      <c r="I6" t="str">
        <f t="shared" si="0"/>
        <v>Nova Zelândia</v>
      </c>
      <c r="J6" t="b">
        <f t="shared" si="1"/>
        <v>1</v>
      </c>
    </row>
    <row r="7" spans="1:13" x14ac:dyDescent="0.3">
      <c r="A7" s="3">
        <v>5</v>
      </c>
      <c r="B7" s="4">
        <v>2023</v>
      </c>
      <c r="C7" s="4" t="s">
        <v>28</v>
      </c>
      <c r="D7" s="4" t="s">
        <v>30</v>
      </c>
      <c r="E7" s="4" t="s">
        <v>29</v>
      </c>
      <c r="F7" s="7">
        <v>1000000</v>
      </c>
      <c r="G7" s="4">
        <v>1</v>
      </c>
      <c r="H7">
        <v>1</v>
      </c>
      <c r="I7" t="str">
        <f t="shared" si="0"/>
        <v>Noruega</v>
      </c>
      <c r="J7" t="b">
        <f t="shared" si="1"/>
        <v>1</v>
      </c>
    </row>
    <row r="8" spans="1:13" x14ac:dyDescent="0.3">
      <c r="A8" s="3">
        <v>6</v>
      </c>
      <c r="B8" s="4">
        <v>2023</v>
      </c>
      <c r="C8" s="4" t="s">
        <v>37</v>
      </c>
      <c r="D8" s="4" t="s">
        <v>33</v>
      </c>
      <c r="E8" s="4" t="s">
        <v>34</v>
      </c>
      <c r="F8" s="7">
        <v>1000000</v>
      </c>
      <c r="G8" s="4">
        <v>1</v>
      </c>
      <c r="H8">
        <v>1</v>
      </c>
      <c r="I8" t="str">
        <f t="shared" si="0"/>
        <v>Austrália</v>
      </c>
      <c r="J8" t="b">
        <f t="shared" si="1"/>
        <v>1</v>
      </c>
      <c r="K8" s="7">
        <v>1000000</v>
      </c>
      <c r="L8" s="9">
        <f>K8+K11</f>
        <v>2000000</v>
      </c>
    </row>
    <row r="9" spans="1:13" x14ac:dyDescent="0.3">
      <c r="A9" s="3">
        <v>7</v>
      </c>
      <c r="B9" s="4">
        <v>2023</v>
      </c>
      <c r="C9" s="4" t="s">
        <v>35</v>
      </c>
      <c r="D9" s="4" t="s">
        <v>36</v>
      </c>
      <c r="E9" s="4" t="s">
        <v>34</v>
      </c>
      <c r="F9" s="7">
        <v>1000000</v>
      </c>
      <c r="G9" s="4">
        <v>1</v>
      </c>
      <c r="H9">
        <v>0</v>
      </c>
      <c r="I9" t="str">
        <f t="shared" si="0"/>
        <v>Nigéria</v>
      </c>
      <c r="J9" t="b">
        <f t="shared" si="1"/>
        <v>0</v>
      </c>
      <c r="K9" s="7">
        <v>1000000</v>
      </c>
      <c r="L9" s="9">
        <f>K9+K13</f>
        <v>1000000</v>
      </c>
    </row>
    <row r="10" spans="1:13" x14ac:dyDescent="0.3">
      <c r="A10" s="3">
        <v>8</v>
      </c>
      <c r="B10" s="4">
        <v>2023</v>
      </c>
      <c r="C10" s="4" t="s">
        <v>36</v>
      </c>
      <c r="D10" s="4" t="s">
        <v>33</v>
      </c>
      <c r="E10" s="4" t="s">
        <v>34</v>
      </c>
      <c r="F10" s="7">
        <v>1000000</v>
      </c>
      <c r="G10" s="4">
        <v>1</v>
      </c>
      <c r="H10">
        <v>1</v>
      </c>
      <c r="I10" t="str">
        <f t="shared" si="0"/>
        <v>Canadá</v>
      </c>
      <c r="J10" t="b">
        <f t="shared" si="1"/>
        <v>1</v>
      </c>
      <c r="K10" s="7">
        <v>1000000</v>
      </c>
      <c r="L10" s="9">
        <f>K10+K12</f>
        <v>2000000</v>
      </c>
    </row>
    <row r="11" spans="1:13" x14ac:dyDescent="0.3">
      <c r="A11" s="3">
        <v>9</v>
      </c>
      <c r="B11" s="4">
        <v>2023</v>
      </c>
      <c r="C11" s="4" t="s">
        <v>37</v>
      </c>
      <c r="D11" s="4" t="s">
        <v>35</v>
      </c>
      <c r="E11" s="4" t="s">
        <v>34</v>
      </c>
      <c r="F11" s="7">
        <v>1000000</v>
      </c>
      <c r="G11" s="4">
        <v>1</v>
      </c>
      <c r="H11">
        <v>0</v>
      </c>
      <c r="I11" t="str">
        <f t="shared" si="0"/>
        <v>Austrália</v>
      </c>
      <c r="J11" t="b">
        <f t="shared" si="1"/>
        <v>0</v>
      </c>
      <c r="K11" s="7">
        <v>1000000</v>
      </c>
    </row>
    <row r="12" spans="1:13" x14ac:dyDescent="0.3">
      <c r="A12" s="3">
        <v>10</v>
      </c>
      <c r="B12" s="4">
        <v>2023</v>
      </c>
      <c r="C12" s="4" t="s">
        <v>36</v>
      </c>
      <c r="D12" s="4" t="s">
        <v>37</v>
      </c>
      <c r="E12" s="4" t="s">
        <v>34</v>
      </c>
      <c r="F12" s="7">
        <v>1000000</v>
      </c>
      <c r="G12" s="4">
        <v>1</v>
      </c>
      <c r="H12">
        <v>-1</v>
      </c>
      <c r="I12" t="str">
        <f t="shared" si="0"/>
        <v>Canadá</v>
      </c>
      <c r="J12" t="str">
        <f t="shared" si="1"/>
        <v/>
      </c>
      <c r="K12" s="7">
        <v>1000000</v>
      </c>
    </row>
    <row r="13" spans="1:13" x14ac:dyDescent="0.3">
      <c r="A13" s="3">
        <v>11</v>
      </c>
      <c r="B13" s="4">
        <v>2023</v>
      </c>
      <c r="C13" s="4" t="s">
        <v>33</v>
      </c>
      <c r="D13" s="4" t="s">
        <v>35</v>
      </c>
      <c r="E13" s="4" t="s">
        <v>34</v>
      </c>
      <c r="F13" s="7">
        <v>8.3604849999999992E-28</v>
      </c>
      <c r="G13" s="4">
        <v>0</v>
      </c>
      <c r="H13">
        <v>-1</v>
      </c>
      <c r="I13" t="str">
        <f t="shared" si="0"/>
        <v>Nigéria</v>
      </c>
      <c r="J13" t="str">
        <f t="shared" si="1"/>
        <v/>
      </c>
      <c r="K13" s="7">
        <v>8.3604849999999992E-28</v>
      </c>
    </row>
    <row r="14" spans="1:13" x14ac:dyDescent="0.3">
      <c r="A14" s="3">
        <v>12</v>
      </c>
      <c r="B14" s="4">
        <v>2023</v>
      </c>
      <c r="C14" s="4" t="s">
        <v>38</v>
      </c>
      <c r="D14" s="4" t="s">
        <v>39</v>
      </c>
      <c r="E14" s="4" t="s">
        <v>40</v>
      </c>
      <c r="F14" s="7">
        <v>1000000</v>
      </c>
      <c r="G14" s="4">
        <v>1</v>
      </c>
      <c r="H14">
        <v>1</v>
      </c>
      <c r="I14" t="str">
        <f t="shared" si="0"/>
        <v>Espanha</v>
      </c>
      <c r="J14" t="b">
        <f t="shared" si="1"/>
        <v>1</v>
      </c>
    </row>
    <row r="15" spans="1:13" x14ac:dyDescent="0.3">
      <c r="A15" s="3">
        <v>13</v>
      </c>
      <c r="B15" s="4">
        <v>2023</v>
      </c>
      <c r="C15" s="4" t="s">
        <v>41</v>
      </c>
      <c r="D15" s="4" t="s">
        <v>42</v>
      </c>
      <c r="E15" s="4" t="s">
        <v>40</v>
      </c>
      <c r="F15" s="7">
        <v>4.783194E-54</v>
      </c>
      <c r="G15" s="4">
        <v>0</v>
      </c>
      <c r="H15">
        <v>0</v>
      </c>
      <c r="I15" t="str">
        <f t="shared" si="0"/>
        <v>Japão</v>
      </c>
      <c r="J15" t="b">
        <f t="shared" si="1"/>
        <v>1</v>
      </c>
    </row>
    <row r="16" spans="1:13" x14ac:dyDescent="0.3">
      <c r="A16" s="3">
        <v>14</v>
      </c>
      <c r="B16" s="4">
        <v>2023</v>
      </c>
      <c r="C16" s="4" t="s">
        <v>42</v>
      </c>
      <c r="D16" s="4" t="s">
        <v>39</v>
      </c>
      <c r="E16" s="4" t="s">
        <v>40</v>
      </c>
      <c r="F16" s="7">
        <v>1000000</v>
      </c>
      <c r="G16" s="4">
        <v>1</v>
      </c>
      <c r="H16">
        <v>1</v>
      </c>
      <c r="I16" t="str">
        <f t="shared" si="0"/>
        <v>Japão</v>
      </c>
      <c r="J16" t="b">
        <f t="shared" si="1"/>
        <v>1</v>
      </c>
    </row>
    <row r="17" spans="1:10" x14ac:dyDescent="0.3">
      <c r="A17" s="3">
        <v>15</v>
      </c>
      <c r="B17" s="4">
        <v>2023</v>
      </c>
      <c r="C17" s="4" t="s">
        <v>38</v>
      </c>
      <c r="D17" s="4" t="s">
        <v>41</v>
      </c>
      <c r="E17" s="4" t="s">
        <v>40</v>
      </c>
      <c r="F17" s="7">
        <v>1000000</v>
      </c>
      <c r="G17" s="4">
        <v>1</v>
      </c>
      <c r="H17">
        <v>1</v>
      </c>
      <c r="I17" t="str">
        <f t="shared" si="0"/>
        <v>Espanha</v>
      </c>
      <c r="J17" t="b">
        <f t="shared" si="1"/>
        <v>1</v>
      </c>
    </row>
    <row r="18" spans="1:10" x14ac:dyDescent="0.3">
      <c r="A18" s="3">
        <v>16</v>
      </c>
      <c r="B18" s="4">
        <v>2023</v>
      </c>
      <c r="C18" s="4" t="s">
        <v>42</v>
      </c>
      <c r="D18" s="4" t="s">
        <v>38</v>
      </c>
      <c r="E18" s="4" t="s">
        <v>40</v>
      </c>
      <c r="F18" s="7">
        <v>1000000</v>
      </c>
      <c r="G18" s="4">
        <v>1</v>
      </c>
      <c r="H18">
        <v>-1</v>
      </c>
      <c r="I18" t="str">
        <f t="shared" si="0"/>
        <v>Japão</v>
      </c>
      <c r="J18" t="str">
        <f t="shared" si="1"/>
        <v/>
      </c>
    </row>
    <row r="19" spans="1:10" x14ac:dyDescent="0.3">
      <c r="A19" s="3">
        <v>17</v>
      </c>
      <c r="B19" s="4">
        <v>2023</v>
      </c>
      <c r="C19" s="4" t="s">
        <v>39</v>
      </c>
      <c r="D19" s="4" t="s">
        <v>41</v>
      </c>
      <c r="E19" s="4" t="s">
        <v>40</v>
      </c>
      <c r="F19" s="7">
        <v>1000000</v>
      </c>
      <c r="G19" s="4">
        <v>1</v>
      </c>
      <c r="H19">
        <v>-1</v>
      </c>
      <c r="I19" t="str">
        <f t="shared" si="0"/>
        <v>Costa Rica</v>
      </c>
      <c r="J19" t="str">
        <f t="shared" si="1"/>
        <v/>
      </c>
    </row>
    <row r="20" spans="1:10" x14ac:dyDescent="0.3">
      <c r="A20" s="3">
        <v>18</v>
      </c>
      <c r="B20" s="4">
        <v>2023</v>
      </c>
      <c r="C20" s="4" t="s">
        <v>43</v>
      </c>
      <c r="D20" s="4" t="s">
        <v>44</v>
      </c>
      <c r="E20" s="4" t="s">
        <v>45</v>
      </c>
      <c r="F20" s="7">
        <v>1000000</v>
      </c>
      <c r="G20" s="4">
        <v>1</v>
      </c>
      <c r="H20">
        <v>1</v>
      </c>
      <c r="I20" t="str">
        <f t="shared" si="0"/>
        <v>Inglaterra</v>
      </c>
      <c r="J20" t="b">
        <f t="shared" si="1"/>
        <v>1</v>
      </c>
    </row>
    <row r="21" spans="1:10" x14ac:dyDescent="0.3">
      <c r="A21" s="3">
        <v>19</v>
      </c>
      <c r="B21" s="4">
        <v>2023</v>
      </c>
      <c r="C21" s="4" t="s">
        <v>46</v>
      </c>
      <c r="D21" s="4" t="s">
        <v>47</v>
      </c>
      <c r="E21" s="4" t="s">
        <v>45</v>
      </c>
      <c r="F21" s="7">
        <v>1.211063</v>
      </c>
      <c r="G21" s="4">
        <v>0</v>
      </c>
      <c r="H21">
        <v>1</v>
      </c>
      <c r="I21" t="str">
        <f t="shared" si="0"/>
        <v>China</v>
      </c>
      <c r="J21" t="b">
        <f t="shared" si="1"/>
        <v>0</v>
      </c>
    </row>
    <row r="22" spans="1:10" x14ac:dyDescent="0.3">
      <c r="A22" s="3">
        <v>20</v>
      </c>
      <c r="B22" s="4">
        <v>2023</v>
      </c>
      <c r="C22" s="4" t="s">
        <v>43</v>
      </c>
      <c r="D22" s="4" t="s">
        <v>46</v>
      </c>
      <c r="E22" s="4" t="s">
        <v>45</v>
      </c>
      <c r="F22" s="7">
        <v>1000000</v>
      </c>
      <c r="G22" s="4">
        <v>1</v>
      </c>
      <c r="H22">
        <v>1</v>
      </c>
      <c r="I22" t="str">
        <f t="shared" si="0"/>
        <v>Inglaterra</v>
      </c>
      <c r="J22" t="b">
        <f t="shared" si="1"/>
        <v>1</v>
      </c>
    </row>
    <row r="23" spans="1:10" x14ac:dyDescent="0.3">
      <c r="A23" s="3">
        <v>21</v>
      </c>
      <c r="B23" s="4">
        <v>2023</v>
      </c>
      <c r="C23" s="4" t="s">
        <v>47</v>
      </c>
      <c r="D23" s="4" t="s">
        <v>44</v>
      </c>
      <c r="E23" s="4" t="s">
        <v>45</v>
      </c>
      <c r="F23" s="7">
        <v>1000000</v>
      </c>
      <c r="G23" s="4">
        <v>1</v>
      </c>
      <c r="H23">
        <v>1</v>
      </c>
      <c r="I23" t="str">
        <f t="shared" si="0"/>
        <v>China</v>
      </c>
      <c r="J23" t="b">
        <f t="shared" si="1"/>
        <v>1</v>
      </c>
    </row>
    <row r="24" spans="1:10" x14ac:dyDescent="0.3">
      <c r="A24" s="3">
        <v>22</v>
      </c>
      <c r="B24" s="4">
        <v>2023</v>
      </c>
      <c r="C24" s="4" t="s">
        <v>47</v>
      </c>
      <c r="D24" s="4" t="s">
        <v>43</v>
      </c>
      <c r="E24" s="4" t="s">
        <v>45</v>
      </c>
      <c r="F24" s="7">
        <v>136519.5</v>
      </c>
      <c r="G24" s="4">
        <v>0</v>
      </c>
      <c r="H24">
        <v>-1</v>
      </c>
      <c r="I24" t="str">
        <f t="shared" si="0"/>
        <v>Inglaterra</v>
      </c>
      <c r="J24" t="str">
        <f t="shared" si="1"/>
        <v/>
      </c>
    </row>
    <row r="25" spans="1:10" x14ac:dyDescent="0.3">
      <c r="A25" s="3">
        <v>23</v>
      </c>
      <c r="B25" s="4">
        <v>2023</v>
      </c>
      <c r="C25" s="4" t="s">
        <v>44</v>
      </c>
      <c r="D25" s="4" t="s">
        <v>46</v>
      </c>
      <c r="E25" s="4" t="s">
        <v>45</v>
      </c>
      <c r="F25" s="7">
        <v>5.3041390000000004E-10</v>
      </c>
      <c r="G25" s="4">
        <v>0</v>
      </c>
      <c r="H25">
        <v>-1</v>
      </c>
      <c r="I25" t="str">
        <f t="shared" si="0"/>
        <v>Dinamarca</v>
      </c>
      <c r="J25" t="str">
        <f t="shared" si="1"/>
        <v/>
      </c>
    </row>
    <row r="26" spans="1:10" x14ac:dyDescent="0.3">
      <c r="A26" s="3">
        <v>24</v>
      </c>
      <c r="B26" s="4">
        <v>2023</v>
      </c>
      <c r="C26" s="4" t="s">
        <v>48</v>
      </c>
      <c r="D26" s="4" t="s">
        <v>49</v>
      </c>
      <c r="E26" s="4" t="s">
        <v>50</v>
      </c>
      <c r="F26" s="7">
        <v>1000000</v>
      </c>
      <c r="G26" s="4">
        <v>1</v>
      </c>
      <c r="H26">
        <v>1</v>
      </c>
      <c r="I26" t="str">
        <f t="shared" si="0"/>
        <v>Estados Unidos</v>
      </c>
      <c r="J26" t="b">
        <f t="shared" si="1"/>
        <v>1</v>
      </c>
    </row>
    <row r="27" spans="1:10" x14ac:dyDescent="0.3">
      <c r="A27" s="3">
        <v>25</v>
      </c>
      <c r="B27" s="4">
        <v>2023</v>
      </c>
      <c r="C27" s="4" t="s">
        <v>51</v>
      </c>
      <c r="D27" s="4" t="s">
        <v>52</v>
      </c>
      <c r="E27" s="4" t="s">
        <v>50</v>
      </c>
      <c r="F27" s="7">
        <v>999997.8</v>
      </c>
      <c r="G27" s="4">
        <v>1</v>
      </c>
      <c r="H27">
        <v>1</v>
      </c>
      <c r="I27" t="str">
        <f t="shared" si="0"/>
        <v>Países Baixos</v>
      </c>
      <c r="J27" t="b">
        <f t="shared" si="1"/>
        <v>1</v>
      </c>
    </row>
    <row r="28" spans="1:10" x14ac:dyDescent="0.3">
      <c r="A28" s="3">
        <v>26</v>
      </c>
      <c r="B28" s="4">
        <v>2023</v>
      </c>
      <c r="C28" s="4" t="s">
        <v>48</v>
      </c>
      <c r="D28" s="4" t="s">
        <v>51</v>
      </c>
      <c r="E28" s="4" t="s">
        <v>50</v>
      </c>
      <c r="F28" s="7">
        <v>1000000</v>
      </c>
      <c r="G28" s="4">
        <v>1</v>
      </c>
      <c r="H28">
        <v>0</v>
      </c>
      <c r="I28" t="str">
        <f t="shared" si="0"/>
        <v>Estados Unidos</v>
      </c>
      <c r="J28" t="b">
        <f t="shared" si="1"/>
        <v>0</v>
      </c>
    </row>
    <row r="29" spans="1:10" x14ac:dyDescent="0.3">
      <c r="A29" s="3">
        <v>27</v>
      </c>
      <c r="B29" s="4">
        <v>2023</v>
      </c>
      <c r="C29" s="4" t="s">
        <v>52</v>
      </c>
      <c r="D29" s="4" t="s">
        <v>49</v>
      </c>
      <c r="E29" s="4" t="s">
        <v>50</v>
      </c>
      <c r="F29" s="7">
        <v>1000000</v>
      </c>
      <c r="G29" s="4">
        <v>1</v>
      </c>
      <c r="H29">
        <v>1</v>
      </c>
      <c r="I29" t="str">
        <f t="shared" si="0"/>
        <v>Portugal</v>
      </c>
      <c r="J29" t="b">
        <f t="shared" si="1"/>
        <v>1</v>
      </c>
    </row>
    <row r="30" spans="1:10" x14ac:dyDescent="0.3">
      <c r="A30" s="3">
        <v>28</v>
      </c>
      <c r="B30" s="4">
        <v>2023</v>
      </c>
      <c r="C30" s="4" t="s">
        <v>52</v>
      </c>
      <c r="D30" s="4" t="s">
        <v>48</v>
      </c>
      <c r="E30" s="4" t="s">
        <v>50</v>
      </c>
      <c r="F30" s="7">
        <v>3.4328979999999998E-30</v>
      </c>
      <c r="G30" s="4">
        <v>0</v>
      </c>
      <c r="H30">
        <v>-1</v>
      </c>
      <c r="I30" t="str">
        <f t="shared" si="0"/>
        <v>Estados Unidos</v>
      </c>
      <c r="J30" t="str">
        <f t="shared" si="1"/>
        <v/>
      </c>
    </row>
    <row r="31" spans="1:10" x14ac:dyDescent="0.3">
      <c r="A31" s="3">
        <v>29</v>
      </c>
      <c r="B31" s="4">
        <v>2023</v>
      </c>
      <c r="C31" s="4" t="s">
        <v>49</v>
      </c>
      <c r="D31" s="4" t="s">
        <v>51</v>
      </c>
      <c r="E31" s="4" t="s">
        <v>50</v>
      </c>
      <c r="F31" s="7">
        <v>3.0960169999999997E-11</v>
      </c>
      <c r="G31" s="4">
        <v>0</v>
      </c>
      <c r="H31">
        <v>-1</v>
      </c>
      <c r="I31" t="str">
        <f t="shared" si="0"/>
        <v>Países Baixos</v>
      </c>
      <c r="J31" t="str">
        <f t="shared" si="1"/>
        <v/>
      </c>
    </row>
    <row r="32" spans="1:10" x14ac:dyDescent="0.3">
      <c r="A32" s="3">
        <v>30</v>
      </c>
      <c r="B32" s="4">
        <v>2023</v>
      </c>
      <c r="C32" s="4" t="s">
        <v>53</v>
      </c>
      <c r="D32" s="4" t="s">
        <v>54</v>
      </c>
      <c r="E32" s="4" t="s">
        <v>55</v>
      </c>
      <c r="F32" s="7">
        <v>1000000</v>
      </c>
      <c r="G32" s="4">
        <v>1</v>
      </c>
      <c r="H32">
        <v>0</v>
      </c>
      <c r="I32" t="str">
        <f t="shared" si="0"/>
        <v>França</v>
      </c>
      <c r="J32" t="b">
        <f t="shared" si="1"/>
        <v>0</v>
      </c>
    </row>
    <row r="33" spans="1:12" x14ac:dyDescent="0.3">
      <c r="A33" s="3">
        <v>31</v>
      </c>
      <c r="B33" s="4">
        <v>2023</v>
      </c>
      <c r="C33" s="4" t="s">
        <v>56</v>
      </c>
      <c r="D33" s="4" t="s">
        <v>57</v>
      </c>
      <c r="E33" s="4" t="s">
        <v>55</v>
      </c>
      <c r="F33" s="7">
        <v>1000000</v>
      </c>
      <c r="G33" s="4">
        <v>1</v>
      </c>
      <c r="H33">
        <v>1</v>
      </c>
      <c r="I33" t="str">
        <f t="shared" si="0"/>
        <v>Brasil</v>
      </c>
      <c r="J33" t="b">
        <f t="shared" si="1"/>
        <v>1</v>
      </c>
    </row>
    <row r="34" spans="1:12" x14ac:dyDescent="0.3">
      <c r="A34" s="3">
        <v>32</v>
      </c>
      <c r="B34" s="4">
        <v>2023</v>
      </c>
      <c r="C34" s="4" t="s">
        <v>53</v>
      </c>
      <c r="D34" s="4" t="s">
        <v>56</v>
      </c>
      <c r="E34" s="4" t="s">
        <v>55</v>
      </c>
      <c r="F34" s="7">
        <v>2.1355800000000001E-13</v>
      </c>
      <c r="G34" s="4">
        <v>0</v>
      </c>
      <c r="H34">
        <v>1</v>
      </c>
      <c r="I34" t="str">
        <f t="shared" si="0"/>
        <v>Brasil</v>
      </c>
      <c r="J34" t="b">
        <f t="shared" si="1"/>
        <v>0</v>
      </c>
    </row>
    <row r="35" spans="1:12" x14ac:dyDescent="0.3">
      <c r="A35" s="3">
        <v>33</v>
      </c>
      <c r="B35" s="4">
        <v>2023</v>
      </c>
      <c r="C35" s="4" t="s">
        <v>57</v>
      </c>
      <c r="D35" s="4" t="s">
        <v>54</v>
      </c>
      <c r="E35" s="4" t="s">
        <v>55</v>
      </c>
      <c r="F35" s="7">
        <v>3.3189550000000002E-3</v>
      </c>
      <c r="G35" s="4">
        <v>0</v>
      </c>
      <c r="H35">
        <v>0</v>
      </c>
      <c r="I35" t="str">
        <f t="shared" si="0"/>
        <v>Jamaica</v>
      </c>
      <c r="J35" t="b">
        <f t="shared" si="1"/>
        <v>1</v>
      </c>
    </row>
    <row r="36" spans="1:12" x14ac:dyDescent="0.3">
      <c r="A36" s="3">
        <v>34</v>
      </c>
      <c r="B36" s="4">
        <v>2023</v>
      </c>
      <c r="C36" s="4" t="s">
        <v>57</v>
      </c>
      <c r="D36" s="4" t="s">
        <v>53</v>
      </c>
      <c r="E36" s="4" t="s">
        <v>55</v>
      </c>
      <c r="F36" s="7">
        <v>2.9404499999999997E-14</v>
      </c>
      <c r="G36" s="4">
        <v>0</v>
      </c>
      <c r="H36">
        <v>-1</v>
      </c>
      <c r="I36" t="str">
        <f t="shared" si="0"/>
        <v>França</v>
      </c>
      <c r="J36" t="str">
        <f t="shared" si="1"/>
        <v/>
      </c>
    </row>
    <row r="37" spans="1:12" x14ac:dyDescent="0.3">
      <c r="A37" s="3">
        <v>35</v>
      </c>
      <c r="B37" s="4">
        <v>2023</v>
      </c>
      <c r="C37" s="4" t="s">
        <v>54</v>
      </c>
      <c r="D37" s="4" t="s">
        <v>56</v>
      </c>
      <c r="E37" s="4" t="s">
        <v>55</v>
      </c>
      <c r="F37" s="7">
        <v>2.2618679999999999E-20</v>
      </c>
      <c r="G37" s="4">
        <v>0</v>
      </c>
      <c r="H37">
        <v>-1</v>
      </c>
      <c r="I37" t="str">
        <f t="shared" si="0"/>
        <v>Brasil</v>
      </c>
      <c r="J37" t="str">
        <f t="shared" si="1"/>
        <v/>
      </c>
    </row>
    <row r="38" spans="1:12" x14ac:dyDescent="0.3">
      <c r="A38" s="3">
        <v>36</v>
      </c>
      <c r="B38" s="4">
        <v>2023</v>
      </c>
      <c r="C38" s="4" t="s">
        <v>58</v>
      </c>
      <c r="D38" s="4" t="s">
        <v>59</v>
      </c>
      <c r="E38" s="4" t="s">
        <v>60</v>
      </c>
      <c r="F38" s="7">
        <v>1000000</v>
      </c>
      <c r="G38" s="4">
        <v>1</v>
      </c>
      <c r="H38">
        <v>1</v>
      </c>
      <c r="I38" t="str">
        <f t="shared" si="0"/>
        <v>Suécia</v>
      </c>
      <c r="J38" t="b">
        <f t="shared" si="1"/>
        <v>1</v>
      </c>
    </row>
    <row r="39" spans="1:12" x14ac:dyDescent="0.3">
      <c r="A39" s="3">
        <v>37</v>
      </c>
      <c r="B39" s="4">
        <v>2023</v>
      </c>
      <c r="C39" s="4" t="s">
        <v>61</v>
      </c>
      <c r="D39" s="4" t="s">
        <v>62</v>
      </c>
      <c r="E39" s="4" t="s">
        <v>60</v>
      </c>
      <c r="F39" s="7">
        <v>34258.54</v>
      </c>
      <c r="G39" s="4">
        <v>0</v>
      </c>
      <c r="H39">
        <v>1</v>
      </c>
      <c r="I39" t="str">
        <f t="shared" si="0"/>
        <v>Argentina</v>
      </c>
      <c r="J39" t="b">
        <f t="shared" si="1"/>
        <v>0</v>
      </c>
      <c r="L39">
        <f>9/28</f>
        <v>0.32142857142857145</v>
      </c>
    </row>
    <row r="40" spans="1:12" x14ac:dyDescent="0.3">
      <c r="A40" s="3">
        <v>38</v>
      </c>
      <c r="B40" s="4">
        <v>2023</v>
      </c>
      <c r="C40" s="4" t="s">
        <v>62</v>
      </c>
      <c r="D40" s="4" t="s">
        <v>59</v>
      </c>
      <c r="E40" s="4" t="s">
        <v>60</v>
      </c>
      <c r="F40" s="7">
        <v>1000000</v>
      </c>
      <c r="G40" s="4">
        <v>1</v>
      </c>
      <c r="H40">
        <v>0</v>
      </c>
      <c r="I40" t="str">
        <f t="shared" si="0"/>
        <v>Argentina</v>
      </c>
      <c r="J40" t="b">
        <f t="shared" si="1"/>
        <v>0</v>
      </c>
    </row>
    <row r="41" spans="1:12" x14ac:dyDescent="0.3">
      <c r="A41" s="3">
        <v>39</v>
      </c>
      <c r="B41" s="4">
        <v>2023</v>
      </c>
      <c r="C41" s="4" t="s">
        <v>58</v>
      </c>
      <c r="D41" s="4" t="s">
        <v>61</v>
      </c>
      <c r="E41" s="4" t="s">
        <v>60</v>
      </c>
      <c r="F41" s="7">
        <v>1000000</v>
      </c>
      <c r="G41" s="4">
        <v>1</v>
      </c>
      <c r="H41">
        <v>1</v>
      </c>
      <c r="I41" t="str">
        <f t="shared" si="0"/>
        <v>Suécia</v>
      </c>
      <c r="J41" t="b">
        <f t="shared" si="1"/>
        <v>1</v>
      </c>
    </row>
    <row r="42" spans="1:12" x14ac:dyDescent="0.3">
      <c r="A42" s="3">
        <v>40</v>
      </c>
      <c r="B42" s="4">
        <v>2023</v>
      </c>
      <c r="C42" s="4" t="s">
        <v>62</v>
      </c>
      <c r="D42" s="4" t="s">
        <v>58</v>
      </c>
      <c r="E42" s="4" t="s">
        <v>60</v>
      </c>
      <c r="F42" s="7">
        <v>230.53139999999999</v>
      </c>
      <c r="G42" s="4">
        <v>0</v>
      </c>
      <c r="H42">
        <v>-1</v>
      </c>
      <c r="I42" t="str">
        <f t="shared" si="0"/>
        <v>Suécia</v>
      </c>
      <c r="J42" t="str">
        <f t="shared" si="1"/>
        <v/>
      </c>
    </row>
    <row r="43" spans="1:12" x14ac:dyDescent="0.3">
      <c r="A43" s="3">
        <v>41</v>
      </c>
      <c r="B43" s="4">
        <v>2023</v>
      </c>
      <c r="C43" s="4" t="s">
        <v>59</v>
      </c>
      <c r="D43" s="4" t="s">
        <v>61</v>
      </c>
      <c r="E43" s="4" t="s">
        <v>60</v>
      </c>
      <c r="F43" s="7">
        <v>31.012830000000001</v>
      </c>
      <c r="G43" s="4">
        <v>0</v>
      </c>
      <c r="H43">
        <v>-1</v>
      </c>
      <c r="I43" t="str">
        <f t="shared" si="0"/>
        <v>Itália</v>
      </c>
      <c r="J43" t="str">
        <f t="shared" si="1"/>
        <v/>
      </c>
    </row>
    <row r="44" spans="1:12" x14ac:dyDescent="0.3">
      <c r="A44" s="3">
        <v>42</v>
      </c>
      <c r="B44" s="4">
        <v>2023</v>
      </c>
      <c r="C44" s="4" t="s">
        <v>32</v>
      </c>
      <c r="D44" s="4" t="s">
        <v>63</v>
      </c>
      <c r="E44" s="4" t="s">
        <v>64</v>
      </c>
      <c r="F44" s="7">
        <v>1000000</v>
      </c>
      <c r="G44" s="4">
        <v>1</v>
      </c>
      <c r="H44">
        <v>1</v>
      </c>
      <c r="I44" t="str">
        <f t="shared" si="0"/>
        <v>Alemanha</v>
      </c>
      <c r="J44" t="b">
        <f t="shared" si="1"/>
        <v>1</v>
      </c>
    </row>
    <row r="45" spans="1:12" x14ac:dyDescent="0.3">
      <c r="A45" s="3">
        <v>43</v>
      </c>
      <c r="B45" s="4">
        <v>2023</v>
      </c>
      <c r="C45" s="4" t="s">
        <v>65</v>
      </c>
      <c r="D45" s="4" t="s">
        <v>66</v>
      </c>
      <c r="E45" s="4" t="s">
        <v>64</v>
      </c>
      <c r="F45" s="7">
        <v>999798.1</v>
      </c>
      <c r="G45" s="4">
        <v>1</v>
      </c>
      <c r="H45">
        <v>1</v>
      </c>
      <c r="I45" t="str">
        <f t="shared" si="0"/>
        <v>Colômbia</v>
      </c>
      <c r="J45" t="b">
        <f t="shared" si="1"/>
        <v>1</v>
      </c>
    </row>
    <row r="46" spans="1:12" x14ac:dyDescent="0.3">
      <c r="A46" s="3">
        <v>44</v>
      </c>
      <c r="B46" s="4">
        <v>2023</v>
      </c>
      <c r="C46" s="4" t="s">
        <v>66</v>
      </c>
      <c r="D46" s="4" t="s">
        <v>63</v>
      </c>
      <c r="E46" s="4" t="s">
        <v>64</v>
      </c>
      <c r="F46" s="7">
        <v>1000000</v>
      </c>
      <c r="G46" s="4">
        <v>1</v>
      </c>
      <c r="H46">
        <v>0</v>
      </c>
      <c r="I46" t="str">
        <f t="shared" si="0"/>
        <v>Coreia do Sul</v>
      </c>
      <c r="J46" t="b">
        <f t="shared" si="1"/>
        <v>0</v>
      </c>
    </row>
    <row r="47" spans="1:12" x14ac:dyDescent="0.3">
      <c r="A47" s="3">
        <v>45</v>
      </c>
      <c r="B47" s="4">
        <v>2023</v>
      </c>
      <c r="C47" s="4" t="s">
        <v>32</v>
      </c>
      <c r="D47" s="4" t="s">
        <v>65</v>
      </c>
      <c r="E47" s="4" t="s">
        <v>64</v>
      </c>
      <c r="F47" s="7">
        <v>1000000</v>
      </c>
      <c r="G47" s="4">
        <v>1</v>
      </c>
      <c r="H47">
        <v>0</v>
      </c>
      <c r="I47" t="str">
        <f t="shared" si="0"/>
        <v>Alemanha</v>
      </c>
      <c r="J47" t="b">
        <f t="shared" si="1"/>
        <v>0</v>
      </c>
    </row>
    <row r="48" spans="1:12" x14ac:dyDescent="0.3">
      <c r="A48" s="3">
        <v>46</v>
      </c>
      <c r="B48" s="4">
        <v>2023</v>
      </c>
      <c r="C48" s="4" t="s">
        <v>66</v>
      </c>
      <c r="D48" s="4" t="s">
        <v>32</v>
      </c>
      <c r="E48" s="4" t="s">
        <v>64</v>
      </c>
      <c r="F48" s="7">
        <v>6.6265830000000001E-16</v>
      </c>
      <c r="G48" s="4">
        <v>0</v>
      </c>
      <c r="H48">
        <v>-1</v>
      </c>
      <c r="I48" t="str">
        <f t="shared" si="0"/>
        <v>Alemanha</v>
      </c>
      <c r="J48" t="str">
        <f t="shared" si="1"/>
        <v/>
      </c>
    </row>
    <row r="49" spans="1:10" x14ac:dyDescent="0.3">
      <c r="A49" s="3">
        <v>47</v>
      </c>
      <c r="B49" s="4">
        <v>2023</v>
      </c>
      <c r="C49" s="4" t="s">
        <v>63</v>
      </c>
      <c r="D49" s="4" t="s">
        <v>65</v>
      </c>
      <c r="E49" s="4" t="s">
        <v>64</v>
      </c>
      <c r="F49" s="7">
        <v>1.1872819999999999E-12</v>
      </c>
      <c r="G49" s="4">
        <v>0</v>
      </c>
      <c r="H49">
        <v>-1</v>
      </c>
      <c r="I49" t="str">
        <f t="shared" si="0"/>
        <v>Colômbia</v>
      </c>
      <c r="J49" t="str">
        <f t="shared" si="1"/>
        <v/>
      </c>
    </row>
  </sheetData>
  <autoFilter ref="A1:L49" xr:uid="{2AD391DF-5DD6-467F-8E66-7E9065541B87}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8922-F73C-4AA3-8CFB-8BD962039B8E}">
  <dimension ref="A1:L24"/>
  <sheetViews>
    <sheetView tabSelected="1" workbookViewId="0">
      <selection activeCell="L24" sqref="L24"/>
    </sheetView>
  </sheetViews>
  <sheetFormatPr defaultRowHeight="14.4" x14ac:dyDescent="0.3"/>
  <sheetData>
    <row r="1" spans="1:10" x14ac:dyDescent="0.3">
      <c r="A1" s="14" t="s">
        <v>16</v>
      </c>
      <c r="B1" s="14"/>
      <c r="C1" s="14"/>
      <c r="D1" s="14" t="s">
        <v>17</v>
      </c>
      <c r="E1" s="14"/>
      <c r="F1" s="14"/>
      <c r="G1" s="14" t="s">
        <v>18</v>
      </c>
      <c r="H1" s="14"/>
      <c r="I1" s="14"/>
      <c r="J1" t="s">
        <v>19</v>
      </c>
    </row>
    <row r="2" spans="1:10" x14ac:dyDescent="0.3">
      <c r="A2" s="1" t="s">
        <v>1</v>
      </c>
      <c r="B2" t="s">
        <v>20</v>
      </c>
    </row>
    <row r="3" spans="1:10" x14ac:dyDescent="0.3">
      <c r="A3" t="s">
        <v>2</v>
      </c>
      <c r="B3" t="s">
        <v>38</v>
      </c>
      <c r="E3" t="s">
        <v>20</v>
      </c>
    </row>
    <row r="5" spans="1:10" x14ac:dyDescent="0.3">
      <c r="A5" s="2" t="s">
        <v>3</v>
      </c>
      <c r="B5" t="s">
        <v>48</v>
      </c>
    </row>
    <row r="6" spans="1:10" x14ac:dyDescent="0.3">
      <c r="A6" t="s">
        <v>4</v>
      </c>
      <c r="B6" t="s">
        <v>62</v>
      </c>
      <c r="E6" t="s">
        <v>48</v>
      </c>
      <c r="H6" t="s">
        <v>48</v>
      </c>
    </row>
    <row r="8" spans="1:10" x14ac:dyDescent="0.3">
      <c r="A8" t="s">
        <v>0</v>
      </c>
      <c r="B8" s="4" t="s">
        <v>42</v>
      </c>
    </row>
    <row r="9" spans="1:10" x14ac:dyDescent="0.3">
      <c r="A9" t="s">
        <v>5</v>
      </c>
      <c r="B9" s="4" t="s">
        <v>28</v>
      </c>
      <c r="E9" s="4" t="s">
        <v>42</v>
      </c>
    </row>
    <row r="11" spans="1:10" x14ac:dyDescent="0.3">
      <c r="A11" t="s">
        <v>6</v>
      </c>
      <c r="B11" t="s">
        <v>58</v>
      </c>
    </row>
    <row r="12" spans="1:10" x14ac:dyDescent="0.3">
      <c r="A12" t="s">
        <v>7</v>
      </c>
      <c r="B12" t="s">
        <v>51</v>
      </c>
      <c r="E12" t="s">
        <v>58</v>
      </c>
      <c r="H12" s="4" t="s">
        <v>42</v>
      </c>
      <c r="J12" s="4" t="s">
        <v>42</v>
      </c>
    </row>
    <row r="14" spans="1:10" x14ac:dyDescent="0.3">
      <c r="A14" t="s">
        <v>8</v>
      </c>
      <c r="B14" t="s">
        <v>37</v>
      </c>
    </row>
    <row r="15" spans="1:10" x14ac:dyDescent="0.3">
      <c r="A15" t="s">
        <v>9</v>
      </c>
      <c r="B15" s="4" t="s">
        <v>47</v>
      </c>
      <c r="E15" t="s">
        <v>37</v>
      </c>
    </row>
    <row r="17" spans="1:12" x14ac:dyDescent="0.3">
      <c r="A17" t="s">
        <v>10</v>
      </c>
      <c r="B17" t="s">
        <v>56</v>
      </c>
    </row>
    <row r="18" spans="1:12" x14ac:dyDescent="0.3">
      <c r="A18" t="s">
        <v>11</v>
      </c>
      <c r="B18" s="4" t="s">
        <v>65</v>
      </c>
      <c r="E18" t="s">
        <v>56</v>
      </c>
      <c r="H18" t="s">
        <v>37</v>
      </c>
    </row>
    <row r="20" spans="1:12" x14ac:dyDescent="0.3">
      <c r="A20" t="s">
        <v>12</v>
      </c>
      <c r="B20" t="s">
        <v>43</v>
      </c>
    </row>
    <row r="21" spans="1:12" x14ac:dyDescent="0.3">
      <c r="A21" t="s">
        <v>13</v>
      </c>
      <c r="B21" t="s">
        <v>36</v>
      </c>
      <c r="E21" t="s">
        <v>36</v>
      </c>
    </row>
    <row r="23" spans="1:12" x14ac:dyDescent="0.3">
      <c r="A23" t="s">
        <v>14</v>
      </c>
      <c r="B23" t="s">
        <v>32</v>
      </c>
    </row>
    <row r="24" spans="1:12" x14ac:dyDescent="0.3">
      <c r="A24" t="s">
        <v>15</v>
      </c>
      <c r="B24" t="s">
        <v>53</v>
      </c>
      <c r="E24" t="s">
        <v>32</v>
      </c>
      <c r="H24" t="s">
        <v>36</v>
      </c>
      <c r="J24" t="s">
        <v>37</v>
      </c>
      <c r="L24" s="4" t="s">
        <v>42</v>
      </c>
    </row>
  </sheetData>
  <mergeCells count="3">
    <mergeCell ref="A1:C1"/>
    <mergeCell ref="D1:F1"/>
    <mergeCell ref="G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Planilha2</vt:lpstr>
      <vt:lpstr>Planilha1</vt:lpstr>
      <vt:lpstr>Planilha3</vt:lpstr>
      <vt:lpstr>Planilha1 (2)</vt:lpstr>
      <vt:lpstr>Planilha5</vt:lpstr>
      <vt:lpstr>Planilha6</vt:lpstr>
      <vt:lpstr>Planilha7</vt:lpstr>
      <vt:lpstr>Planilha1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Ricardo</dc:creator>
  <cp:lastModifiedBy>youtube</cp:lastModifiedBy>
  <dcterms:created xsi:type="dcterms:W3CDTF">2023-07-26T03:38:28Z</dcterms:created>
  <dcterms:modified xsi:type="dcterms:W3CDTF">2023-07-30T20:52:11Z</dcterms:modified>
</cp:coreProperties>
</file>