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C:\Users\35192\Desktop\Tese\Criar Base de Dados\BD apos o pre-processamento\"/>
    </mc:Choice>
  </mc:AlternateContent>
  <xr:revisionPtr revIDLastSave="0" documentId="13_ncr:1_{25571C8E-6DA6-4ACC-A5CB-810BD1F2DB3B}" xr6:coauthVersionLast="47" xr6:coauthVersionMax="47" xr10:uidLastSave="{00000000-0000-0000-0000-000000000000}"/>
  <bookViews>
    <workbookView xWindow="-120" yWindow="-120" windowWidth="20730" windowHeight="11310" xr2:uid="{00000000-000D-0000-FFFF-FFFF00000000}"/>
  </bookViews>
  <sheets>
    <sheet name="BD" sheetId="1" r:id="rId1"/>
    <sheet name="Gráfico Geral" sheetId="7" r:id="rId2"/>
    <sheet name="Independência" sheetId="2" r:id="rId3"/>
    <sheet name="Probabilidades" sheetId="3" r:id="rId4"/>
    <sheet name="Tabelas_e_Matrizes" sheetId="4" r:id="rId5"/>
  </sheets>
  <externalReferences>
    <externalReference r:id="rId6"/>
    <externalReference r:id="rId7"/>
    <externalReference r:id="rId8"/>
  </externalReferences>
  <definedNames>
    <definedName name="Country">[1]fields!$D$2:$D$19</definedName>
    <definedName name="Country_list">[2]fields!$D$2:$D$41</definedName>
    <definedName name="Ship_type">[2]fields!$E$2:$E$17</definedName>
    <definedName name="Waters">[3]values!$A$2:$A$6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O17" i="7" l="1"/>
  <c r="CO16" i="7"/>
  <c r="CQ10" i="7"/>
  <c r="CQ11" i="7"/>
  <c r="CQ9" i="7"/>
  <c r="CO15" i="7" s="1"/>
  <c r="CP4" i="7"/>
  <c r="CQ4" i="7"/>
  <c r="CO4" i="7"/>
  <c r="CR3" i="7"/>
  <c r="CG4" i="7"/>
  <c r="CH4" i="7"/>
  <c r="CI4" i="7"/>
  <c r="CJ4" i="7"/>
  <c r="CF4" i="7"/>
  <c r="CK3" i="7"/>
  <c r="BU4" i="7"/>
  <c r="BV4" i="7"/>
  <c r="BT4" i="7"/>
  <c r="BW3" i="7"/>
  <c r="CF10" i="7"/>
  <c r="BP12" i="7"/>
  <c r="BO12" i="7"/>
  <c r="BP11" i="7"/>
  <c r="BO11" i="7"/>
  <c r="BP10" i="7"/>
  <c r="BO10" i="7"/>
  <c r="BQ4" i="7"/>
  <c r="BQ5" i="7"/>
  <c r="BQ3" i="7"/>
  <c r="BQ10" i="7" l="1"/>
  <c r="BQ11" i="7"/>
  <c r="BQ12" i="7"/>
  <c r="Y17" i="7"/>
  <c r="U27" i="7"/>
  <c r="D17" i="7"/>
  <c r="H17" i="7"/>
  <c r="I17" i="7" s="1"/>
  <c r="J17" i="7" s="1"/>
  <c r="K17" i="7" s="1"/>
  <c r="L17" i="7" s="1"/>
  <c r="M17" i="7" s="1"/>
  <c r="N17" i="7" s="1"/>
  <c r="O17" i="7" s="1"/>
  <c r="P17" i="7" s="1"/>
  <c r="Q17" i="7" s="1"/>
  <c r="R17" i="7" s="1"/>
  <c r="D18" i="7"/>
  <c r="AA15" i="7"/>
  <c r="B19" i="7"/>
  <c r="B22" i="7" s="1"/>
  <c r="C19" i="7"/>
  <c r="C22" i="7" s="1"/>
  <c r="BJ4" i="7"/>
  <c r="BF11" i="7" s="1"/>
  <c r="BJ5" i="7"/>
  <c r="BF12" i="7" s="1"/>
  <c r="BJ3" i="7"/>
  <c r="BI10" i="7" s="1"/>
  <c r="AO13" i="7"/>
  <c r="AN13" i="7"/>
  <c r="AP12" i="7"/>
  <c r="AT12" i="7" s="1"/>
  <c r="AP11" i="7"/>
  <c r="AS11" i="7" s="1"/>
  <c r="AP10" i="7"/>
  <c r="AT10" i="7" s="1"/>
  <c r="AA32" i="7"/>
  <c r="AG11" i="7"/>
  <c r="AK11" i="7" s="1"/>
  <c r="AG10" i="7"/>
  <c r="AJ10" i="7" s="1"/>
  <c r="AB13" i="7" l="1"/>
  <c r="AB12" i="7"/>
  <c r="AK10" i="7"/>
  <c r="AB10" i="7"/>
  <c r="B23" i="7"/>
  <c r="B24" i="7" s="1"/>
  <c r="AB14" i="7"/>
  <c r="AB11" i="7"/>
  <c r="AB15" i="7"/>
  <c r="BE12" i="7"/>
  <c r="D19" i="7"/>
  <c r="C23" i="7"/>
  <c r="C24" i="7" s="1"/>
  <c r="BH10" i="7"/>
  <c r="AS10" i="7"/>
  <c r="AU10" i="7" s="1"/>
  <c r="BG10" i="7"/>
  <c r="AS12" i="7"/>
  <c r="AU12" i="7" s="1"/>
  <c r="BF10" i="7"/>
  <c r="BI12" i="7"/>
  <c r="BH12" i="7"/>
  <c r="BE10" i="7"/>
  <c r="BG12" i="7"/>
  <c r="BH11" i="7"/>
  <c r="AT11" i="7"/>
  <c r="AU11" i="7" s="1"/>
  <c r="AJ11" i="7"/>
  <c r="BE11" i="7"/>
  <c r="BI11" i="7"/>
  <c r="BG11" i="7"/>
  <c r="AP13" i="7"/>
  <c r="BJ12" i="7" l="1"/>
  <c r="BJ10" i="7"/>
  <c r="BJ11" i="7"/>
  <c r="U25" i="7"/>
  <c r="X12" i="7" l="1"/>
  <c r="X11" i="7"/>
  <c r="X10" i="7"/>
  <c r="X15" i="7"/>
  <c r="X14" i="7"/>
  <c r="X13" i="7"/>
  <c r="X16" i="7"/>
  <c r="X6" i="7"/>
  <c r="AN4" i="7" s="1"/>
  <c r="Y6" i="7"/>
  <c r="AO4" i="7" s="1"/>
  <c r="Z6" i="7"/>
  <c r="AP5" i="7" s="1"/>
  <c r="AA6" i="7"/>
  <c r="AQ5" i="7" s="1"/>
  <c r="AB6" i="7"/>
  <c r="AR3" i="7" s="1"/>
  <c r="AC6" i="7"/>
  <c r="AS3" i="7" s="1"/>
  <c r="AD6" i="7"/>
  <c r="AT5" i="7" s="1"/>
  <c r="AE6" i="7"/>
  <c r="AU4" i="7" s="1"/>
  <c r="AF6" i="7"/>
  <c r="AV3" i="7" s="1"/>
  <c r="AG6" i="7"/>
  <c r="AW4" i="7" s="1"/>
  <c r="AH6" i="7"/>
  <c r="AX4" i="7" s="1"/>
  <c r="W6" i="7"/>
  <c r="AM3" i="7" s="1"/>
  <c r="AI3" i="7"/>
  <c r="AI4" i="7"/>
  <c r="AI5" i="7"/>
  <c r="N28" i="7"/>
  <c r="N29" i="7"/>
  <c r="N30" i="7"/>
  <c r="N31" i="7"/>
  <c r="N27" i="7"/>
  <c r="P14" i="7"/>
  <c r="O14" i="7"/>
  <c r="Q13" i="7"/>
  <c r="Q12" i="7"/>
  <c r="Q11" i="7"/>
  <c r="I14" i="7"/>
  <c r="H14" i="7"/>
  <c r="J13" i="7"/>
  <c r="J12" i="7"/>
  <c r="J11" i="7"/>
  <c r="X17" i="7" l="1"/>
  <c r="AX3" i="7"/>
  <c r="AI6" i="7"/>
  <c r="AP4" i="7"/>
  <c r="AO5" i="7"/>
  <c r="AT3" i="7"/>
  <c r="AR4" i="7"/>
  <c r="AS5" i="7"/>
  <c r="AT4" i="7"/>
  <c r="AP3" i="7"/>
  <c r="AW5" i="7"/>
  <c r="AN5" i="7"/>
  <c r="AQ4" i="7"/>
  <c r="AU5" i="7"/>
  <c r="AO3" i="7"/>
  <c r="AW3" i="7"/>
  <c r="AR5" i="7"/>
  <c r="AV5" i="7"/>
  <c r="AQ3" i="7"/>
  <c r="AM4" i="7"/>
  <c r="AS4" i="7"/>
  <c r="AV4" i="7"/>
  <c r="AM5" i="7"/>
  <c r="AX5" i="7"/>
  <c r="AN3" i="7"/>
  <c r="AU3" i="7"/>
  <c r="J14" i="7"/>
  <c r="Q14" i="7"/>
  <c r="AP6" i="7" l="1"/>
  <c r="AT6" i="7"/>
  <c r="AQ6" i="7"/>
  <c r="AR6" i="7"/>
  <c r="AX6" i="7"/>
  <c r="AU6" i="7"/>
  <c r="AO6" i="7"/>
  <c r="AN6" i="7"/>
  <c r="AW6" i="7"/>
  <c r="AV6" i="7"/>
  <c r="AS6" i="7"/>
  <c r="AM6" i="7"/>
  <c r="C12" i="7"/>
  <c r="D8" i="7" s="1"/>
  <c r="M32" i="7"/>
  <c r="L32" i="7"/>
  <c r="K32" i="7"/>
  <c r="J32" i="7"/>
  <c r="I32" i="7"/>
  <c r="H32" i="7"/>
  <c r="G32" i="7"/>
  <c r="F32" i="7"/>
  <c r="E32" i="7"/>
  <c r="D32" i="7"/>
  <c r="C32" i="7"/>
  <c r="B32" i="7"/>
  <c r="N5" i="7"/>
  <c r="R19" i="7" s="1"/>
  <c r="M5" i="7"/>
  <c r="Q19" i="7" s="1"/>
  <c r="L5" i="7"/>
  <c r="P19" i="7" s="1"/>
  <c r="K5" i="7"/>
  <c r="O19" i="7" s="1"/>
  <c r="J5" i="7"/>
  <c r="N19" i="7" s="1"/>
  <c r="I5" i="7"/>
  <c r="M19" i="7" s="1"/>
  <c r="H5" i="7"/>
  <c r="L19" i="7" s="1"/>
  <c r="G5" i="7"/>
  <c r="K19" i="7" s="1"/>
  <c r="F5" i="7"/>
  <c r="J19" i="7" s="1"/>
  <c r="E5" i="7"/>
  <c r="I19" i="7" s="1"/>
  <c r="D5" i="7"/>
  <c r="H19" i="7" s="1"/>
  <c r="C5" i="7"/>
  <c r="G19" i="7" s="1"/>
  <c r="O4" i="7"/>
  <c r="O3" i="7"/>
  <c r="N32" i="7" l="1"/>
  <c r="D9" i="7"/>
  <c r="D11" i="7"/>
  <c r="D10" i="7"/>
  <c r="O5" i="7"/>
  <c r="D12" i="7" l="1"/>
  <c r="L47" i="3" l="1"/>
  <c r="M47" i="3"/>
  <c r="K47" i="3"/>
  <c r="N46" i="3"/>
  <c r="L42" i="3"/>
  <c r="M42" i="3"/>
  <c r="K42" i="3"/>
  <c r="N41" i="3"/>
  <c r="N31" i="3"/>
  <c r="AM52" i="3"/>
  <c r="AM53" i="3"/>
  <c r="AM54" i="3"/>
  <c r="AM55" i="3"/>
  <c r="AM56" i="3"/>
  <c r="AM57" i="3"/>
  <c r="AM58" i="3"/>
  <c r="AM59" i="3"/>
  <c r="AM60" i="3"/>
  <c r="AM61" i="3"/>
  <c r="AM62" i="3"/>
  <c r="AM63" i="3"/>
  <c r="AM64" i="3"/>
  <c r="AM65" i="3"/>
  <c r="AM66" i="3"/>
  <c r="AM67" i="3"/>
  <c r="AM68" i="3"/>
  <c r="AM69" i="3"/>
  <c r="AM70" i="3"/>
  <c r="AM71" i="3"/>
  <c r="AM72" i="3"/>
  <c r="AL52" i="3"/>
  <c r="AL53" i="3"/>
  <c r="AL54" i="3"/>
  <c r="AL55" i="3"/>
  <c r="AL56" i="3"/>
  <c r="AL57" i="3"/>
  <c r="AL58" i="3"/>
  <c r="AL59" i="3"/>
  <c r="AL60" i="3"/>
  <c r="AL61" i="3"/>
  <c r="AL62" i="3"/>
  <c r="AL63" i="3"/>
  <c r="AL64" i="3"/>
  <c r="AL65" i="3"/>
  <c r="AL66" i="3"/>
  <c r="AL67" i="3"/>
  <c r="AL68" i="3"/>
  <c r="AL69" i="3"/>
  <c r="AL70" i="3"/>
  <c r="AL71" i="3"/>
  <c r="AL72" i="3"/>
  <c r="AM51" i="3"/>
  <c r="AK53" i="3"/>
  <c r="AK54" i="3"/>
  <c r="AK55" i="3"/>
  <c r="AK56" i="3"/>
  <c r="AK57" i="3"/>
  <c r="AK58" i="3"/>
  <c r="AK62" i="3"/>
  <c r="AK63" i="3"/>
  <c r="AK65" i="3"/>
  <c r="AK66" i="3"/>
  <c r="AK67" i="3"/>
  <c r="AK68" i="3"/>
  <c r="AK69" i="3"/>
  <c r="AK70" i="3"/>
  <c r="AK71" i="3"/>
  <c r="AK72" i="3"/>
  <c r="AD52" i="3"/>
  <c r="AK52" i="3" s="1"/>
  <c r="AD53" i="3"/>
  <c r="AD54" i="3"/>
  <c r="AD55" i="3"/>
  <c r="AD56" i="3"/>
  <c r="AD57" i="3"/>
  <c r="AD58" i="3"/>
  <c r="AD59" i="3"/>
  <c r="AK59" i="3" s="1"/>
  <c r="AD60" i="3"/>
  <c r="AK60" i="3" s="1"/>
  <c r="AD61" i="3"/>
  <c r="AK61" i="3" s="1"/>
  <c r="AD62" i="3"/>
  <c r="AD63" i="3"/>
  <c r="AD64" i="3"/>
  <c r="AD65" i="3"/>
  <c r="AD66" i="3"/>
  <c r="AD67" i="3"/>
  <c r="AD68" i="3"/>
  <c r="AD69" i="3"/>
  <c r="AD70" i="3"/>
  <c r="AD71" i="3"/>
  <c r="AD72" i="3"/>
  <c r="AD51" i="3"/>
  <c r="AK51" i="3" s="1"/>
  <c r="R53" i="3"/>
  <c r="R54" i="3"/>
  <c r="R55" i="3"/>
  <c r="R56" i="3"/>
  <c r="R57" i="3"/>
  <c r="R58" i="3"/>
  <c r="R59" i="3"/>
  <c r="R60" i="3"/>
  <c r="R61" i="3"/>
  <c r="R62" i="3"/>
  <c r="R63" i="3"/>
  <c r="R64" i="3"/>
  <c r="R65" i="3"/>
  <c r="R66" i="3"/>
  <c r="R68" i="3"/>
  <c r="S68" i="3" s="1"/>
  <c r="R69" i="3"/>
  <c r="R70" i="3"/>
  <c r="R71" i="3"/>
  <c r="R72" i="3"/>
  <c r="R73" i="3"/>
  <c r="S73" i="3" s="1"/>
  <c r="R74" i="3"/>
  <c r="R75" i="3"/>
  <c r="R76" i="3"/>
  <c r="R77" i="3"/>
  <c r="R78" i="3"/>
  <c r="R79" i="3"/>
  <c r="R80" i="3"/>
  <c r="S80" i="3" s="1"/>
  <c r="R81" i="3"/>
  <c r="S81" i="3" s="1"/>
  <c r="R82" i="3"/>
  <c r="R52" i="3"/>
  <c r="Q54" i="3"/>
  <c r="S54" i="3" s="1"/>
  <c r="Q55" i="3"/>
  <c r="Q56" i="3"/>
  <c r="Q57" i="3"/>
  <c r="Q58" i="3"/>
  <c r="Q59" i="3"/>
  <c r="Q60" i="3"/>
  <c r="Q61" i="3"/>
  <c r="Q62" i="3"/>
  <c r="Q63" i="3"/>
  <c r="Q64" i="3"/>
  <c r="Q65" i="3"/>
  <c r="Q66" i="3"/>
  <c r="Q67" i="3"/>
  <c r="Q68" i="3"/>
  <c r="Q69" i="3"/>
  <c r="S69" i="3" s="1"/>
  <c r="Q70" i="3"/>
  <c r="Q71" i="3"/>
  <c r="Q72" i="3"/>
  <c r="Q73" i="3"/>
  <c r="Q74" i="3"/>
  <c r="Q75" i="3"/>
  <c r="Q76" i="3"/>
  <c r="Q77" i="3"/>
  <c r="S78" i="3"/>
  <c r="Q79" i="3"/>
  <c r="Q80" i="3"/>
  <c r="Q81" i="3"/>
  <c r="Q82" i="3"/>
  <c r="Q52" i="3"/>
  <c r="P53" i="3"/>
  <c r="S53" i="3" s="1"/>
  <c r="P54" i="3"/>
  <c r="P55" i="3"/>
  <c r="S55" i="3" s="1"/>
  <c r="P56" i="3"/>
  <c r="P57" i="3"/>
  <c r="P58" i="3"/>
  <c r="P59" i="3"/>
  <c r="S59" i="3" s="1"/>
  <c r="P60" i="3"/>
  <c r="P61" i="3"/>
  <c r="S61" i="3" s="1"/>
  <c r="P62" i="3"/>
  <c r="P63" i="3"/>
  <c r="P64" i="3"/>
  <c r="P65" i="3"/>
  <c r="P66" i="3"/>
  <c r="S66" i="3" s="1"/>
  <c r="P67" i="3"/>
  <c r="P68" i="3"/>
  <c r="P70" i="3"/>
  <c r="P71" i="3"/>
  <c r="P72" i="3"/>
  <c r="P73" i="3"/>
  <c r="P74" i="3"/>
  <c r="S74" i="3" s="1"/>
  <c r="P75" i="3"/>
  <c r="S75" i="3" s="1"/>
  <c r="P76" i="3"/>
  <c r="P77" i="3"/>
  <c r="S77" i="3" s="1"/>
  <c r="P78" i="3"/>
  <c r="P79" i="3"/>
  <c r="S79" i="3" s="1"/>
  <c r="P80" i="3"/>
  <c r="P81" i="3"/>
  <c r="P82" i="3"/>
  <c r="P52" i="3"/>
  <c r="S71" i="3"/>
  <c r="S58" i="3"/>
  <c r="S62" i="3"/>
  <c r="S72" i="3"/>
  <c r="S64" i="3"/>
  <c r="S63" i="3"/>
  <c r="S60" i="3"/>
  <c r="S56"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F41" i="3"/>
  <c r="N36" i="3"/>
  <c r="L37" i="3" s="1"/>
  <c r="G9" i="3"/>
  <c r="F10" i="3" s="1"/>
  <c r="J2" i="3"/>
  <c r="K2" i="3" s="1"/>
  <c r="L2" i="3" s="1"/>
  <c r="M2" i="3" s="1"/>
  <c r="N2" i="3" s="1"/>
  <c r="O2" i="3" s="1"/>
  <c r="P2" i="3" s="1"/>
  <c r="Q2" i="3" s="1"/>
  <c r="R2" i="3" s="1"/>
  <c r="S2" i="3" s="1"/>
  <c r="E3" i="3"/>
  <c r="D4" i="3" s="1"/>
  <c r="T3" i="3"/>
  <c r="O4" i="3" s="1"/>
  <c r="M4" i="3"/>
  <c r="N4" i="3"/>
  <c r="P4" i="3"/>
  <c r="P9" i="3"/>
  <c r="N10" i="3" s="1"/>
  <c r="M10" i="3"/>
  <c r="G14" i="3"/>
  <c r="D15" i="3" s="1"/>
  <c r="P14" i="3"/>
  <c r="M15" i="3" s="1"/>
  <c r="C15" i="3"/>
  <c r="F19" i="3"/>
  <c r="C20" i="3" s="1"/>
  <c r="M19" i="3"/>
  <c r="J20" i="3" s="1"/>
  <c r="R24" i="3"/>
  <c r="G25" i="3" s="1"/>
  <c r="F25" i="3"/>
  <c r="J25" i="3"/>
  <c r="K25" i="3"/>
  <c r="L25" i="3"/>
  <c r="G30" i="3"/>
  <c r="F31" i="3" s="1"/>
  <c r="N30" i="3"/>
  <c r="L31" i="3" s="1"/>
  <c r="C31" i="3"/>
  <c r="D31" i="3"/>
  <c r="E31" i="3"/>
  <c r="F36" i="3"/>
  <c r="D37" i="3" s="1"/>
  <c r="F46" i="3"/>
  <c r="C47" i="3" s="1"/>
  <c r="V33" i="3"/>
  <c r="V34" i="3"/>
  <c r="V35" i="3"/>
  <c r="V36" i="3"/>
  <c r="Z33" i="3"/>
  <c r="AA33" i="3"/>
  <c r="AB33" i="3"/>
  <c r="AC33" i="3"/>
  <c r="Z34" i="3"/>
  <c r="AA34" i="3"/>
  <c r="AB34" i="3"/>
  <c r="AC34" i="3"/>
  <c r="S67" i="3" l="1"/>
  <c r="AL51" i="3"/>
  <c r="AD73" i="3"/>
  <c r="S76" i="3"/>
  <c r="S65" i="3"/>
  <c r="S57" i="3"/>
  <c r="S82" i="3"/>
  <c r="S70" i="3"/>
  <c r="S52" i="3"/>
  <c r="L4" i="3"/>
  <c r="E20" i="3"/>
  <c r="D20" i="3"/>
  <c r="M25" i="3"/>
  <c r="Q4" i="3"/>
  <c r="I83" i="3"/>
  <c r="E25" i="3"/>
  <c r="K4" i="3"/>
  <c r="D25" i="3"/>
  <c r="F15" i="3"/>
  <c r="S4" i="3"/>
  <c r="J4" i="3"/>
  <c r="K37" i="3"/>
  <c r="N25" i="3"/>
  <c r="C25" i="3"/>
  <c r="E15" i="3"/>
  <c r="R4" i="3"/>
  <c r="I4" i="3"/>
  <c r="M37" i="3"/>
  <c r="C37" i="3"/>
  <c r="M31" i="3"/>
  <c r="E47" i="3"/>
  <c r="Q25" i="3"/>
  <c r="D47" i="3"/>
  <c r="K31" i="3"/>
  <c r="P25" i="3"/>
  <c r="H25" i="3"/>
  <c r="K20" i="3"/>
  <c r="N15" i="3"/>
  <c r="O10" i="3"/>
  <c r="C4" i="3"/>
  <c r="I25" i="3"/>
  <c r="L20" i="3"/>
  <c r="O15" i="3"/>
  <c r="E37" i="3"/>
  <c r="O25" i="3"/>
  <c r="S83" i="3" l="1"/>
  <c r="E10" i="3" l="1"/>
  <c r="D10" i="3"/>
  <c r="C10" i="3"/>
  <c r="D42" i="3"/>
  <c r="E42" i="3"/>
  <c r="C42" i="3"/>
</calcChain>
</file>

<file path=xl/sharedStrings.xml><?xml version="1.0" encoding="utf-8"?>
<sst xmlns="http://schemas.openxmlformats.org/spreadsheetml/2006/main" count="13649" uniqueCount="1851">
  <si>
    <t>Período</t>
  </si>
  <si>
    <t>Estado_Costeiro</t>
  </si>
  <si>
    <t>Tipo_Navio</t>
  </si>
  <si>
    <t>Bandeira</t>
  </si>
  <si>
    <t>Estado do Navio</t>
  </si>
  <si>
    <t>Proximidade_Costa(milhas)</t>
  </si>
  <si>
    <t>ÁREA_NAVEGAÇÃO</t>
  </si>
  <si>
    <t>Classificação_Ataque</t>
  </si>
  <si>
    <t>Armamento</t>
  </si>
  <si>
    <t>Hijack</t>
  </si>
  <si>
    <t>Sequestro</t>
  </si>
  <si>
    <t>Rapto</t>
  </si>
  <si>
    <t>Feridos</t>
  </si>
  <si>
    <t>Mortos</t>
  </si>
  <si>
    <t>Nível_Proteção</t>
  </si>
  <si>
    <t>Data_hora</t>
  </si>
  <si>
    <t>vento_tam</t>
  </si>
  <si>
    <t>vento</t>
  </si>
  <si>
    <t>onda</t>
  </si>
  <si>
    <t>onda_tam</t>
  </si>
  <si>
    <t>chuva</t>
  </si>
  <si>
    <t>chuva (mm/dia)</t>
  </si>
  <si>
    <t>DATA</t>
  </si>
  <si>
    <t>Ano</t>
  </si>
  <si>
    <t>Mês</t>
  </si>
  <si>
    <t>Estação</t>
  </si>
  <si>
    <t>Zona_Costeira</t>
  </si>
  <si>
    <t>Conj_Ano</t>
  </si>
  <si>
    <t>Perigosidade</t>
  </si>
  <si>
    <t>Meteorologia</t>
  </si>
  <si>
    <t>Risco_Ataque</t>
  </si>
  <si>
    <t>Risco_Bandeira</t>
  </si>
  <si>
    <t>Diurno</t>
  </si>
  <si>
    <t>Noturno</t>
  </si>
  <si>
    <t>Nigéria</t>
  </si>
  <si>
    <t>Benin</t>
  </si>
  <si>
    <t>Togo</t>
  </si>
  <si>
    <t>Gabão</t>
  </si>
  <si>
    <t>Costa do Marfim</t>
  </si>
  <si>
    <t>Gana</t>
  </si>
  <si>
    <t>Serra Leoa</t>
  </si>
  <si>
    <t>Guiné</t>
  </si>
  <si>
    <t>Congo</t>
  </si>
  <si>
    <t>Camarões</t>
  </si>
  <si>
    <t>Guiné Equatorial</t>
  </si>
  <si>
    <t>Angola</t>
  </si>
  <si>
    <t>Libéria</t>
  </si>
  <si>
    <t>Cargo Ship</t>
  </si>
  <si>
    <t>Oil Ship Transporter</t>
  </si>
  <si>
    <t>Chemical Tanker</t>
  </si>
  <si>
    <t>Outros</t>
  </si>
  <si>
    <t>Panamá</t>
  </si>
  <si>
    <t>IlhasMarshall</t>
  </si>
  <si>
    <t>Singapura</t>
  </si>
  <si>
    <t>Malta</t>
  </si>
  <si>
    <t>China</t>
  </si>
  <si>
    <t>Navegar</t>
  </si>
  <si>
    <t>Fundeado</t>
  </si>
  <si>
    <t>Atracado</t>
  </si>
  <si>
    <t>Águas Internacionais</t>
  </si>
  <si>
    <t>Área Portuária</t>
  </si>
  <si>
    <t>Mar Territorial</t>
  </si>
  <si>
    <t>NCONSEGUIDO</t>
  </si>
  <si>
    <t>RAPTO</t>
  </si>
  <si>
    <t>ROUBO</t>
  </si>
  <si>
    <t>HIJACK</t>
  </si>
  <si>
    <t>SEQUESTRO</t>
  </si>
  <si>
    <t>High</t>
  </si>
  <si>
    <t>Low</t>
  </si>
  <si>
    <t>Medium</t>
  </si>
  <si>
    <t>Machine Gun</t>
  </si>
  <si>
    <t>Desconhecido</t>
  </si>
  <si>
    <t>Knives</t>
  </si>
  <si>
    <t>RPG</t>
  </si>
  <si>
    <t>Alto</t>
  </si>
  <si>
    <t>Baixo</t>
  </si>
  <si>
    <t>Médio</t>
  </si>
  <si>
    <t>2020-01-21 08:30:00</t>
  </si>
  <si>
    <t>2018-02-03 16:40:00</t>
  </si>
  <si>
    <t>2016-09-16 01:50:00</t>
  </si>
  <si>
    <t>2019-02-28 08:15:00</t>
  </si>
  <si>
    <t>2014-04-29 19:31:00</t>
  </si>
  <si>
    <t>2015-04-24 00:45:00</t>
  </si>
  <si>
    <t>2019-12-30 00:30:00</t>
  </si>
  <si>
    <t>2018-01-24 09:00:00</t>
  </si>
  <si>
    <t>2012-12-13 23:10:00</t>
  </si>
  <si>
    <t>2020-01-16 21:00:00</t>
  </si>
  <si>
    <t>2019-01-25 00:15:00</t>
  </si>
  <si>
    <t>2018-03-22 21:30:00</t>
  </si>
  <si>
    <t>2020-11-07 16:20:00</t>
  </si>
  <si>
    <t>2018-01-24 05:15:00</t>
  </si>
  <si>
    <t>2015-01-11 04:00:00</t>
  </si>
  <si>
    <t>2017-03-29 12:00:00</t>
  </si>
  <si>
    <t>2014-02-19 03:45:00</t>
  </si>
  <si>
    <t>2018-02-24 15:20:00</t>
  </si>
  <si>
    <t>2016-05-05 15:52:00</t>
  </si>
  <si>
    <t>2012-06-30 01:10:00</t>
  </si>
  <si>
    <t>2016-05-03 23:20:00</t>
  </si>
  <si>
    <t>2018-12-14 23:35:00</t>
  </si>
  <si>
    <t>2016-02-11 14:10:00</t>
  </si>
  <si>
    <t>2020-12-03 10:35:00</t>
  </si>
  <si>
    <t>2020-11-09 06:30:00</t>
  </si>
  <si>
    <t>2018-09-22 03:50:00</t>
  </si>
  <si>
    <t>2017-11-01 10:00:00</t>
  </si>
  <si>
    <t>2014-08-26 17:20:00</t>
  </si>
  <si>
    <t>2016-04-28 10:12:00</t>
  </si>
  <si>
    <t>2017-11-22 02:30:00</t>
  </si>
  <si>
    <t>2012-08-03 01:20:00</t>
  </si>
  <si>
    <t>2013-05-05 22:45:00</t>
  </si>
  <si>
    <t>2013-05-05 22:48:00</t>
  </si>
  <si>
    <t>2016-05-05 02:00:00</t>
  </si>
  <si>
    <t>2018-09-25 11:40:00</t>
  </si>
  <si>
    <t>2013-09-04 14:15:00</t>
  </si>
  <si>
    <t>2016-05-07 15:00:00</t>
  </si>
  <si>
    <t>2019-03-09 11:15:00</t>
  </si>
  <si>
    <t>2016-04-18 15:15:00</t>
  </si>
  <si>
    <t>2010-12-24 21:20:00</t>
  </si>
  <si>
    <t>2018-10-27 03:00:00</t>
  </si>
  <si>
    <t>2013-07-14 22:46:00</t>
  </si>
  <si>
    <t>2019-02-27 20:00:00</t>
  </si>
  <si>
    <t>2012-02-11 19:13:00</t>
  </si>
  <si>
    <t>2013-02-07 06:00:00</t>
  </si>
  <si>
    <t>2018-03-22 10:00:00</t>
  </si>
  <si>
    <t>2018-04-21 05:30:00</t>
  </si>
  <si>
    <t>2013-02-03 07:00:00</t>
  </si>
  <si>
    <t>2010-06-27 00:30:00</t>
  </si>
  <si>
    <t>2016-02-11 20:00:00</t>
  </si>
  <si>
    <t>2011-08-20 23:25:00</t>
  </si>
  <si>
    <t>2014-08-27 21:15:00</t>
  </si>
  <si>
    <t>2012-06-25 01:10:00</t>
  </si>
  <si>
    <t>2014-06-03 09:10:00</t>
  </si>
  <si>
    <t>2011-06-24 01:24:00</t>
  </si>
  <si>
    <t>2012-08-18 23:10:00</t>
  </si>
  <si>
    <t>2012-10-04 20:30:00</t>
  </si>
  <si>
    <t>2013-06-13 02:15:00</t>
  </si>
  <si>
    <t>2013-07-16 03:30:00</t>
  </si>
  <si>
    <t>2020-07-02 22:20:00</t>
  </si>
  <si>
    <t>2010-09-22 02:36:00</t>
  </si>
  <si>
    <t>2012-12-17 12:45:00</t>
  </si>
  <si>
    <t>2018-03-16 22:40:00</t>
  </si>
  <si>
    <t>2011-08-21 08:50:00</t>
  </si>
  <si>
    <t>2014-01-30 03:30:00</t>
  </si>
  <si>
    <t>2012-08-10 00:00:00</t>
  </si>
  <si>
    <t>2010-11-12 00:45:00</t>
  </si>
  <si>
    <t>2010-02-13 22:30:00</t>
  </si>
  <si>
    <t>2013-02-11 05:35:00</t>
  </si>
  <si>
    <t>2017-02-05 10:30:00</t>
  </si>
  <si>
    <t>2012-12-23 18:45:00</t>
  </si>
  <si>
    <t>2014-02-05 23:30:00</t>
  </si>
  <si>
    <t>2011-01-27 07:20:00</t>
  </si>
  <si>
    <t>2017-11-11 08:20:00</t>
  </si>
  <si>
    <t>2019-01-25 15:30:00</t>
  </si>
  <si>
    <t>2020-02-20 01:00:00</t>
  </si>
  <si>
    <t>2017-12-14 01:10:00</t>
  </si>
  <si>
    <t>2015-01-14 21:30:00</t>
  </si>
  <si>
    <t>2013-02-07 21:25:00</t>
  </si>
  <si>
    <t>2018-10-29 03:30:00</t>
  </si>
  <si>
    <t>2013-05-24 20:30:00</t>
  </si>
  <si>
    <t>2017-12-14 08:30:00</t>
  </si>
  <si>
    <t>2012-06-30 05:15:00</t>
  </si>
  <si>
    <t>2010-12-14 23:45:00</t>
  </si>
  <si>
    <t>2014-03-06 18:12:00</t>
  </si>
  <si>
    <t>2019-01-02 00:00:00</t>
  </si>
  <si>
    <t>2018-03-26 17:20:00</t>
  </si>
  <si>
    <t>2012-02-09 14:02:00</t>
  </si>
  <si>
    <t>2011-11-17 04:25:00</t>
  </si>
  <si>
    <t>2012-01-03 00:30:00</t>
  </si>
  <si>
    <t>2019-03-30 21:30:00</t>
  </si>
  <si>
    <t>2013-01-16 22:00:00</t>
  </si>
  <si>
    <t>2020-12-16 07:00:00</t>
  </si>
  <si>
    <t>2011-10-30 20:45:00</t>
  </si>
  <si>
    <t>2019-02-03 05:30:00</t>
  </si>
  <si>
    <t>2010-10-01 00:00:00</t>
  </si>
  <si>
    <t>2020-12-21 04:10:00</t>
  </si>
  <si>
    <t>2013-07-30 12:45:00</t>
  </si>
  <si>
    <t>2012-03-22 08:25:00</t>
  </si>
  <si>
    <t>2015-11-26 22:10:00</t>
  </si>
  <si>
    <t>2010-04-24 03:00:00</t>
  </si>
  <si>
    <t>2020-03-06 01:17:00</t>
  </si>
  <si>
    <t>2015-01-30 05:00:00</t>
  </si>
  <si>
    <t>2018-05-21 22:55:00</t>
  </si>
  <si>
    <t>2018-02-02 01:45:00</t>
  </si>
  <si>
    <t>2016-03-25 23:40:00</t>
  </si>
  <si>
    <t>2011-07-31 01:50:00</t>
  </si>
  <si>
    <t>2020-04-30 18:45:00</t>
  </si>
  <si>
    <t>2016-01-29 22:36:00</t>
  </si>
  <si>
    <t>2011-10-08 20:40:00</t>
  </si>
  <si>
    <t>2012-10-24 20:15:00</t>
  </si>
  <si>
    <t>2016-06-06 16:40:00</t>
  </si>
  <si>
    <t>2011-10-02 22:37:00</t>
  </si>
  <si>
    <t>2011-04-29 22:55:00</t>
  </si>
  <si>
    <t>2019-04-05 21:00:00</t>
  </si>
  <si>
    <t>2018-06-01 02:30:00</t>
  </si>
  <si>
    <t>2020-07-17 10:00:00</t>
  </si>
  <si>
    <t>2014-01-03 10:00:00</t>
  </si>
  <si>
    <t>2011-07-09 21:40:00</t>
  </si>
  <si>
    <t>2012-02-13 02:50:00</t>
  </si>
  <si>
    <t>2016-04-11 00:30:00</t>
  </si>
  <si>
    <t>2014-07-25 23:40:00</t>
  </si>
  <si>
    <t>2015-03-21 21:30:00</t>
  </si>
  <si>
    <t>2014-03-04 00:30:00</t>
  </si>
  <si>
    <t>2012-08-21 02:30:00</t>
  </si>
  <si>
    <t>2017-10-21 06:00:00</t>
  </si>
  <si>
    <t>2018-10-29 12:15:00</t>
  </si>
  <si>
    <t>2014-01-02 00:02:00</t>
  </si>
  <si>
    <t>2017-12-24 07:30:00</t>
  </si>
  <si>
    <t>2011-06-30 02:05:00</t>
  </si>
  <si>
    <t>2015-10-19 19:54:00</t>
  </si>
  <si>
    <t>2014-01-29 21:15:00</t>
  </si>
  <si>
    <t>2011-04-13 11:39:00</t>
  </si>
  <si>
    <t>2019-07-13 22:50:00</t>
  </si>
  <si>
    <t>2020-05-03 03:00:00</t>
  </si>
  <si>
    <t>2018-11-21 03:00:00</t>
  </si>
  <si>
    <t>2018-02-09 06:00:00</t>
  </si>
  <si>
    <t>2016-01-15 05:40:00</t>
  </si>
  <si>
    <t>2013-04-24 22:45:00</t>
  </si>
  <si>
    <t>2019-12-03 18:10:00</t>
  </si>
  <si>
    <t>2020-12-10 08:00:00</t>
  </si>
  <si>
    <t>2018-09-22 05:00:00</t>
  </si>
  <si>
    <t>2020-11-16 03:20:00</t>
  </si>
  <si>
    <t>2017-07-31 17:50:00</t>
  </si>
  <si>
    <t>2014-11-04 03:57:00</t>
  </si>
  <si>
    <t>2011-07-16 01:35:00</t>
  </si>
  <si>
    <t>2018-10-29 12:10:00</t>
  </si>
  <si>
    <t>2014-06-04 04:00:00</t>
  </si>
  <si>
    <t>2011-09-13 23:52:00</t>
  </si>
  <si>
    <t>2015-05-18 22:40:00</t>
  </si>
  <si>
    <t>2013-05-04 11:35:00</t>
  </si>
  <si>
    <t>2011-07-24 01:40:00</t>
  </si>
  <si>
    <t>2013-03-30 22:45:00</t>
  </si>
  <si>
    <t>2016-04-07 09:20:00</t>
  </si>
  <si>
    <t>2012-05-07 06:40:00</t>
  </si>
  <si>
    <t>2020-11-13 14:54:00</t>
  </si>
  <si>
    <t>2013-04-22 21:40:00</t>
  </si>
  <si>
    <t>2011-05-08 01:30:00</t>
  </si>
  <si>
    <t>2020-12-16 03:20:00</t>
  </si>
  <si>
    <t>2019-12-15 08:00:00</t>
  </si>
  <si>
    <t>2013-07-15 04:52:00</t>
  </si>
  <si>
    <t>2017-07-30 09:00:00</t>
  </si>
  <si>
    <t>2013-07-24 06:10:00</t>
  </si>
  <si>
    <t>2019-05-05 12:00:00</t>
  </si>
  <si>
    <t>2012-10-15 11:30:00</t>
  </si>
  <si>
    <t>2010-10-19 23:01:00</t>
  </si>
  <si>
    <t>2010-08-11 15:36:00</t>
  </si>
  <si>
    <t>2016-01-19 10:00:00</t>
  </si>
  <si>
    <t>2013-02-17 07:00:00</t>
  </si>
  <si>
    <t>2014-08-26 10:20:00</t>
  </si>
  <si>
    <t>2013-06-19 02:15:00</t>
  </si>
  <si>
    <t>2012-07-15 00:55:00</t>
  </si>
  <si>
    <t>2016-04-10 09:00:00</t>
  </si>
  <si>
    <t>2019-03-03 19:40:00</t>
  </si>
  <si>
    <t>2013-01-31 20:30:00</t>
  </si>
  <si>
    <t>2017-02-07 19:00:00</t>
  </si>
  <si>
    <t>2013-02-10 17:30:00</t>
  </si>
  <si>
    <t>2019-02-27 08:55:00</t>
  </si>
  <si>
    <t>2017-02-19 07:00:00</t>
  </si>
  <si>
    <t>2012-09-05 00:53:00</t>
  </si>
  <si>
    <t>2017-10-26 20:30:00</t>
  </si>
  <si>
    <t>2020-10-17 17:10:00</t>
  </si>
  <si>
    <t>2020-02-14 08:00:00</t>
  </si>
  <si>
    <t>2016-04-20 05:30:00</t>
  </si>
  <si>
    <t>2013-04-25 20:45:00</t>
  </si>
  <si>
    <t>2014-03-04 19:15:00</t>
  </si>
  <si>
    <t>2014-03-20 00:15:00</t>
  </si>
  <si>
    <t>2020-05-19 20:10:00</t>
  </si>
  <si>
    <t>2018-04-07 04:30:00</t>
  </si>
  <si>
    <t>2016-07-07 14:30:00</t>
  </si>
  <si>
    <t>2013-06-04 23:00:00</t>
  </si>
  <si>
    <t>2013-02-22 18:00:00</t>
  </si>
  <si>
    <t>2018-03-06 10:00:00</t>
  </si>
  <si>
    <t>2017-04-19 08:45:00</t>
  </si>
  <si>
    <t>2016-02-05 06:20:00</t>
  </si>
  <si>
    <t>2017-04-29 04:00:00</t>
  </si>
  <si>
    <t>2012-01-09 15:22:00</t>
  </si>
  <si>
    <t>2017-04-29 17:40:00</t>
  </si>
  <si>
    <t>2014-02-06 09:55:00</t>
  </si>
  <si>
    <t>2012-01-09 19:15:00</t>
  </si>
  <si>
    <t>2017-04-29 06:30:00</t>
  </si>
  <si>
    <t>2010-12-15 03:04:00</t>
  </si>
  <si>
    <t>2011-07-19 19:35:00</t>
  </si>
  <si>
    <t>2013-04-26 18:30:00</t>
  </si>
  <si>
    <t>2020-03-26 08:30:00</t>
  </si>
  <si>
    <t>2018-02-19 08:30:00</t>
  </si>
  <si>
    <t>2020-05-20 17:30:00</t>
  </si>
  <si>
    <t>2020-02-21 02:20:00</t>
  </si>
  <si>
    <t>2017-12-07 05:30:00</t>
  </si>
  <si>
    <t>2014-11-11 11:25:00</t>
  </si>
  <si>
    <t>2017-03-08 08:00:00</t>
  </si>
  <si>
    <t>2018-02-24 16:15:00</t>
  </si>
  <si>
    <t>2017-03-10 05:18:00</t>
  </si>
  <si>
    <t>2020-03-27 17:00:00</t>
  </si>
  <si>
    <t>2018-02-18 18:45:00</t>
  </si>
  <si>
    <t>2019-02-21 00:15:00</t>
  </si>
  <si>
    <t>2016-04-19 17:15:00</t>
  </si>
  <si>
    <t>2016-04-19 06:17:00</t>
  </si>
  <si>
    <t>2013-05-04 09:40:00</t>
  </si>
  <si>
    <t>2012-06-30 05:20:00</t>
  </si>
  <si>
    <t>2018-07-22 13:50:00</t>
  </si>
  <si>
    <t>2019-11-07 00:15:00</t>
  </si>
  <si>
    <t>2020-11-04 06:00:00</t>
  </si>
  <si>
    <t>2012-09-09 19:35:00</t>
  </si>
  <si>
    <t>2014-08-09 00:43:00</t>
  </si>
  <si>
    <t>2019-05-03 20:00:00</t>
  </si>
  <si>
    <t>2017-10-27 11:20:00</t>
  </si>
  <si>
    <t>2011-04-20 19:10:00</t>
  </si>
  <si>
    <t>2018-07-03 19:20:00</t>
  </si>
  <si>
    <t>2017-07-13 06:50:00</t>
  </si>
  <si>
    <t>2017-11-16 09:45:00</t>
  </si>
  <si>
    <t>2016-02-26 16:07:00</t>
  </si>
  <si>
    <t>2019-08-14 10:50:00</t>
  </si>
  <si>
    <t>2020-07-02 04:20:00</t>
  </si>
  <si>
    <t>2020-06-24 14:30:00</t>
  </si>
  <si>
    <t>2019-08-17 03:30:00</t>
  </si>
  <si>
    <t>2012-05-17 18:45:00</t>
  </si>
  <si>
    <t>2020-11-07 06:15:00</t>
  </si>
  <si>
    <t>2015-03-18 23:30:00</t>
  </si>
  <si>
    <t>2020-12-04 09:40:00</t>
  </si>
  <si>
    <t>2016-07-07 06:50:00</t>
  </si>
  <si>
    <t>2020-12-19 13:30:00</t>
  </si>
  <si>
    <t>2020-09-08 05:30:00</t>
  </si>
  <si>
    <t>2020-02-27 08:30:00</t>
  </si>
  <si>
    <t>2019-01-24 19:30:00</t>
  </si>
  <si>
    <t>2010-10-25 07:56:00</t>
  </si>
  <si>
    <t>2010-04-27 20:45:00</t>
  </si>
  <si>
    <t>2018-05-08 09:20:00</t>
  </si>
  <si>
    <t>2016-03-11 13:25:00</t>
  </si>
  <si>
    <t>2020-11-09 20:30:00</t>
  </si>
  <si>
    <t>2016-04-11 19:56:00</t>
  </si>
  <si>
    <t>2018-03-16 08:00:00</t>
  </si>
  <si>
    <t>2020-11-11 01:00:00</t>
  </si>
  <si>
    <t>2012-05-08 07:20:00</t>
  </si>
  <si>
    <t>2011-02-09 23:45:00</t>
  </si>
  <si>
    <t>2020-12-02 13:00:00</t>
  </si>
  <si>
    <t>2020-03-05 07:30:00</t>
  </si>
  <si>
    <t>2020-12-29 16:40:00</t>
  </si>
  <si>
    <t>2010-11-07 22:28:00</t>
  </si>
  <si>
    <t>2020-12-22 11:15:00</t>
  </si>
  <si>
    <t>2016-03-11 20:05:00</t>
  </si>
  <si>
    <t>2020-11-22 07:00:00</t>
  </si>
  <si>
    <t>2016-08-17 12:30:00</t>
  </si>
  <si>
    <t>2016-04-01 10:50:00</t>
  </si>
  <si>
    <t>2020-03-05 12:45:00</t>
  </si>
  <si>
    <t>2018-11-06 06:15:00</t>
  </si>
  <si>
    <t>2019-05-05 12:15:00</t>
  </si>
  <si>
    <t>2016-03-05 08:00:00</t>
  </si>
  <si>
    <t>2019-03-02 12:30:00</t>
  </si>
  <si>
    <t>2018-07-01 10:30:00</t>
  </si>
  <si>
    <t>2013-04-16 00:12:00</t>
  </si>
  <si>
    <t>2017-11-16 11:10:00</t>
  </si>
  <si>
    <t>2011-10-26 07:50:00</t>
  </si>
  <si>
    <t>2015-02-05 02:20:00</t>
  </si>
  <si>
    <t>2014-12-14 01:00:00</t>
  </si>
  <si>
    <t>2013-02-15 02:30:00</t>
  </si>
  <si>
    <t>2019-04-15 20:20:00</t>
  </si>
  <si>
    <t>2020-12-26 01:30:00</t>
  </si>
  <si>
    <t>2016-07-24 04:15:00</t>
  </si>
  <si>
    <t>2014-06-02 17:40:00</t>
  </si>
  <si>
    <t>2010-09-12 21:30:00</t>
  </si>
  <si>
    <t>2010-11-05 12:22:00</t>
  </si>
  <si>
    <t>2018-01-23 05:30:00</t>
  </si>
  <si>
    <t>2011-11-03 02:55:00</t>
  </si>
  <si>
    <t>2011-01-23 03:20:00</t>
  </si>
  <si>
    <t>2020-02-26 00:55:00</t>
  </si>
  <si>
    <t>2016-06-13 20:45:00</t>
  </si>
  <si>
    <t>2020-01-29 03:00:00</t>
  </si>
  <si>
    <t>2019-02-09 03:45:00</t>
  </si>
  <si>
    <t>2017-12-10 01:10:00</t>
  </si>
  <si>
    <t>2013-04-18 00:10:00</t>
  </si>
  <si>
    <t>2015-12-05 01:39:00</t>
  </si>
  <si>
    <t>2018-09-30 04:00:00</t>
  </si>
  <si>
    <t>2014-08-11 21:20:00</t>
  </si>
  <si>
    <t>2020-02-15 03:00:00</t>
  </si>
  <si>
    <t>2019-03-29 02:30:00</t>
  </si>
  <si>
    <t>2016-01-24 04:18:00</t>
  </si>
  <si>
    <t>2015-12-01 04:00:00</t>
  </si>
  <si>
    <t>2016-03-09 05:10:00</t>
  </si>
  <si>
    <t>2020-02-18 00:20:00</t>
  </si>
  <si>
    <t>2016-11-30 23:30:00</t>
  </si>
  <si>
    <t>2011-05-29 03:45:00</t>
  </si>
  <si>
    <t>2018-06-13 02:45:00</t>
  </si>
  <si>
    <t>2020-04-30 23:15:00</t>
  </si>
  <si>
    <t>2012-02-09 03:00:00</t>
  </si>
  <si>
    <t>2017-02-09 21:30:00</t>
  </si>
  <si>
    <t>2010-08-31 01:10:00</t>
  </si>
  <si>
    <t>2016-07-17 02:45:00</t>
  </si>
  <si>
    <t>2015-11-18 23:00:00</t>
  </si>
  <si>
    <t>2011-05-17 22:30:00</t>
  </si>
  <si>
    <t>2010-09-04 00:30:00</t>
  </si>
  <si>
    <t>2013-02-17 05:15:00</t>
  </si>
  <si>
    <t>2017-08-04 21:55:00</t>
  </si>
  <si>
    <t>2014-12-19 00:50:00</t>
  </si>
  <si>
    <t>2019-04-28 05:05:00</t>
  </si>
  <si>
    <t>2015-08-18 02:50:00</t>
  </si>
  <si>
    <t>2011-06-18 02:10:00</t>
  </si>
  <si>
    <t>2016-07-08 21:20:00</t>
  </si>
  <si>
    <t>2020-03-04 03:45:00</t>
  </si>
  <si>
    <t>2014-08-04 02:30:00</t>
  </si>
  <si>
    <t>2015-03-12 21:54:00</t>
  </si>
  <si>
    <t>2014-08-20 02:55:00</t>
  </si>
  <si>
    <t>2016-09-11 21:45:00</t>
  </si>
  <si>
    <t>2012-05-03 01:30:00</t>
  </si>
  <si>
    <t>2018-04-29 04:00:00</t>
  </si>
  <si>
    <t>2018-05-03 00:30:00</t>
  </si>
  <si>
    <t>2019-08-14 01:30:00</t>
  </si>
  <si>
    <t>2012-03-04 20:30:00</t>
  </si>
  <si>
    <t>2016-08-05 01:00:00</t>
  </si>
  <si>
    <t>2014-06-30 00:45:00</t>
  </si>
  <si>
    <t>2016-04-25 02:00:00</t>
  </si>
  <si>
    <t>2010-09-19 03:30:00</t>
  </si>
  <si>
    <t>2016-08-13 03:30:00</t>
  </si>
  <si>
    <t>2020-11-13 02:15:00</t>
  </si>
  <si>
    <t>2020-06-30 02:35:00</t>
  </si>
  <si>
    <t>2010-09-22 22:00:00</t>
  </si>
  <si>
    <t>2013-11-24 02:00:00</t>
  </si>
  <si>
    <t>2011-05-12 01:35:00</t>
  </si>
  <si>
    <t>2016-02-09 02:10:00</t>
  </si>
  <si>
    <t>2018-09-07 03:00:00</t>
  </si>
  <si>
    <t>2018-06-09 03:30:00</t>
  </si>
  <si>
    <t>2015-06-08 02:00:00</t>
  </si>
  <si>
    <t>2020-03-07 01:50:00</t>
  </si>
  <si>
    <t>2018-10-09 03:15:00</t>
  </si>
  <si>
    <t>2020-11-25 03:30:00</t>
  </si>
  <si>
    <t>2020-10-01 03:45:00</t>
  </si>
  <si>
    <t>2020-12-08 03:00:00</t>
  </si>
  <si>
    <t>2012-07-09 14:20:00</t>
  </si>
  <si>
    <t>2019-09-12 07:00:00</t>
  </si>
  <si>
    <t>2010-03-20 14:25:00</t>
  </si>
  <si>
    <t>2014-02-04 00:55:00</t>
  </si>
  <si>
    <t>2014-05-13 03:30:00</t>
  </si>
  <si>
    <t>2020-11-30 03:00:00</t>
  </si>
  <si>
    <t>2013-11-19 03:28:00</t>
  </si>
  <si>
    <t>2010-10-31 18:00:00</t>
  </si>
  <si>
    <t>2013-10-22 23:00:00</t>
  </si>
  <si>
    <t>2015-03-03 03:25:00</t>
  </si>
  <si>
    <t>2012-03-14 01:30:00</t>
  </si>
  <si>
    <t>2011-06-23 04:31:00</t>
  </si>
  <si>
    <t>2012-04-27 05:00:00</t>
  </si>
  <si>
    <t>2017-04-07 01:00:00</t>
  </si>
  <si>
    <t>2015-12-16 04:02:00</t>
  </si>
  <si>
    <t>2018-05-19 02:00:00</t>
  </si>
  <si>
    <t>2010-03-03 23:00:00</t>
  </si>
  <si>
    <t>2011-05-06 03:45:00</t>
  </si>
  <si>
    <t>2014-05-21 02:00:00</t>
  </si>
  <si>
    <t>2011-07-22 03:40:00</t>
  </si>
  <si>
    <t>2010-07-08 05:00:00</t>
  </si>
  <si>
    <t>2014-06-10 04:05:00</t>
  </si>
  <si>
    <t>2012-09-08 02:35:00</t>
  </si>
  <si>
    <t>2019-12-21 22:30:00</t>
  </si>
  <si>
    <t>2015-05-07 06:00:00</t>
  </si>
  <si>
    <t>2019-07-25 04:45:00</t>
  </si>
  <si>
    <t>2012-03-17 22:30:00</t>
  </si>
  <si>
    <t>2014-05-05 02:20:00</t>
  </si>
  <si>
    <t>2018-11-21 21:15:00</t>
  </si>
  <si>
    <t>2012-02-26 15:22:00</t>
  </si>
  <si>
    <t>2013-03-24 03:00:00</t>
  </si>
  <si>
    <t>2020-10-09 02:45:00</t>
  </si>
  <si>
    <t>2020-10-19 02:10:00</t>
  </si>
  <si>
    <t>2013-04-11 23:30:00</t>
  </si>
  <si>
    <t>2020-05-09 01:07:00</t>
  </si>
  <si>
    <t>2013-05-07 14:58:00</t>
  </si>
  <si>
    <t>2013-06-03 13:15:00</t>
  </si>
  <si>
    <t>2020-10-17 05:30:00</t>
  </si>
  <si>
    <t>2013-10-03 06:45:00</t>
  </si>
  <si>
    <t>2010-07-25 02:00:00</t>
  </si>
  <si>
    <t>2016-12-12 04:30:00</t>
  </si>
  <si>
    <t>2019-01-03 23:30:00</t>
  </si>
  <si>
    <t>2015-04-09 00:44:00</t>
  </si>
  <si>
    <t>2014-04-23 18:56:00</t>
  </si>
  <si>
    <t>2012-11-30 22:50:00</t>
  </si>
  <si>
    <t>2017-08-19 02:50:00</t>
  </si>
  <si>
    <t>2018-06-03 02:30:00</t>
  </si>
  <si>
    <t>2013-02-04 00:24:00</t>
  </si>
  <si>
    <t>2012-12-11 03:00:00</t>
  </si>
  <si>
    <t>2018-02-26 23:20:00</t>
  </si>
  <si>
    <t>2013-08-10 23:05:00</t>
  </si>
  <si>
    <t>2012-03-07 10:30:00</t>
  </si>
  <si>
    <t>2010-05-17 21:40:00</t>
  </si>
  <si>
    <t>2012-01-16 02:50:00</t>
  </si>
  <si>
    <t>2012-04-26 01:30:00</t>
  </si>
  <si>
    <t>2011-01-10 22:00:00</t>
  </si>
  <si>
    <t>2011-03-03 02:00:00</t>
  </si>
  <si>
    <t>2012-10-05 23:30:00</t>
  </si>
  <si>
    <t>2013-08-12 02:30:00</t>
  </si>
  <si>
    <t>2011-01-09 19:10:00</t>
  </si>
  <si>
    <t>2011-09-14 04:15:00</t>
  </si>
  <si>
    <t>2011-09-29 05:05:00</t>
  </si>
  <si>
    <t>2010-07-02 16:19:00</t>
  </si>
  <si>
    <t>2020-08-10 02:10:00</t>
  </si>
  <si>
    <t>2019-08-15 02:30:00</t>
  </si>
  <si>
    <t>2019-08-15 01:15:00</t>
  </si>
  <si>
    <t>2017-01-30 03:45:00</t>
  </si>
  <si>
    <t>2017-01-25 00:35:00</t>
  </si>
  <si>
    <t>2014-03-06 01:30:00</t>
  </si>
  <si>
    <t>2017-06-06 03:30:00</t>
  </si>
  <si>
    <t>2018-02-09 12:45:00</t>
  </si>
  <si>
    <t>2011-08-07 00:50:00</t>
  </si>
  <si>
    <t>2018-01-05 06:15:00</t>
  </si>
  <si>
    <t>2010-01-05 23:56:00</t>
  </si>
  <si>
    <t>2018-01-15 03:00:00</t>
  </si>
  <si>
    <t>2016-08-06 23:30:00</t>
  </si>
  <si>
    <t>2012-01-11 00:01:00</t>
  </si>
  <si>
    <t>2013-12-31 00:55:00</t>
  </si>
  <si>
    <t>2019-01-07 03:20:00</t>
  </si>
  <si>
    <t>2013-01-14 23:30:00</t>
  </si>
  <si>
    <t>2017-11-21 01:00:00</t>
  </si>
  <si>
    <t>2014-08-13 23:05:00</t>
  </si>
  <si>
    <t>2011-12-06 01:05:00</t>
  </si>
  <si>
    <t>2011-03-03 17:30:00</t>
  </si>
  <si>
    <t>2010-11-21 02:35:00</t>
  </si>
  <si>
    <t>2019-01-19 22:40:00</t>
  </si>
  <si>
    <t>2020-03-19 00:45:00</t>
  </si>
  <si>
    <t>2011-10-04 03:30:00</t>
  </si>
  <si>
    <t>2011-01-16 04:25:00</t>
  </si>
  <si>
    <t>2017-12-24 01:20:00</t>
  </si>
  <si>
    <t>2018-02-01 07:45:00</t>
  </si>
  <si>
    <t>2015-09-22 10:30:00</t>
  </si>
  <si>
    <t>2018-09-25 01:00:00</t>
  </si>
  <si>
    <t>2018-09-20 00:00:00</t>
  </si>
  <si>
    <t>2020-02-01 01:30:00</t>
  </si>
  <si>
    <t>2017-04-19 09:30:00</t>
  </si>
  <si>
    <t>2018-10-22 23:10:00</t>
  </si>
  <si>
    <t>2018-07-22 00:05:00</t>
  </si>
  <si>
    <t>2012-04-12 05:10:00</t>
  </si>
  <si>
    <t>2017-05-06 00:30:00</t>
  </si>
  <si>
    <t>2020-08-18 03:50:00</t>
  </si>
  <si>
    <t>2014-09-29 01:45:00</t>
  </si>
  <si>
    <t>2012-07-17 00:45:00</t>
  </si>
  <si>
    <t>2019-10-05 02:00:00</t>
  </si>
  <si>
    <t>2020-10-06 07:00:00</t>
  </si>
  <si>
    <t>2018-05-23 23:10:00</t>
  </si>
  <si>
    <t>2017-09-20 03:00:00</t>
  </si>
  <si>
    <t>2019-05-03 00:10:00</t>
  </si>
  <si>
    <t>2019-04-25 02:15:00</t>
  </si>
  <si>
    <t>2019-12-17 02:30:00</t>
  </si>
  <si>
    <t>2019-11-02 03:20:00</t>
  </si>
  <si>
    <t>2019-03-24 22:30:00</t>
  </si>
  <si>
    <t>2016-10-18 02:00:00</t>
  </si>
  <si>
    <t>2019-03-30 03:10:00</t>
  </si>
  <si>
    <t>2019-05-14 01:45:00</t>
  </si>
  <si>
    <t>2018-10-14 00:45:00</t>
  </si>
  <si>
    <t>2019-09-16 02:50:00</t>
  </si>
  <si>
    <t>2011-06-23 23:30:00</t>
  </si>
  <si>
    <t>2019-10-20 03:20:00</t>
  </si>
  <si>
    <t>2020-05-03 05:00:00</t>
  </si>
  <si>
    <t>2020-11-27 01:40:00</t>
  </si>
  <si>
    <t>2019-07-26 03:30:00</t>
  </si>
  <si>
    <t>2010-03-27 05:55:00</t>
  </si>
  <si>
    <t>2020-06-09 00:15:00</t>
  </si>
  <si>
    <t>2010-11-28 03:30:00</t>
  </si>
  <si>
    <t>2016-09-21 00:45:00</t>
  </si>
  <si>
    <t>2015-04-01 02:30:00</t>
  </si>
  <si>
    <t>2014-01-18 06:15:00</t>
  </si>
  <si>
    <t>2012-02-29 21:10:00</t>
  </si>
  <si>
    <t>2012-01-30 01:30:00</t>
  </si>
  <si>
    <t>2017-05-26 02:00:00</t>
  </si>
  <si>
    <t>2012-02-28 15:10:00</t>
  </si>
  <si>
    <t>2015-06-07 23:23:00</t>
  </si>
  <si>
    <t>2015-03-14 04:30:00</t>
  </si>
  <si>
    <t>2019-02-23 04:00:00</t>
  </si>
  <si>
    <t>2012-12-23 00:30:00</t>
  </si>
  <si>
    <t>2012-02-04 01:10:00</t>
  </si>
  <si>
    <t>2019-12-30 22:30:00</t>
  </si>
  <si>
    <t>2016-05-11 01:30:00</t>
  </si>
  <si>
    <t>2014-02-20 01:50:00</t>
  </si>
  <si>
    <t>2012-11-21 23:25:00</t>
  </si>
  <si>
    <t>2015-04-24 00:25:00</t>
  </si>
  <si>
    <t>2017-12-04 03:00:00</t>
  </si>
  <si>
    <t>2010-04-03 01:45:00</t>
  </si>
  <si>
    <t>2011-09-22 05:30:00</t>
  </si>
  <si>
    <t>2013-07-18 01:50:00</t>
  </si>
  <si>
    <t>2019-07-21 02:40:00</t>
  </si>
  <si>
    <t>2012-08-28 02:00:00</t>
  </si>
  <si>
    <t>2018-10-17 01:55:00</t>
  </si>
  <si>
    <t>2016-07-16 04:50:00</t>
  </si>
  <si>
    <t>2015-10-24 08:30:00</t>
  </si>
  <si>
    <t>2015-02-01 18:30:00</t>
  </si>
  <si>
    <t>2013-07-31 23:00:00</t>
  </si>
  <si>
    <t>2018-03-22 01:15:00</t>
  </si>
  <si>
    <t>2014-11-16 00:01:00</t>
  </si>
  <si>
    <t>2011-06-08 17:20:00</t>
  </si>
  <si>
    <t>2015-06-26 23:40:00</t>
  </si>
  <si>
    <t>2013-06-13 02:00:00</t>
  </si>
  <si>
    <t>2010-05-04 01:00:00</t>
  </si>
  <si>
    <t>2012-04-30 16:08:00</t>
  </si>
  <si>
    <t>2011-08-01 00:15:00</t>
  </si>
  <si>
    <t>2012-08-06 00:50:00</t>
  </si>
  <si>
    <t>2019-07-29 03:30:00</t>
  </si>
  <si>
    <t>2014-10-11 15:35:00</t>
  </si>
  <si>
    <t>2011-08-22 06:30:00</t>
  </si>
  <si>
    <t>2012-08-16 04:00:00</t>
  </si>
  <si>
    <t>2011-06-24 01:50:00</t>
  </si>
  <si>
    <t>2016-07-04 09:00:00</t>
  </si>
  <si>
    <t>2012-04-04 02:30:00</t>
  </si>
  <si>
    <t>2017-09-15 01:45:00</t>
  </si>
  <si>
    <t>2019-09-13 22:00:00</t>
  </si>
  <si>
    <t>2010-05-16 22:55:00</t>
  </si>
  <si>
    <t>2012-07-27 00:30:00</t>
  </si>
  <si>
    <t>2017-09-08 03:15:00</t>
  </si>
  <si>
    <t>2013-06-02 23:00:00</t>
  </si>
  <si>
    <t>2010-08-25 03:00:00</t>
  </si>
  <si>
    <t>2010-10-19 19:20:00</t>
  </si>
  <si>
    <t>2016-07-03 03:50:00</t>
  </si>
  <si>
    <t>2011-05-08 02:00:00</t>
  </si>
  <si>
    <t>2016-08-24 00:10:00</t>
  </si>
  <si>
    <t>2014-10-25 22:06:00</t>
  </si>
  <si>
    <t>2011-05-23 02:31:00</t>
  </si>
  <si>
    <t>2019-02-27 05:00:00</t>
  </si>
  <si>
    <t>2010-06-13 23:03:00</t>
  </si>
  <si>
    <t>2010-09-23 18:45:00</t>
  </si>
  <si>
    <t>2012-10-16 00:35:00</t>
  </si>
  <si>
    <t>2011-07-06 22:30:00</t>
  </si>
  <si>
    <t>2013-05-17 02:30:00</t>
  </si>
  <si>
    <t>2012-07-27 23:30:00</t>
  </si>
  <si>
    <t>2011-03-03 15:00:00</t>
  </si>
  <si>
    <t>2018-01-27 00:00:00</t>
  </si>
  <si>
    <t>2012-06-01 01:45:00</t>
  </si>
  <si>
    <t>2018-12-22 01:00:00</t>
  </si>
  <si>
    <t>2020-01-19 20:10:00</t>
  </si>
  <si>
    <t>2014-12-12 23:20:00</t>
  </si>
  <si>
    <t>2019-11-04 02:40:00</t>
  </si>
  <si>
    <t>2019-09-23 03:15:00</t>
  </si>
  <si>
    <t>2010-04-12 12:15:00</t>
  </si>
  <si>
    <t>2018-02-17 22:50:00</t>
  </si>
  <si>
    <t>2020-01-25 00:50:00</t>
  </si>
  <si>
    <t>2018-09-17 03:00:00</t>
  </si>
  <si>
    <t>2020-04-18 23:30:00</t>
  </si>
  <si>
    <t>2012-04-12 00:25:00</t>
  </si>
  <si>
    <t>2018-05-25 23:35:00</t>
  </si>
  <si>
    <t>2020-11-26 13:00:00</t>
  </si>
  <si>
    <t>2015-05-15 17:00:00</t>
  </si>
  <si>
    <t>2019-01-07 01:15:00</t>
  </si>
  <si>
    <t>2018-02-20 01:45:00</t>
  </si>
  <si>
    <t>2012-07-30 01:40:00</t>
  </si>
  <si>
    <t>2011-09-16 03:40:00</t>
  </si>
  <si>
    <t>2013-05-09 22:30:00</t>
  </si>
  <si>
    <t>2011-09-14 03:55:00</t>
  </si>
  <si>
    <t>2018-07-03 00:30:00</t>
  </si>
  <si>
    <t>2013-08-15 02:40:00</t>
  </si>
  <si>
    <t>2014-11-08 08:00:00</t>
  </si>
  <si>
    <t>Fraco</t>
  </si>
  <si>
    <t>Aragem</t>
  </si>
  <si>
    <t>Moderado</t>
  </si>
  <si>
    <t>Mediana</t>
  </si>
  <si>
    <t>Crescente</t>
  </si>
  <si>
    <t>Elevada</t>
  </si>
  <si>
    <t>Light</t>
  </si>
  <si>
    <t>Heavy</t>
  </si>
  <si>
    <t>Moderate</t>
  </si>
  <si>
    <t>2020-01-21 00:00:00</t>
  </si>
  <si>
    <t>2018-02-03 00:00:00</t>
  </si>
  <si>
    <t>2016-09-16 00:00:00</t>
  </si>
  <si>
    <t>2019-02-28 00:00:00</t>
  </si>
  <si>
    <t>2014-04-29 00:00:00</t>
  </si>
  <si>
    <t>2015-04-24 00:00:00</t>
  </si>
  <si>
    <t>2019-12-30 00:00:00</t>
  </si>
  <si>
    <t>2018-01-24 00:00:00</t>
  </si>
  <si>
    <t>2012-12-13 00:00:00</t>
  </si>
  <si>
    <t>2020-01-16 00:00:00</t>
  </si>
  <si>
    <t>2019-01-25 00:00:00</t>
  </si>
  <si>
    <t>2018-03-22 00:00:00</t>
  </si>
  <si>
    <t>2020-11-07 00:00:00</t>
  </si>
  <si>
    <t>2015-01-11 00:00:00</t>
  </si>
  <si>
    <t>2017-03-29 00:00:00</t>
  </si>
  <si>
    <t>2014-02-19 00:00:00</t>
  </si>
  <si>
    <t>2018-02-24 00:00:00</t>
  </si>
  <si>
    <t>2016-05-05 00:00:00</t>
  </si>
  <si>
    <t>2012-06-30 00:00:00</t>
  </si>
  <si>
    <t>2016-05-03 00:00:00</t>
  </si>
  <si>
    <t>2018-12-14 00:00:00</t>
  </si>
  <si>
    <t>2016-02-11 00:00:00</t>
  </si>
  <si>
    <t>2020-12-03 00:00:00</t>
  </si>
  <si>
    <t>2020-11-09 00:00:00</t>
  </si>
  <si>
    <t>2018-09-22 00:00:00</t>
  </si>
  <si>
    <t>2017-11-01 00:00:00</t>
  </si>
  <si>
    <t>2014-08-26 00:00:00</t>
  </si>
  <si>
    <t>2016-04-28 00:00:00</t>
  </si>
  <si>
    <t>2017-11-22 00:00:00</t>
  </si>
  <si>
    <t>2012-08-03 00:00:00</t>
  </si>
  <si>
    <t>2013-05-05 00:00:00</t>
  </si>
  <si>
    <t>2018-09-25 00:00:00</t>
  </si>
  <si>
    <t>2013-09-04 00:00:00</t>
  </si>
  <si>
    <t>2016-05-07 00:00:00</t>
  </si>
  <si>
    <t>2019-03-09 00:00:00</t>
  </si>
  <si>
    <t>2016-04-18 00:00:00</t>
  </si>
  <si>
    <t>2010-12-24 00:00:00</t>
  </si>
  <si>
    <t>2018-10-27 00:00:00</t>
  </si>
  <si>
    <t>2013-07-14 00:00:00</t>
  </si>
  <si>
    <t>2019-02-27 00:00:00</t>
  </si>
  <si>
    <t>2012-02-11 00:00:00</t>
  </si>
  <si>
    <t>2013-02-07 00:00:00</t>
  </si>
  <si>
    <t>2018-04-21 00:00:00</t>
  </si>
  <si>
    <t>2013-02-03 00:00:00</t>
  </si>
  <si>
    <t>2010-06-27 00:00:00</t>
  </si>
  <si>
    <t>2011-08-20 00:00:00</t>
  </si>
  <si>
    <t>2014-08-27 00:00:00</t>
  </si>
  <si>
    <t>2012-06-25 00:00:00</t>
  </si>
  <si>
    <t>2014-06-03 00:00:00</t>
  </si>
  <si>
    <t>2011-06-24 00:00:00</t>
  </si>
  <si>
    <t>2012-08-18 00:00:00</t>
  </si>
  <si>
    <t>2012-10-04 00:00:00</t>
  </si>
  <si>
    <t>2013-06-13 00:00:00</t>
  </si>
  <si>
    <t>2013-07-16 00:00:00</t>
  </si>
  <si>
    <t>2020-07-02 00:00:00</t>
  </si>
  <si>
    <t>2010-09-22 00:00:00</t>
  </si>
  <si>
    <t>2012-12-17 00:00:00</t>
  </si>
  <si>
    <t>2018-03-16 00:00:00</t>
  </si>
  <si>
    <t>2011-08-21 00:00:00</t>
  </si>
  <si>
    <t>2014-01-30 00:00:00</t>
  </si>
  <si>
    <t>2010-11-12 00:00:00</t>
  </si>
  <si>
    <t>2010-02-13 00:00:00</t>
  </si>
  <si>
    <t>2013-02-11 00:00:00</t>
  </si>
  <si>
    <t>2012-12-23 00:00:00</t>
  </si>
  <si>
    <t>2014-02-05 00:00:00</t>
  </si>
  <si>
    <t>2011-01-27 00:00:00</t>
  </si>
  <si>
    <t>2017-11-11 00:00:00</t>
  </si>
  <si>
    <t>2020-02-20 00:00:00</t>
  </si>
  <si>
    <t>2017-12-14 00:00:00</t>
  </si>
  <si>
    <t>2015-01-14 00:00:00</t>
  </si>
  <si>
    <t>2018-10-29 00:00:00</t>
  </si>
  <si>
    <t>2013-05-24 00:00:00</t>
  </si>
  <si>
    <t>2010-12-14 00:00:00</t>
  </si>
  <si>
    <t>2014-03-06 00:00:00</t>
  </si>
  <si>
    <t>2018-03-26 00:00:00</t>
  </si>
  <si>
    <t>2012-02-09 00:00:00</t>
  </si>
  <si>
    <t>2011-11-17 00:00:00</t>
  </si>
  <si>
    <t>2012-01-03 00:00:00</t>
  </si>
  <si>
    <t>2019-03-30 00:00:00</t>
  </si>
  <si>
    <t>2013-01-16 00:00:00</t>
  </si>
  <si>
    <t>2020-12-16 00:00:00</t>
  </si>
  <si>
    <t>2011-10-30 00:00:00</t>
  </si>
  <si>
    <t>2019-02-03 00:00:00</t>
  </si>
  <si>
    <t>2020-12-21 00:00:00</t>
  </si>
  <si>
    <t>2013-07-30 00:00:00</t>
  </si>
  <si>
    <t>2012-03-22 00:00:00</t>
  </si>
  <si>
    <t>2015-11-26 00:00:00</t>
  </si>
  <si>
    <t>2010-04-24 00:00:00</t>
  </si>
  <si>
    <t>2020-03-06 00:00:00</t>
  </si>
  <si>
    <t>2015-01-30 00:00:00</t>
  </si>
  <si>
    <t>2018-05-21 00:00:00</t>
  </si>
  <si>
    <t>2018-02-02 00:00:00</t>
  </si>
  <si>
    <t>2016-03-25 00:00:00</t>
  </si>
  <si>
    <t>2011-07-31 00:00:00</t>
  </si>
  <si>
    <t>2020-04-30 00:00:00</t>
  </si>
  <si>
    <t>2016-01-29 00:00:00</t>
  </si>
  <si>
    <t>2011-10-08 00:00:00</t>
  </si>
  <si>
    <t>2012-10-24 00:00:00</t>
  </si>
  <si>
    <t>2016-06-06 00:00:00</t>
  </si>
  <si>
    <t>2011-10-02 00:00:00</t>
  </si>
  <si>
    <t>2011-04-29 00:00:00</t>
  </si>
  <si>
    <t>2019-04-05 00:00:00</t>
  </si>
  <si>
    <t>2018-06-01 00:00:00</t>
  </si>
  <si>
    <t>2020-07-17 00:00:00</t>
  </si>
  <si>
    <t>2014-01-03 00:00:00</t>
  </si>
  <si>
    <t>2011-07-09 00:00:00</t>
  </si>
  <si>
    <t>2012-02-13 00:00:00</t>
  </si>
  <si>
    <t>2016-04-11 00:00:00</t>
  </si>
  <si>
    <t>2014-07-25 00:00:00</t>
  </si>
  <si>
    <t>2015-03-21 00:00:00</t>
  </si>
  <si>
    <t>2014-03-04 00:00:00</t>
  </si>
  <si>
    <t>2012-08-21 00:00:00</t>
  </si>
  <si>
    <t>2017-10-21 00:00:00</t>
  </si>
  <si>
    <t>2014-01-02 00:00:00</t>
  </si>
  <si>
    <t>2017-12-24 00:00:00</t>
  </si>
  <si>
    <t>2011-06-30 00:00:00</t>
  </si>
  <si>
    <t>2015-10-19 00:00:00</t>
  </si>
  <si>
    <t>2014-01-29 00:00:00</t>
  </si>
  <si>
    <t>2011-04-13 00:00:00</t>
  </si>
  <si>
    <t>2019-07-13 00:00:00</t>
  </si>
  <si>
    <t>2020-05-03 00:00:00</t>
  </si>
  <si>
    <t>2018-11-21 00:00:00</t>
  </si>
  <si>
    <t>2018-02-09 00:00:00</t>
  </si>
  <si>
    <t>2016-01-15 00:00:00</t>
  </si>
  <si>
    <t>2013-04-24 00:00:00</t>
  </si>
  <si>
    <t>2019-12-03 00:00:00</t>
  </si>
  <si>
    <t>2020-12-10 00:00:00</t>
  </si>
  <si>
    <t>2020-11-16 00:00:00</t>
  </si>
  <si>
    <t>2017-07-31 00:00:00</t>
  </si>
  <si>
    <t>2014-11-04 00:00:00</t>
  </si>
  <si>
    <t>2011-07-16 00:00:00</t>
  </si>
  <si>
    <t>2014-06-04 00:00:00</t>
  </si>
  <si>
    <t>2011-09-13 00:00:00</t>
  </si>
  <si>
    <t>2015-05-18 00:00:00</t>
  </si>
  <si>
    <t>2013-05-04 00:00:00</t>
  </si>
  <si>
    <t>2011-07-24 00:00:00</t>
  </si>
  <si>
    <t>2013-03-30 00:00:00</t>
  </si>
  <si>
    <t>2016-04-07 00:00:00</t>
  </si>
  <si>
    <t>2012-05-07 00:00:00</t>
  </si>
  <si>
    <t>2020-11-13 00:00:00</t>
  </si>
  <si>
    <t>2013-04-22 00:00:00</t>
  </si>
  <si>
    <t>2011-05-08 00:00:00</t>
  </si>
  <si>
    <t>2019-12-15 00:00:00</t>
  </si>
  <si>
    <t>2013-07-15 00:00:00</t>
  </si>
  <si>
    <t>2017-07-30 00:00:00</t>
  </si>
  <si>
    <t>2013-07-24 00:00:00</t>
  </si>
  <si>
    <t>2019-05-05 00:00:00</t>
  </si>
  <si>
    <t>2012-10-15 00:00:00</t>
  </si>
  <si>
    <t>2010-10-19 00:00:00</t>
  </si>
  <si>
    <t>2010-08-11 00:00:00</t>
  </si>
  <si>
    <t>2016-01-19 00:00:00</t>
  </si>
  <si>
    <t>2013-02-17 00:00:00</t>
  </si>
  <si>
    <t>2013-06-19 00:00:00</t>
  </si>
  <si>
    <t>2012-07-15 00:00:00</t>
  </si>
  <si>
    <t>2016-04-10 00:00:00</t>
  </si>
  <si>
    <t>2019-03-03 00:00:00</t>
  </si>
  <si>
    <t>2013-01-31 00:00:00</t>
  </si>
  <si>
    <t>2017-07-02 00:00:00</t>
  </si>
  <si>
    <t>2013-02-10 00:00:00</t>
  </si>
  <si>
    <t>2017-02-19 00:00:00</t>
  </si>
  <si>
    <t>2012-09-05 00:00:00</t>
  </si>
  <si>
    <t>2017-10-26 00:00:00</t>
  </si>
  <si>
    <t>2020-10-17 00:00:00</t>
  </si>
  <si>
    <t>2020-02-14 00:00:00</t>
  </si>
  <si>
    <t>2016-04-20 00:00:00</t>
  </si>
  <si>
    <t>2013-04-25 00:00:00</t>
  </si>
  <si>
    <t>2014-03-20 00:00:00</t>
  </si>
  <si>
    <t>2020-05-19 00:00:00</t>
  </si>
  <si>
    <t>2018-04-07 00:00:00</t>
  </si>
  <si>
    <t>2016-07-07 00:00:00</t>
  </si>
  <si>
    <t>2013-06-04 00:00:00</t>
  </si>
  <si>
    <t>2013-02-22 00:00:00</t>
  </si>
  <si>
    <t>2018-03-06 00:00:00</t>
  </si>
  <si>
    <t>2017-04-19 00:00:00</t>
  </si>
  <si>
    <t>2016-02-05 00:00:00</t>
  </si>
  <si>
    <t>2017-04-29 00:00:00</t>
  </si>
  <si>
    <t>2012-01-09 00:00:00</t>
  </si>
  <si>
    <t>2014-02-06 00:00:00</t>
  </si>
  <si>
    <t>2010-12-15 00:00:00</t>
  </si>
  <si>
    <t>2011-07-19 00:00:00</t>
  </si>
  <si>
    <t>2013-04-26 00:00:00</t>
  </si>
  <si>
    <t>2020-03-26 00:00:00</t>
  </si>
  <si>
    <t>2018-02-19 00:00:00</t>
  </si>
  <si>
    <t>2020-05-20 00:00:00</t>
  </si>
  <si>
    <t>2020-02-21 00:00:00</t>
  </si>
  <si>
    <t>2017-12-07 00:00:00</t>
  </si>
  <si>
    <t>2014-11-11 00:00:00</t>
  </si>
  <si>
    <t>2017-08-03 00:00:00</t>
  </si>
  <si>
    <t>2020-03-27 00:00:00</t>
  </si>
  <si>
    <t>2018-02-18 00:00:00</t>
  </si>
  <si>
    <t>2019-02-21 00:00:00</t>
  </si>
  <si>
    <t>2016-04-19 00:00:00</t>
  </si>
  <si>
    <t>2018-07-22 00:00:00</t>
  </si>
  <si>
    <t>2019-11-07 00:00:00</t>
  </si>
  <si>
    <t>2020-11-04 00:00:00</t>
  </si>
  <si>
    <t>2012-09-09 00:00:00</t>
  </si>
  <si>
    <t>2014-08-09 00:00:00</t>
  </si>
  <si>
    <t>2019-05-03 00:00:00</t>
  </si>
  <si>
    <t>2017-10-27 00:00:00</t>
  </si>
  <si>
    <t>2011-04-20 00:00:00</t>
  </si>
  <si>
    <t>2018-07-03 00:00:00</t>
  </si>
  <si>
    <t>2017-07-13 00:00:00</t>
  </si>
  <si>
    <t>2017-11-16 00:00:00</t>
  </si>
  <si>
    <t>2016-02-26 00:00:00</t>
  </si>
  <si>
    <t>2019-08-14 00:00:00</t>
  </si>
  <si>
    <t>2020-06-24 00:00:00</t>
  </si>
  <si>
    <t>2019-08-17 00:00:00</t>
  </si>
  <si>
    <t>2012-05-17 00:00:00</t>
  </si>
  <si>
    <t>2015-03-18 00:00:00</t>
  </si>
  <si>
    <t>2020-12-04 00:00:00</t>
  </si>
  <si>
    <t>2020-12-19 00:00:00</t>
  </si>
  <si>
    <t>2020-09-08 00:00:00</t>
  </si>
  <si>
    <t>2020-02-27 00:00:00</t>
  </si>
  <si>
    <t>2019-01-24 00:00:00</t>
  </si>
  <si>
    <t>2010-10-25 00:00:00</t>
  </si>
  <si>
    <t>2010-04-27 00:00:00</t>
  </si>
  <si>
    <t>2018-05-08 00:00:00</t>
  </si>
  <si>
    <t>2016-03-11 00:00:00</t>
  </si>
  <si>
    <t>2020-11-11 00:00:00</t>
  </si>
  <si>
    <t>2012-05-08 00:00:00</t>
  </si>
  <si>
    <t>2011-02-09 00:00:00</t>
  </si>
  <si>
    <t>2020-12-02 00:00:00</t>
  </si>
  <si>
    <t>2020-03-05 00:00:00</t>
  </si>
  <si>
    <t>2020-12-29 00:00:00</t>
  </si>
  <si>
    <t>2010-11-07 00:00:00</t>
  </si>
  <si>
    <t>2020-12-22 00:00:00</t>
  </si>
  <si>
    <t>2020-11-22 00:00:00</t>
  </si>
  <si>
    <t>2016-08-17 00:00:00</t>
  </si>
  <si>
    <t>2016-04-01 00:00:00</t>
  </si>
  <si>
    <t>2018-11-06 00:00:00</t>
  </si>
  <si>
    <t>2016-03-05 00:00:00</t>
  </si>
  <si>
    <t>2019-03-02 00:00:00</t>
  </si>
  <si>
    <t>2018-07-01 00:00:00</t>
  </si>
  <si>
    <t>2013-04-16 00:00:00</t>
  </si>
  <si>
    <t>2011-10-26 00:00:00</t>
  </si>
  <si>
    <t>2015-02-05 00:00:00</t>
  </si>
  <si>
    <t>2014-12-14 00:00:00</t>
  </si>
  <si>
    <t>2013-02-15 00:00:00</t>
  </si>
  <si>
    <t>2019-04-15 00:00:00</t>
  </si>
  <si>
    <t>2020-12-26 00:00:00</t>
  </si>
  <si>
    <t>2016-07-24 00:00:00</t>
  </si>
  <si>
    <t>2014-06-02 00:00:00</t>
  </si>
  <si>
    <t>2010-09-12 00:00:00</t>
  </si>
  <si>
    <t>2010-11-05 00:00:00</t>
  </si>
  <si>
    <t>2018-01-23 00:00:00</t>
  </si>
  <si>
    <t>2011-11-03 00:00:00</t>
  </si>
  <si>
    <t>2011-01-23 00:00:00</t>
  </si>
  <si>
    <t>2020-02-26 00:00:00</t>
  </si>
  <si>
    <t>2016-06-13 00:00:00</t>
  </si>
  <si>
    <t>2020-01-29 00:00:00</t>
  </si>
  <si>
    <t>2019-02-09 00:00:00</t>
  </si>
  <si>
    <t>2017-12-10 00:00:00</t>
  </si>
  <si>
    <t>2013-04-18 00:00:00</t>
  </si>
  <si>
    <t>2015-12-05 00:00:00</t>
  </si>
  <si>
    <t>2018-09-30 00:00:00</t>
  </si>
  <si>
    <t>2014-08-11 00:00:00</t>
  </si>
  <si>
    <t>2020-02-15 00:00:00</t>
  </si>
  <si>
    <t>2019-03-29 00:00:00</t>
  </si>
  <si>
    <t>2016-01-24 00:00:00</t>
  </si>
  <si>
    <t>2015-12-01 00:00:00</t>
  </si>
  <si>
    <t>2016-03-09 00:00:00</t>
  </si>
  <si>
    <t>2020-02-18 00:00:00</t>
  </si>
  <si>
    <t>2016-11-30 00:00:00</t>
  </si>
  <si>
    <t>2011-05-29 00:00:00</t>
  </si>
  <si>
    <t>2018-06-13 00:00:00</t>
  </si>
  <si>
    <t>2010-08-31 00:00:00</t>
  </si>
  <si>
    <t>2016-07-17 00:00:00</t>
  </si>
  <si>
    <t>2015-11-18 00:00:00</t>
  </si>
  <si>
    <t>2011-05-17 00:00:00</t>
  </si>
  <si>
    <t>2010-09-04 00:00:00</t>
  </si>
  <si>
    <t>2017-08-04 00:00:00</t>
  </si>
  <si>
    <t>2014-12-19 00:00:00</t>
  </si>
  <si>
    <t>2019-04-28 00:00:00</t>
  </si>
  <si>
    <t>2015-08-18 00:00:00</t>
  </si>
  <si>
    <t>2011-06-18 00:00:00</t>
  </si>
  <si>
    <t>2016-07-08 00:00:00</t>
  </si>
  <si>
    <t>2020-03-04 00:00:00</t>
  </si>
  <si>
    <t>2014-08-04 00:00:00</t>
  </si>
  <si>
    <t>2015-03-12 00:00:00</t>
  </si>
  <si>
    <t>2014-08-20 00:00:00</t>
  </si>
  <si>
    <t>2016-09-11 00:00:00</t>
  </si>
  <si>
    <t>2012-05-03 00:00:00</t>
  </si>
  <si>
    <t>2018-04-29 00:00:00</t>
  </si>
  <si>
    <t>2018-05-03 00:00:00</t>
  </si>
  <si>
    <t>2012-03-04 00:00:00</t>
  </si>
  <si>
    <t>2016-08-05 00:00:00</t>
  </si>
  <si>
    <t>2014-06-30 00:00:00</t>
  </si>
  <si>
    <t>2016-04-25 00:00:00</t>
  </si>
  <si>
    <t>2010-09-19 00:00:00</t>
  </si>
  <si>
    <t>2016-08-13 00:00:00</t>
  </si>
  <si>
    <t>2020-06-30 00:00:00</t>
  </si>
  <si>
    <t>2013-11-24 00:00:00</t>
  </si>
  <si>
    <t>2011-05-12 00:00:00</t>
  </si>
  <si>
    <t>2016-02-09 00:00:00</t>
  </si>
  <si>
    <t>2018-09-07 00:00:00</t>
  </si>
  <si>
    <t>2018-06-09 00:00:00</t>
  </si>
  <si>
    <t>2015-06-08 00:00:00</t>
  </si>
  <si>
    <t>2020-03-07 00:00:00</t>
  </si>
  <si>
    <t>2018-10-09 00:00:00</t>
  </si>
  <si>
    <t>2020-11-25 00:00:00</t>
  </si>
  <si>
    <t>2020-10-01 00:00:00</t>
  </si>
  <si>
    <t>2020-12-08 00:00:00</t>
  </si>
  <si>
    <t>2012-07-09 00:00:00</t>
  </si>
  <si>
    <t>2019-09-12 00:00:00</t>
  </si>
  <si>
    <t>2010-03-20 00:00:00</t>
  </si>
  <si>
    <t>2014-02-04 00:00:00</t>
  </si>
  <si>
    <t>2014-05-13 00:00:00</t>
  </si>
  <si>
    <t>2020-11-30 00:00:00</t>
  </si>
  <si>
    <t>2013-11-19 00:00:00</t>
  </si>
  <si>
    <t>2010-10-31 00:00:00</t>
  </si>
  <si>
    <t>2013-10-22 00:00:00</t>
  </si>
  <si>
    <t>2015-03-03 00:00:00</t>
  </si>
  <si>
    <t>2012-03-14 00:00:00</t>
  </si>
  <si>
    <t>2011-06-23 00:00:00</t>
  </si>
  <si>
    <t>2012-04-27 00:00:00</t>
  </si>
  <si>
    <t>2017-07-04 00:00:00</t>
  </si>
  <si>
    <t>2015-12-16 00:00:00</t>
  </si>
  <si>
    <t>2018-05-19 00:00:00</t>
  </si>
  <si>
    <t>2010-03-03 00:00:00</t>
  </si>
  <si>
    <t>2011-05-06 00:00:00</t>
  </si>
  <si>
    <t>2014-05-21 00:00:00</t>
  </si>
  <si>
    <t>2011-07-22 00:00:00</t>
  </si>
  <si>
    <t>2010-07-08 00:00:00</t>
  </si>
  <si>
    <t>2014-06-10 00:00:00</t>
  </si>
  <si>
    <t>2012-09-08 00:00:00</t>
  </si>
  <si>
    <t>2019-12-21 00:00:00</t>
  </si>
  <si>
    <t>2015-05-07 00:00:00</t>
  </si>
  <si>
    <t>2019-07-25 00:00:00</t>
  </si>
  <si>
    <t>2012-03-17 00:00:00</t>
  </si>
  <si>
    <t>2014-05-05 00:00:00</t>
  </si>
  <si>
    <t>2012-02-26 00:00:00</t>
  </si>
  <si>
    <t>2013-03-24 00:00:00</t>
  </si>
  <si>
    <t>2020-10-09 00:00:00</t>
  </si>
  <si>
    <t>2020-10-19 00:00:00</t>
  </si>
  <si>
    <t>2013-04-11 00:00:00</t>
  </si>
  <si>
    <t>2020-05-09 00:00:00</t>
  </si>
  <si>
    <t>2013-05-07 00:00:00</t>
  </si>
  <si>
    <t>2013-06-03 00:00:00</t>
  </si>
  <si>
    <t>2013-10-03 00:00:00</t>
  </si>
  <si>
    <t>2010-07-25 00:00:00</t>
  </si>
  <si>
    <t>2016-12-12 00:00:00</t>
  </si>
  <si>
    <t>2019-01-03 00:00:00</t>
  </si>
  <si>
    <t>2015-04-09 00:00:00</t>
  </si>
  <si>
    <t>2014-04-23 00:00:00</t>
  </si>
  <si>
    <t>2012-11-30 00:00:00</t>
  </si>
  <si>
    <t>2017-08-19 00:00:00</t>
  </si>
  <si>
    <t>2018-06-03 00:00:00</t>
  </si>
  <si>
    <t>2013-02-04 00:00:00</t>
  </si>
  <si>
    <t>2012-12-11 00:00:00</t>
  </si>
  <si>
    <t>2018-02-26 00:00:00</t>
  </si>
  <si>
    <t>2013-08-10 00:00:00</t>
  </si>
  <si>
    <t>2012-03-07 00:00:00</t>
  </si>
  <si>
    <t>2010-05-17 00:00:00</t>
  </si>
  <si>
    <t>2012-01-16 00:00:00</t>
  </si>
  <si>
    <t>2012-04-26 00:00:00</t>
  </si>
  <si>
    <t>2011-01-10 00:00:00</t>
  </si>
  <si>
    <t>2011-03-03 00:00:00</t>
  </si>
  <si>
    <t>2012-10-05 00:00:00</t>
  </si>
  <si>
    <t>2013-08-12 00:00:00</t>
  </si>
  <si>
    <t>2011-01-09 00:00:00</t>
  </si>
  <si>
    <t>2011-09-14 00:00:00</t>
  </si>
  <si>
    <t>2011-09-29 00:00:00</t>
  </si>
  <si>
    <t>2010-07-02 00:00:00</t>
  </si>
  <si>
    <t>2020-08-10 00:00:00</t>
  </si>
  <si>
    <t>2019-08-15 00:00:00</t>
  </si>
  <si>
    <t>2017-01-30 00:00:00</t>
  </si>
  <si>
    <t>2017-01-25 00:00:00</t>
  </si>
  <si>
    <t>2017-06-06 00:00:00</t>
  </si>
  <si>
    <t>2011-08-07 00:00:00</t>
  </si>
  <si>
    <t>2018-01-05 00:00:00</t>
  </si>
  <si>
    <t>2010-01-05 00:00:00</t>
  </si>
  <si>
    <t>2018-01-15 00:00:00</t>
  </si>
  <si>
    <t>2016-08-06 00:00:00</t>
  </si>
  <si>
    <t>2012-01-11 00:00:00</t>
  </si>
  <si>
    <t>2013-12-31 00:00:00</t>
  </si>
  <si>
    <t>2019-01-07 00:00:00</t>
  </si>
  <si>
    <t>2013-01-14 00:00:00</t>
  </si>
  <si>
    <t>2017-11-21 00:00:00</t>
  </si>
  <si>
    <t>2014-08-13 00:00:00</t>
  </si>
  <si>
    <t>2011-12-06 00:00:00</t>
  </si>
  <si>
    <t>2010-11-21 00:00:00</t>
  </si>
  <si>
    <t>2019-01-19 00:00:00</t>
  </si>
  <si>
    <t>2020-03-19 00:00:00</t>
  </si>
  <si>
    <t>2011-10-04 00:00:00</t>
  </si>
  <si>
    <t>2011-01-16 00:00:00</t>
  </si>
  <si>
    <t>2018-02-01 00:00:00</t>
  </si>
  <si>
    <t>2015-09-22 00:00:00</t>
  </si>
  <si>
    <t>2020-02-01 00:00:00</t>
  </si>
  <si>
    <t>2018-10-22 00:00:00</t>
  </si>
  <si>
    <t>2012-04-12 00:00:00</t>
  </si>
  <si>
    <t>2020-08-18 00:00:00</t>
  </si>
  <si>
    <t>2014-09-29 00:00:00</t>
  </si>
  <si>
    <t>2012-07-17 00:00:00</t>
  </si>
  <si>
    <t>2019-10-05 00:00:00</t>
  </si>
  <si>
    <t>2020-10-06 00:00:00</t>
  </si>
  <si>
    <t>2018-05-23 00:00:00</t>
  </si>
  <si>
    <t>2017-09-20 00:00:00</t>
  </si>
  <si>
    <t>2019-04-25 00:00:00</t>
  </si>
  <si>
    <t>2019-12-17 00:00:00</t>
  </si>
  <si>
    <t>2019-11-02 00:00:00</t>
  </si>
  <si>
    <t>2019-03-24 00:00:00</t>
  </si>
  <si>
    <t>2016-10-18 00:00:00</t>
  </si>
  <si>
    <t>2019-05-14 00:00:00</t>
  </si>
  <si>
    <t>2018-10-14 00:00:00</t>
  </si>
  <si>
    <t>2019-09-16 00:00:00</t>
  </si>
  <si>
    <t>2019-10-20 00:00:00</t>
  </si>
  <si>
    <t>2020-11-27 00:00:00</t>
  </si>
  <si>
    <t>2019-07-26 00:00:00</t>
  </si>
  <si>
    <t>2010-03-27 00:00:00</t>
  </si>
  <si>
    <t>2020-06-09 00:00:00</t>
  </si>
  <si>
    <t>2010-11-28 00:00:00</t>
  </si>
  <si>
    <t>2016-09-21 00:00:00</t>
  </si>
  <si>
    <t>2015-04-01 00:00:00</t>
  </si>
  <si>
    <t>2014-01-18 00:00:00</t>
  </si>
  <si>
    <t>2012-02-29 00:00:00</t>
  </si>
  <si>
    <t>2012-01-30 00:00:00</t>
  </si>
  <si>
    <t>2017-05-26 00:00:00</t>
  </si>
  <si>
    <t>2012-02-28 00:00:00</t>
  </si>
  <si>
    <t>2015-06-07 00:00:00</t>
  </si>
  <si>
    <t>2015-03-14 00:00:00</t>
  </si>
  <si>
    <t>2019-02-23 00:00:00</t>
  </si>
  <si>
    <t>2012-02-04 00:00:00</t>
  </si>
  <si>
    <t>2016-05-11 00:00:00</t>
  </si>
  <si>
    <t>2014-02-20 00:00:00</t>
  </si>
  <si>
    <t>2012-11-21 00:00:00</t>
  </si>
  <si>
    <t>2017-12-04 00:00:00</t>
  </si>
  <si>
    <t>2010-04-03 00:00:00</t>
  </si>
  <si>
    <t>2011-09-22 00:00:00</t>
  </si>
  <si>
    <t>2013-07-18 00:00:00</t>
  </si>
  <si>
    <t>2019-07-21 00:00:00</t>
  </si>
  <si>
    <t>2012-08-28 00:00:00</t>
  </si>
  <si>
    <t>2018-10-17 00:00:00</t>
  </si>
  <si>
    <t>2016-07-16 00:00:00</t>
  </si>
  <si>
    <t>2015-10-24 00:00:00</t>
  </si>
  <si>
    <t>2015-02-01 00:00:00</t>
  </si>
  <si>
    <t>2013-07-31 00:00:00</t>
  </si>
  <si>
    <t>2014-11-16 00:00:00</t>
  </si>
  <si>
    <t>2011-06-08 00:00:00</t>
  </si>
  <si>
    <t>2015-06-26 00:00:00</t>
  </si>
  <si>
    <t>2010-05-04 00:00:00</t>
  </si>
  <si>
    <t>2012-04-30 00:00:00</t>
  </si>
  <si>
    <t>2011-08-01 00:00:00</t>
  </si>
  <si>
    <t>2012-08-06 00:00:00</t>
  </si>
  <si>
    <t>2019-07-29 00:00:00</t>
  </si>
  <si>
    <t>2014-10-11 00:00:00</t>
  </si>
  <si>
    <t>2011-08-22 00:00:00</t>
  </si>
  <si>
    <t>2012-08-16 00:00:00</t>
  </si>
  <si>
    <t>2016-07-04 00:00:00</t>
  </si>
  <si>
    <t>2012-04-04 00:00:00</t>
  </si>
  <si>
    <t>2017-09-15 00:00:00</t>
  </si>
  <si>
    <t>2019-09-13 00:00:00</t>
  </si>
  <si>
    <t>2010-05-16 00:00:00</t>
  </si>
  <si>
    <t>2012-07-27 00:00:00</t>
  </si>
  <si>
    <t>2017-09-08 00:00:00</t>
  </si>
  <si>
    <t>2013-06-02 00:00:00</t>
  </si>
  <si>
    <t>2010-08-25 00:00:00</t>
  </si>
  <si>
    <t>2016-07-03 00:00:00</t>
  </si>
  <si>
    <t>2016-08-24 00:00:00</t>
  </si>
  <si>
    <t>2014-10-25 00:00:00</t>
  </si>
  <si>
    <t>2011-05-23 00:00:00</t>
  </si>
  <si>
    <t>2010-06-13 00:00:00</t>
  </si>
  <si>
    <t>2010-09-23 00:00:00</t>
  </si>
  <si>
    <t>2012-10-16 00:00:00</t>
  </si>
  <si>
    <t>2011-07-06 00:00:00</t>
  </si>
  <si>
    <t>2013-05-17 00:00:00</t>
  </si>
  <si>
    <t>2012-06-01 00:00:00</t>
  </si>
  <si>
    <t>2018-12-22 00:00:00</t>
  </si>
  <si>
    <t>2020-01-19 00:00:00</t>
  </si>
  <si>
    <t>2014-12-12 00:00:00</t>
  </si>
  <si>
    <t>2019-11-04 00:00:00</t>
  </si>
  <si>
    <t>2019-09-23 00:00:00</t>
  </si>
  <si>
    <t>2010-04-12 00:00:00</t>
  </si>
  <si>
    <t>2018-02-17 00:00:00</t>
  </si>
  <si>
    <t>2020-01-25 00:00:00</t>
  </si>
  <si>
    <t>2018-09-17 00:00:00</t>
  </si>
  <si>
    <t>2020-04-18 00:00:00</t>
  </si>
  <si>
    <t>2018-05-25 00:00:00</t>
  </si>
  <si>
    <t>2020-11-26 00:00:00</t>
  </si>
  <si>
    <t>2015-05-15 00:00:00</t>
  </si>
  <si>
    <t>2018-02-20 00:00:00</t>
  </si>
  <si>
    <t>2012-07-30 00:00:00</t>
  </si>
  <si>
    <t>2011-09-16 00:00:00</t>
  </si>
  <si>
    <t>2013-05-09 00:00:00</t>
  </si>
  <si>
    <t>2013-08-15 00:00:00</t>
  </si>
  <si>
    <t>2014-11-08 00:00:00</t>
  </si>
  <si>
    <t>Verão</t>
  </si>
  <si>
    <t>Inverno</t>
  </si>
  <si>
    <t>Outono</t>
  </si>
  <si>
    <t>Primavera</t>
  </si>
  <si>
    <t>Zona 3</t>
  </si>
  <si>
    <t>Zona 2</t>
  </si>
  <si>
    <t>Zona 4</t>
  </si>
  <si>
    <t>Zona 1</t>
  </si>
  <si>
    <t>Nível Proteção</t>
  </si>
  <si>
    <t>Nº Criminosos</t>
  </si>
  <si>
    <t>Área Navegação</t>
  </si>
  <si>
    <t>Tipo Navio</t>
  </si>
  <si>
    <t>S.Tomé e Príncipe</t>
  </si>
  <si>
    <t>Rép. Dem. Congo</t>
  </si>
  <si>
    <t>Guiné-Equatorial</t>
  </si>
  <si>
    <t>Estado Costeiro</t>
  </si>
  <si>
    <t>Chuva</t>
  </si>
  <si>
    <t>Mar</t>
  </si>
  <si>
    <t>Vento</t>
  </si>
  <si>
    <t>Estado Navio</t>
  </si>
  <si>
    <t>%</t>
  </si>
  <si>
    <t>Risco Bandeira</t>
  </si>
  <si>
    <t>TOTAL</t>
  </si>
  <si>
    <t>Risco Ataque</t>
  </si>
  <si>
    <t>Sucesso_Ataque</t>
  </si>
  <si>
    <t>Previsão</t>
  </si>
  <si>
    <t>Risco 1</t>
  </si>
  <si>
    <t>Risco 2</t>
  </si>
  <si>
    <t>Risco 3</t>
  </si>
  <si>
    <t>Valores Reais</t>
  </si>
  <si>
    <t>Sucesso</t>
  </si>
  <si>
    <t>Não ter Sucesso</t>
  </si>
  <si>
    <t xml:space="preserve">Sem relação no TI mas a sua dependência tem lógica </t>
  </si>
  <si>
    <t>Com relação no TI mas a sua dependência não tem lógica</t>
  </si>
  <si>
    <t>Existe ligação entre as variáveis</t>
  </si>
  <si>
    <t>Não existe ligação entre as variáveis</t>
  </si>
  <si>
    <t>lat_d</t>
  </si>
  <si>
    <t>lon_d</t>
  </si>
  <si>
    <t>Leve</t>
  </si>
  <si>
    <t>Moderada</t>
  </si>
  <si>
    <t>Forte</t>
  </si>
  <si>
    <t>Precipitação</t>
  </si>
  <si>
    <t>Estado do Mar</t>
  </si>
  <si>
    <t>Tipo de Armamento</t>
  </si>
  <si>
    <t>Armas de Fogo</t>
  </si>
  <si>
    <t>Facas</t>
  </si>
  <si>
    <t>A</t>
  </si>
  <si>
    <t>B</t>
  </si>
  <si>
    <t>C</t>
  </si>
  <si>
    <t>D</t>
  </si>
  <si>
    <t>E</t>
  </si>
  <si>
    <t>Pr(.)</t>
  </si>
  <si>
    <t>0.0568</t>
  </si>
  <si>
    <t>0.0292</t>
  </si>
  <si>
    <t>VERDADEIRO</t>
  </si>
  <si>
    <t>0.0568 + 0.0292</t>
  </si>
  <si>
    <t>Nível_Ataque</t>
  </si>
  <si>
    <t>Coluna1</t>
  </si>
  <si>
    <t>Benim</t>
  </si>
  <si>
    <t>República Dem. Congo</t>
  </si>
  <si>
    <t>Coluna2</t>
  </si>
  <si>
    <t>Coluna3</t>
  </si>
  <si>
    <t>Estação_Africa</t>
  </si>
  <si>
    <t>Seco e Quente</t>
  </si>
  <si>
    <t>Frio e Húmido</t>
  </si>
  <si>
    <t>2010</t>
  </si>
  <si>
    <t>2011</t>
  </si>
  <si>
    <t>2012</t>
  </si>
  <si>
    <t>2013</t>
  </si>
  <si>
    <t>2014</t>
  </si>
  <si>
    <t>2015</t>
  </si>
  <si>
    <t>2016</t>
  </si>
  <si>
    <t>2017</t>
  </si>
  <si>
    <t>2018</t>
  </si>
  <si>
    <t>2019</t>
  </si>
  <si>
    <t>2020</t>
  </si>
  <si>
    <t>2021</t>
  </si>
  <si>
    <t>Total</t>
  </si>
  <si>
    <t xml:space="preserve">Fundeado </t>
  </si>
  <si>
    <t>Tipo de Navio</t>
  </si>
  <si>
    <t xml:space="preserve">Total </t>
  </si>
  <si>
    <t>Roubo</t>
  </si>
  <si>
    <t>Não Conseguido</t>
  </si>
  <si>
    <t>Ataques Não Conseguidos</t>
  </si>
  <si>
    <t>Nº NCONSEGUIDOS</t>
  </si>
  <si>
    <t>% Não Conseguidos por Ano</t>
  </si>
  <si>
    <t>Ajuda_Autoridades</t>
  </si>
  <si>
    <t>Área de Navegação</t>
  </si>
  <si>
    <t>Estado Bandeira</t>
  </si>
  <si>
    <t>Ilhas Marshall</t>
  </si>
  <si>
    <t>Ajuda Autoridades</t>
  </si>
  <si>
    <t>Sim</t>
  </si>
  <si>
    <t>Não</t>
  </si>
  <si>
    <t>Não houve intervenção</t>
  </si>
  <si>
    <t>Foi prestado auxílio</t>
  </si>
  <si>
    <t>Janeiro</t>
  </si>
  <si>
    <t>Fevereiro</t>
  </si>
  <si>
    <t>Março</t>
  </si>
  <si>
    <t>Abril</t>
  </si>
  <si>
    <t>Maio</t>
  </si>
  <si>
    <t>Junho</t>
  </si>
  <si>
    <t>Julho</t>
  </si>
  <si>
    <t>Agosto</t>
  </si>
  <si>
    <t>Setembro</t>
  </si>
  <si>
    <t>Outubro</t>
  </si>
  <si>
    <t>Novembro</t>
  </si>
  <si>
    <t>Dezembro</t>
  </si>
  <si>
    <t>Nº de Ataques</t>
  </si>
  <si>
    <t>Ataques com Sucesso</t>
  </si>
  <si>
    <t>Classificação de Ataque</t>
  </si>
  <si>
    <t>Nº Ataques</t>
  </si>
  <si>
    <t>Ataque com Sucesso</t>
  </si>
  <si>
    <t>Ataque Não Conseguido</t>
  </si>
  <si>
    <t>2021-01-04 00:48:00</t>
  </si>
  <si>
    <t>2021-01-18 03:00:00</t>
  </si>
  <si>
    <t>2021-01-20 22:00:00</t>
  </si>
  <si>
    <t>2021-01-23 05:35:00</t>
  </si>
  <si>
    <t>2021-01-30 04:24:00</t>
  </si>
  <si>
    <t>Numero_Criminosos</t>
  </si>
  <si>
    <t>N_Criminosos</t>
  </si>
  <si>
    <t>Coeficientes dos pesos da grid</t>
  </si>
  <si>
    <t>Resumo</t>
  </si>
  <si>
    <t>Three robbers armed with long knives in a small boat boarded the tanker at anchor. One of the robbers took hostage the duty crewmember and threatened him with a knife while the other robbers stole ships stores. The alarm was raised and the robbers escaped with the stolen stores. Duty crew taken hostage and threatened with a knife. Ships stores stolen. Alarm raised and crew mustered. Incident reported to Port Authority.</t>
  </si>
  <si>
    <t>Pirates armed with rifles boarded the tanker underway. Master raised alarm, crew locked all access doors, mustered on bridge and hid in a safe place. Pirates tried to gain entry into the locked accommodation door. Due to the alarmcontinuously ringing, the pirates abandoned the attack and escaped. Pirates fired upon the ship. Master raised alarm, crew locked all access doors, mustered on bridge and hide in safe place.</t>
  </si>
  <si>
    <t>Robbers broke into galley while crew was busy during cargo operations. They stole ships stores and provisions. The PFSO was notified, but no action taken. The ship was attacked on three more occasions before it sailed out. Additionally, during final search the crew found five men hiding in the rudder trUNK. Robbers stole ships stores and provisions. Informed PFSO. Incident reported.</t>
  </si>
  <si>
    <t>Three robbers armed with firearms boarded the tug boat from a speedboat and entered the bridge. They attempted to enter the accommodation unit, but could not pass the internal door. The fourteen crewmembers locked themselves in the engineroom. One pair of binoculars, one iridium handset and three hand held UHF radios were stolen. Ships property was stolen. Crewmembers locked themselves in the engine room.</t>
  </si>
  <si>
    <t>Two robbers boarded the ship at anchor from the stern. When sighted, crew shouted at the robbers who immediately escaped with ships stores. Stores stolen, Crew shouted at the robbers.</t>
  </si>
  <si>
    <t>Robbers, armed with long knives, boarded the ship at anchor unnoticed by crew. 2/O spotted them and informed the Master. One robber lowered ships stores into the sea. Robbers jumped into water and escaped. Ships stores stolen. Crew mustered. Incident reported to Port control.</t>
  </si>
  <si>
    <t>Three robbers armed with automatic rifles, in a fibreglass motor boat, approached the ship with intent to board. Duty officer raised alarm, enforced anti-piracy measures and took evasive manoeuvres. The robbers abandoned attempted boarding - Duty officer raised alarm, enforced anti-piracy measures and took evasive manoeuvres. Incident reported to Port authority.</t>
  </si>
  <si>
    <t>Robbers boarded the tanker at anchor. They stole ships property and escaped.Ships property stolen.</t>
  </si>
  <si>
    <t>3/O noticed on radar a boat approaching from port bow. Aldis lights were directed at the boat. The pirates fired gun shots upon the ship and then moved away towards another vessel. Later, the boat approached the tanker from astern. Pirates attempted to board, but failed due to razor wire around the ship deck and the constant manoeuvring. Pirates opened fire at tanker. Raised alarm, took anti-piracy measures and evasive manoeuvres. All ships in the vicinity informed via VHF. Incident reported to Port control.</t>
  </si>
  <si>
    <t>Seven robbers armed with rifles and knives boarded the ship during anchoring operations. They assaulted the Master and 3/O. The robbers damaged ships equipment, robbed Masters and crew personal belongings and escaped. Master and 3rd Officer were injured. Crews personal belongings were stolen. Ships communication equipment was damaged. Incident reported to the Nigerian High Commission and Malaysia authorities.</t>
  </si>
  <si>
    <t xml:space="preserve"> About 10 robbers boarded the ship and opened fire with automatic weapons. The robbers kidnapped the Master and escaped.</t>
  </si>
  <si>
    <t>23 robbers armed with guns boarded the ship at anchor. Crew property and cash were stolen. The robbers kidnapped the Master and chief engineer. Robbers stole crew property. Master and Chief Engineer were kidnapped. Incident reported to Local authorities.</t>
  </si>
  <si>
    <t>Five robbers armed with knives boarded the ship at anchor. They threatened the deck watchmen who retreated into the accommodation. Robbers stole ships stores and escaped. Ships stores stolen. Incident reported to port control.</t>
  </si>
  <si>
    <t>Twelve robbers armed with guns in two speed boats attacked the ship at anchor. They fired at the ship and attempted to board it using hooks attached to ropes. Ships crew raised alarm, directed search light and attacked the robbers with sling shot. Robbers finally abandoned attempted boarding. One crew member was wounded. Crew raised alarm, directed search light and attacked the robbers with sling shot. Incident reported to Bonny Signal Station and Pilot Station.</t>
  </si>
  <si>
    <t xml:space="preserve"> Twelve armed robbers armed with guns in two boats boarded the ship underway taking 12 crew members hostage and wounding one. They took the crew members ashore and released them two days later. Crews belongings were stolen. Twelve crew members taken hostage, one was wounded and crews personal belongings were stolen. Raised alarm, activated SSAS. Incident reported to Nigerian High Commission.</t>
  </si>
  <si>
    <t>Robbers boarded the ship via the forward mooring ropes at anchor. They stole ships stores and escaped. Ships stores stolen. Raised alarm. Incident reported to Embassy of Guinea and Malaysia.</t>
  </si>
  <si>
    <t>Twelve robbers in two boats chased and fired at the ship. Armed guards on board one of four chase boats accompanyng the ship returned fire.The robbers moved away. Robbers fired at the ship. Incident reported to Douala Port Police.</t>
  </si>
  <si>
    <t>Seven robbers armed with machine guns boarded the craft underway. They kidnapped the Master and C/O and took them to an UNKnown location. The other crew members locked themselves in a safe compartment during the attack. When they came out of hiding they found the bridge unmanned. The ship went under pilotage to berthin Bonny. Master and C/O taken hostage. Chief Engineer reported incident to owner and manager. Incident reported to Local authorities.</t>
  </si>
  <si>
    <t>Ten robbers armed with AK47 and knives boarded the ship at anchor. Duty A/B and the 2/O were attacked and dragged to Masters cabin. Robbers stole ships cash. After the attack, Master sailed the ship away from the coast. Crew injured, ships cash and crew property stolen. Master provided first aid treatment to injured crew, heaved anchor and shifted away from the coast. Incident reported to Port control.</t>
  </si>
  <si>
    <t>Three robbers armed with knives in a boat boarded the ship at anchor. They stole ships stores and escaped. Ships stores stolen. Raised alarm and crew mustered</t>
  </si>
  <si>
    <t>Three pirates armed with long knives boarded the ship underway. Duty officer noticed them and raised alarm. The pirates stole ships stores and escaped. Ships stores stolen Raised alarm.</t>
  </si>
  <si>
    <t>About 12 robbers armed with machine guns in two speedboats boarded the ship at anchor. They held four crew members and damaged the ships equipment. Robbers left before authorities arrived. Four crew members held and ships equipment damaged. Incident reported to Port authorities.</t>
  </si>
  <si>
    <t>Two robbers armed with knives boarded the ship at anchor during heavy rain. They opened the locked Masthouse when they were noticed by duty crew. The robbers escaped with ship's stores. Ships stores stolen. Alarm raised. Incident reported to Port authority.</t>
  </si>
  <si>
    <t>Four robbers armed with a gun, a knife and two sticks in a speedboat boarded the ship at anchor. They held the duty crew, hit him with sticks and stole his walkie-talkie. Master raised alarm, reported to port control and crew proceeded to the spot with long sticks. Upon seeing the crew alertness, the robbers escaped with ships property. Duty crew held and hit with sticks. Ships property stolen. Raised alarm. Incident reported to Port Control, Nigerian Navy.</t>
  </si>
  <si>
    <t>About 21 armed robbers in three crafts boarded the pipelayer crane ship underway. All crew locked themselves in the accommodation. Master called Nigerian naval vessel in vicinity for assistance. Robbers escaped. One crew held. Called naval ships for assistance. Incident reported to Nigerian Navy.</t>
  </si>
  <si>
    <t>Five robbers armed with knives boarded the ship at berth. Robbers threatened one of the deck crew and took his walkie talkie to disable communication between deck watch and the bridge. Shore duty watchman raised alarm and robbers escape with stores. Ships stores stolen. Incident reported to Nigerian Navy and Police.</t>
  </si>
  <si>
    <t>Armed robbers boarded the ship and took the CE, 2/O and Mess boy hostage. CE, 2/O and Mess boy held hostage. Incident reported to Nigerian Navy and ICC-IMB Piracy.</t>
  </si>
  <si>
    <t>Eight robbers armed with knives and guns boarded the ship at anchor. Robbers threatened the deck watch keepers, took their handheld radios and gathered all crew in the Chief Officers cabin. Robbers wounded the Master and threatened the Chief Engineer and Chief Officer and forced them to open the safety box. Master wounded and required medical assistance. Chief Engineer and Chief Officer threatened with knives. Accommodation damaged by small arms fire. Cash and personal belongings stolen. Raised SSAS and informed the company. Incident reported to Nigerian Navy and Police.</t>
  </si>
  <si>
    <t>Eight robbers armed with AK-47 boarded the ship underway. They hit Chief Officer with a glass bottle and cut his right knee. AB and engineering cadet were also hit in the right ear with the butt of a gun and other crew members who were manhandled suffered bruises. Crews accommodation, officers mess room's portholes and doors/bulkheads were damaged by gunshots. Master's and crews cash and personal belongings were stolen. Several crew membersinjured. Crews accommodation area, officers mess room's portholes and doors/bulkheads were damaged by gunshots. Initiated DSAS and GMDSS alerts and broadcast distress call on VHF radio. Incident reported to Nigerian authorities and ships agent.</t>
  </si>
  <si>
    <t>Robbers in small boats attempted to board the tug. Alarm raised and the tug sailed out to open sea. Robbers chased the tug. Master took evasive manoeuvres and anti-piracy measures. Robbers abandoned attempted boarding. Took evasive manoeuvres and anti-piracy measures. Incident reported to Nigerian Navy.</t>
  </si>
  <si>
    <t>Five robbers armed with automatic weapons in a small speed boat chased and boarded the ship underway. Robbers came to the bridge, ordered to stop the ship and asked the destination of the cargo. They searched the Masters cabin, asked for money and stole the Masters and 2nd officers personal belongings. A wooden boat came alongside and the pirates escaped. Crews personal belongings stolen. Informed port control. Incident reported to Port authority and agent ICC-IMB Piracy</t>
  </si>
  <si>
    <t>Twenty robbers armed with guns in two speed boats boarded the tug underway. Crew locked themselves in the citadel and monitored the situation by CCTV. Robbers damaged some parts of the ship and stole ship's property before escaping. Crew regained control of the ship. Incident reported to Nigerian Navy and Police.</t>
  </si>
  <si>
    <t>Ten armed pirates in a boat attempted to board the ship. Alert duty crew informed officer on watch, raised alarm, informed all ships via VHF Ch 16 and Master took evasive manoeuvres. Pirates opened fire on the ship and one attempted to climb on board using a ladder. Pirates abandoned attempted boarding. Pirates opened fire on the ship. Raised alarm and informed all ships via VHF Ch 16. Incident reported to Port control.</t>
  </si>
  <si>
    <t>Five pirates armed with machine guns and machetes boarded the ship at anchor. Duty officer raised alarm, sent distress alert and crew locked themselves in their accommodation. Pirates held duty A/B and entered accommodation. Pirates stole ship's cash and property and crews personal belongings. Three crew members received minor injuries. Pirates escaped. Three crew injured and ship's cash and property and crews personal belongings stolen. Sent distress alert.</t>
  </si>
  <si>
    <t>Three robbers armed with knives boarded the ship at anchor. Duty officer raised the alarm. Robbers escaped with ships stores. Ships stores stolen Duty Officer raised alarm. Incident reported to Port control.</t>
  </si>
  <si>
    <t>About six robbers armed with guns boarded the ship at anchor. 2/O raised alarm and tried to contact port control without any success. The robbers entered bridge, broke bridge's door glass and Master's cabin door. The robbers stole ship's safe box, all electronic equipment and ships cash Bridge's door glass and Master's cabin door broken. Ship's safe box,all electronic equipment and ships cash stolen. Raised alarm. Incident reported to Port control.</t>
  </si>
  <si>
    <t>About eight pirates armed with crowbars, machetes and guns fired on the ship underway. Crew members were assaulted and suffered injuries. Pirates stole ships and crews cash and property and escaped. Four crew members injured, ships cash and crews personal belongings stolen. Incident reported to Nigerian Navy and Police and port control.</t>
  </si>
  <si>
    <t>Seven armed pirates in a skiff approached and fired on the ship underway. Master raised alarm,increased speed and crew activated fire hoses, smoke signals and fired rocket flares. The pirates made several attempts to board the ship, in spite of the rigging of razor wires and electric fence around the ship. Eventually pirates abandonedattempted boarding. Pirates fired on the ship. Raised alarm, increased speed and crew activated fire hoses, smokesignals and fired rocket flares at the skiff. Incident reported to MRCC Lagos and Nigeria Navy.</t>
  </si>
  <si>
    <t>Fifteen armed pirates boarded the ship at anchor. The pirates were very violent with the crew and mustered them in the mess room. They forced Master and Chief Engineer to sail the ship to an undesignated position to conduct STS operations and discharge the cargo into a smaller unnamed vessel. The pirates left the vessel on 27.12.2010. Some crew members suffered minor injuries. Ships and crews cash and crews personal belongings stolen. Ship was hijacked to aundesignated position. Cargo stolen. Incident reported to local authorities and Nigerian Navy.</t>
  </si>
  <si>
    <t>About 12 - 25 armed robbers boarded the tanker during STS cargo operations. The robbers were violent and beat the crew and threatened them with guns. The crew were ordered to go to the bridge where they were searched and all personal properties stolen. Four crew were badly injured. Naval patrol vessel arrived and boarded for investigation. Robbers escaped before the Naval patrol arrived.</t>
  </si>
  <si>
    <t>Twelve robbers armed with guns, knives, axes and
crowbars boarded the ship at anchor. Robbers
beat and injured 27 crew members and stole their
personal belongings, ship’s cash and property
before leaving the ship</t>
  </si>
  <si>
    <t>Deck watch keeper onboard an anchored tanker noticed a robber on the forecastle deck. Upon investigating the watch keeper was threatened with a knife. D/O on bridge informed and raised alarm. The robber cut a mooring rope and escaped. Port control informed the Master that they would not come to the tanker as the robber was not caught.</t>
  </si>
  <si>
    <t>Four robbers armed with knives boarded the ship at anchor. Duty A/B noticed the robbers,  informed bridge through vhf radio and took shelter from the pirates. D/O raised alarm and crew mustered. Upon hearing the  alarm, the robbers jumped overboard and escaped with ships stores and a drum of oil. Port control informed.</t>
  </si>
  <si>
    <t xml:space="preserve"> Six pirates armed with guns boarded an off shore tug underway. They stole the vessels properties, captains and personal belongings and escaped. No injuries to crew.</t>
  </si>
  <si>
    <t>Seven to eight armed pirates in a fishing boat approached the drifting tanker from her astern. Duty officer noticed the suspicious movement of the boat and informed master. Master raised alarm, activated SSAS alert, increase speed and took evasive manoeuvres. Pirates opened fire while attempting to board the tanker using  heaving line attached to a hook. The pirates chased the tanker for around one hour before aborting the attack. Local authorities informed. No action taken.</t>
  </si>
  <si>
    <t>14 armed pirates in two boats approached and boarded the tanker underway. They took control  of the tanker and ordered the Master to sail to Gabon. Master advised the pirates that the bUNKers were not enough and the pirates demanded to sail 60nm off Gabon to wait for a lightering barge. Having failed to meet with the barge off Gabon, the pirates directed the Master to sail towards Warri, Nigeria to lighter the cargo. Having received several SATCOMS from the owners office and from another vessel for bUNKering, the pirates panicked and directed the tanker towards Lagos. They contacted some local fast boats and abandoned their plans to steal the cargo. They stole ships crew belongings and left  the tanker upon reaching 3 NM off Badagri taking the Master and 2/E in two boats. Later, the Master and 2/E were allowed to return back to their tanker. Two crew received some injuries and some damages to bridge and crew cabins.</t>
  </si>
  <si>
    <t>Three persons in a green coloured fast craft approached the tanker at  anchor. One person was in uniform. They fired their weapons in the air and demanded the gangway be lowered. The Master   refused to lower the gangway, heaved up anchor and moved away from the anchorage. Crew safe.</t>
  </si>
  <si>
    <t>Twenty nine robbers in two speed boats armed with guns chased the ship while on pilotage from Calabar port to inner anchorage. Master raised alarm, increased speed and alerted all crew. Accommodation doors were closed. Pirates moved away</t>
  </si>
  <si>
    <t>Ten armed robbers boarded the tanker at anchor. The tanker sent a SSAS alert. The IMB Piracy Reporting Centre contacted the authorities and requested assistance for the crew and tanker. Further information  indicated that the robbers left the tanker on 14.04.2011 after stealing crew personal belongings and ships properties. All crew are safe.</t>
  </si>
  <si>
    <t>Duty crew onboard the drifting ship noticed a skiff approaching the  ship. Master raised alarm, SSAS activated, sent distress message and increased speed. The pirates fired upon and chased   the ship. The pirates finally aborted the attempted boarding. No injuries to crew. The ship sustained some bullet marks.</t>
  </si>
  <si>
    <t>Seven armed robbers in a boat approached an anchored tanker awaiting STS operations. D/O  immediately raised the alarm. Deck security watch keepers proceed with caution and saw two robbers trying to board the tanker via the fenders. Seeing the alert crew the robbers aborted their attempt and moved away. The robbers were observed  heading towards Lagos, Nigeria.</t>
  </si>
  <si>
    <t>Around seven robbers armed with knives in three fishing boats came close to the vessel at  anchor. Two robbers managed board steal properties during the watch change over. Port authority informed. All crew are safe.</t>
  </si>
  <si>
    <t>Six pirates armed with guns boarded the tanker underway. Pirates opened fire towards bridge and accommodation. Pirates stole ships cash and crew personal belongings. Two crew members were manhandled and they suffered minor injuries. Pirates left in a waiting boat after 90 minutes.</t>
  </si>
  <si>
    <t>Armed robbers boarded the tanker at anchor. They threatened and assaulted some crew  members. Robbers stole ships cash, properties and crew personal belongings and escaped. One crew remains missing.</t>
  </si>
  <si>
    <t>Two robbers armed with machetes boarded the tug at anchor. They took hostage the duty crew and  demanded the crew to the paint locker, unlocked it and went inside and handed over few tins of paint to the robbers. When  the robbers took the stores to their canoe, the duty crew shut the paint locker door from inside and activated the fire  detector alarm. The robbers tried to open the door but were unsuccessful and left the vessel. OOW noticed the fire alarm and alerted the crewmembers. All crew mustered and rescued the duty crew from the paint locker.</t>
  </si>
  <si>
    <t>Four robbers in a boat boarded the ship at anchor. They broke open a container on deck, stole part of the cargo and escaped. Authorities informed.</t>
  </si>
  <si>
    <t>Ten robbers armed with guns attacked, fired upon and boarded the ship at anchor. They threatened  the crew members stole cash, properties, cash personal belongings and escaped. No injuries to crew. Port authority informed.</t>
  </si>
  <si>
    <t>While at anchor, OOW spotted two robbers on forecastle and alerted duty A/B sounded ships   resulting in the robbers escaping. Attempts to contact the local authorities were futile. Upon investigation it was discovered, the robbers had boarded the ship using a rope attached to a hook. Nothing was reported stolen.</t>
  </si>
  <si>
    <t>Heavily armed pirates attacked and hijacked an anchored tanker and forced the crew to sail to an UNKnown location. The tanker was made to discharge part of her cargo into another lightering vessel. Before leaving the  tanker, the pirates stole properties. Being released the crew sailed the ship towards Cotonou port.</t>
  </si>
  <si>
    <t>A deck watchman onboard an anchored ship noticed a robber with a long knife hiding on the forecastle deck. The robber jumped overboard when the deck watchman illuminated the area with his flashlight. Nothing reported stolen.</t>
  </si>
  <si>
    <t>Four robbers in a speed boat boarded the tanker. All crew went into citadel, but the robbers managed to capture the 2nd engineer before he could enter the citadel. Seeing this, the Master presented himself to the robbers as well. The robbers took the Master and 2nd engineer and stole ships and crew cash and personal belongings. During this time  the Master and 2nd engineer were also hit by the robbers. Port control was contacted but received no response. At the time  of the incident the tanker was undergoing STS operations and had to remove the razor wire to enable smooth operations. The  robbers took advantage of this and gained access to the tanker.</t>
  </si>
  <si>
    <t>Robbers boarded the ship. Duty crew spotted the
robbers and raised the alarm. Robbers stole ship's
stores and escaped</t>
  </si>
  <si>
    <t>Twelve armed pirates boarded the tanker drifting in preparation for STS operations and hijacked her to an UNKnown location. They stole cash and crew valuables and harassed the crew members. The pirates later left the tanker and escaped.</t>
  </si>
  <si>
    <t>About 10 robbers armed with guns and knives in a speed boat were seen approaching an anchored tanker with STS fenders alongside. D/O raised alarm, activated the SSAS and called port control but  received no response. Four robbers boarded the tanker via the STS fenders, entered the bridge and took the Master to his  cabin and stole ship cash and personal belongings. Later the D/O was taken to his cabin as well as all the other crew  cabins and stole crew personal belongings. At this time the crew were threatened. Some crew were also beaten. After the  robbers left the tanker at 0330 LT, port control was called again but there was still no answer.</t>
  </si>
  <si>
    <t>Armed robbers in a speed boat boarded the tanker during STS operations, stole ships and crew properties and escaped.</t>
  </si>
  <si>
    <t>Ten robbers armed with guns attempted to board
the ship at anchor using a hook attached to a rope.
Alert crew raised the alarm. Master sent MAYDAY
message via VHF and informed Cotonou signal
station and the Navy. The next day the same
robbers attempted to board the ship. Crew was
alerted and parachute flares were fired. The
pirates escaped</t>
  </si>
  <si>
    <t>Pirates in a motor boat approached the drifting ship. Duty officer noticed the approaching boat and raised  the alarm and crew mustered. The pirates fired machine guns and RPG at the ship and moved away. The ship proceeded further   out to sea.</t>
  </si>
  <si>
    <t>Armed robbers in a boat boarded and remained on board an anchored tanker for 63 hours. During this time they manhandled some crew resulting in minor injuries as well as stole part of the ships cargo. Prior to departing the tanker  they stole crew and ships property and damaged the navigation and radio equipment.</t>
  </si>
  <si>
    <t>Persons in a speed boat approached the tanker underway. They tried to approach the tankers port side. D/O informed the Master who took evasive manoeuvres and increased speed to maximum. Alarm raised, crew mustered and  activated the fire pumps. The speed boat doing 20 knots kept on chasing the tanker. At 2155 LT the distance increased and  the speed boat aborted the attempted attack. Incident reported to Luanda port and the tanker continued her passage.</t>
  </si>
  <si>
    <t>Armed robbers boarded the ship during cargo operations and held a duty crew at gun point and forced him to direct them to ships, when he resisted. The robbers forced their way into the forecastle store and stole ships stores before escaping.</t>
  </si>
  <si>
    <t>Armed pirates boarded the tanker engaged in STS operations via the other   tanker. They took hostage 23 crew members and hijacked the tanker to an UNKnown location. On 28.07.2011 the pirates left the tanker. Pirates stole crew cash, valuable and ships properties.</t>
  </si>
  <si>
    <t>About 10 robbers armed with guns boarded an anchored tanker engaged in STS operations. The robbers fired towards the bridge and the crew retreated into the engine room until the robbers left the tanker. Master informed the port authorities who sent two patrol boats for investigation.</t>
  </si>
  <si>
    <t xml:space="preserve"> Five robbers in a high speed boat boarded the ship at anchor. They stole ships stores and escaped  upon seeing the alert duty crew.</t>
  </si>
  <si>
    <t xml:space="preserve"> Ships watchman on deck spotted four armed robbers on the main deck of the ship at anchor. He immediately informed the duty officer who raised alarm, alerted all crew members and informed the port control. Robbers jumped overboard and escaped in a long wooden boat with stolen ships stores.</t>
  </si>
  <si>
    <t>Twelve pirates armed with guns hijacked the ship
during ship-to-ship operations</t>
  </si>
  <si>
    <t>Twenty to thirty pirates on board a fishing trawler,
dressed in army uniforms approached the ship
during ship-to-ship operations. Master activated
SSAS, sailed the ship to shore and took security
measure</t>
  </si>
  <si>
    <t>Robbers boarded the ship at anchor unnoticed by crew. They stole ships stores and escaped.</t>
  </si>
  <si>
    <t>Armed pirates boarded the tanker during STS operations. Master sent SSAS alert, crew locked in engine room and contacted CSO. Later the pirates left the tanker. Crew came out of the engine room and conducted a search for the pirates and found shipsafe. The crew regained control of the tanker.</t>
  </si>
  <si>
    <t>Six suspected robbers in a boat approached ananchored tanker and attempted to climb  onboard. The Master raised the alarm, mustered all crew and contacted local authorities on VHF  Ch. 16.  Seeing crew  alertness the robbers aborted the attempt. Later, a naval patrol boat arrived on location and after a search was able to apprehend the suspected robbers.</t>
  </si>
  <si>
    <t>Around 26 robbers in two boats came alongside and attempted to  board an anchored tanker. Portable ladder and ropes were noticed in the boats. Master raised the alarm, mustered all crew,  contacted local authorities on VHF Ch 16 and heaved up anchor. Seeing crew alertness the robbers aborted the attempt.   Later a naval patrol boat arrived on location. Master reported that the same robbers had attempted to board another vessel  eight cables from his ships position prior to attacking his ship.</t>
  </si>
  <si>
    <t>Seven robbers in a fast boat approached an anchored ship. Duty crew spotted the robbers, raised the alarm, contacted the bridge and informed another watchman for assistance. One of the robbers was seen ready with a hook attached with rope. Master raised alarm, sounded ships horn and crew directed search lights. Upon noticing the crew alertness, the robbers aborted the attempted attack and moved away. Togo navy was contacted but no response received. Later, a naval boat came and patrolled the area.</t>
  </si>
  <si>
    <t>Duty officer onboard an anchored tanker noticed fishing boat slowly approaching. As the boat closed  to the ship the duty officer informed the boat to move away. This was ignored by the fishing boat and later two more boats  were seen joining the first boat. Master informed Togo Navy which responded to the call and detained two boats while the third escaped.</t>
  </si>
  <si>
    <t>Ten to twelve robbers armed with guns and knives
boarded the ship. Crew members were assaulted
and injured during the incident. The robbers stole
ship's cash, crew's cash and crew's personal
belongings and escaped</t>
  </si>
  <si>
    <t>Pirates armed with automatic weapons in two small boats fired upon and boarded the drifting tanker. Crew   retreated into the citadel and remained there for the entire night. The crew emerged from the citadel the next day and upon inspection, that cash was stolen.</t>
  </si>
  <si>
    <t>Deck security patrol observed one person on deck and alerted other watchmen. Ship's alarm was raised. Five crewmen went to the stern and observed four robbers pulling away a ship's mooring line. The crew fastened the mooring line to the ships capstan. The robbers cut the line and stole the remainde</t>
  </si>
  <si>
    <t>Pirates boarded and hijacked the tanker drifting whilst awaiting orders and sailed to an UNKnown location. The tanker was released on 13.10.2011.</t>
  </si>
  <si>
    <t>A refrigerated cargo ship drifting noticed on radar an approaching small boat. As the boat closed towards  the ship no change in course or speed was observed. Seeing this Master raised alarm, started main engine, increased speed  and commenced evasive manoeuvres. The boat followed the ship for a while before reducing speed and moving away.</t>
  </si>
  <si>
    <t>Nine pirates armed with guns in a speed boat approached and fired upon a drifting bulk carrier. They  boarded the ship, ordered the Master to muster the crew on the bridge and destroyed the communication equipment. The  pirates took the crewmembers to their cabins one by one and stole the crewmembers cash and personal belongings. In   addition stole cash properties and escaped.</t>
  </si>
  <si>
    <t>Two robbers boarded the ship at anchor. Robbers were spotted on main  deck by duty watch man. Bridge was informed and alarm raised. Robbers escaped. Port authority was informed. Nothing was   stolen and no casualties.</t>
  </si>
  <si>
    <t>A  speed boat with seven pirates armed with guns chased a Tug underway. Five pirates boarded and beat the crew. Pirates stole stores, and personal belongings and escaped after 20 minutes. Master sustained head injuries as a result of being beaten with a rifle butt.</t>
  </si>
  <si>
    <t>While at anchor, two robbers armed with long knives boarded the vessel. On being detected, the robbers tried to frighten the crew unsuccessfully and jumped overboard. The robbers swam towards the waiting wooden boat and escaped.</t>
  </si>
  <si>
    <t>Around 10 pirates armed with guns boarded the
drifting tanker. The pirates destroyed the
communication equipment, stole the ship’s cash
and property, the crew's cash and personal
belongings and escaped. One crew was injured
during the incident.</t>
  </si>
  <si>
    <t>A suspicious boat approached the drifting ship. Duty crew spotted the boat and raised alarm. The boat closed onto and fired upon the ship. All crew retreated into the citadel. After nearly 12 hours the crew emerged from the citadel and found no pirates onboard. However before leaving the pirates had ransacked crew cabins and had stolen cash and ships stores. All crew safe</t>
  </si>
  <si>
    <t xml:space="preserve"> About eight pirates armed with AK47 in a skiff launched from a fishing trawler chased   fired upon and attempted to board the ship underway. Master increased speed took evasive manoeuvres and crew mustered in  the citadel. Later the pirates aborted the attack and moved away</t>
  </si>
  <si>
    <t>Two robbers armed with long knives boarded an anchored ship. They took hostage the duty watchman stole his VHF ship stores and escaped. The watchman informed bridge who raised the alarm. Port control informed</t>
  </si>
  <si>
    <t>The Master and OOW onboard an anchored tanker noticed two heavily armed pirates on deck and raised the alarm. Master contacted the navy on VHF Ch 16 but received no response. Non-essential crew locked themselves in a safe location. The pirates made their way to the bridge fired warning shots and gained entry into the bridge. They assaulted the Master and stole his personal effects. In the meantime another 10 pirates arrived and ordered the Master to heave up anchor and chief engineer to start engines. The pirates were very aggressive and highly agitated and forced all crewmembers to lie  down on the bridge floor. Under the pirates command the tanker sailed to a location approximately 80-100nm South Lagos. The crew were forced to prepare the tanker for lightering operations. On 20 January all crewmembers were locked in the smoke room and the lightering commenced. None of the crewmembers were able to see the lightering ship. On 21 January the pirates disembarked at position 06:04N - 004:28E  after stealing crew cash and personal effects and ships cash and part cargo. The Master returned to Lagos anchorage where authorities boarded for investigation. No injuries to crew but tanker sustained damage during lightering operations</t>
  </si>
  <si>
    <t>Five robbers in a canoe approached an anchored vessel during heavy rain. One of  the robbers boarded the vessel and stole ship s stores. C/Officer on watch noticed the robber with a long knife on the main deck and raised the alarm. Crew mustered and shouted at the robber who jumped overboard and escaped with his accomplices. Incident reported to the local police and port authorities</t>
  </si>
  <si>
    <t>Duty watch onboard an anchored ship noticed wet footprints on the deck and the padlock to the bow-thruster room broken. He informed the OOW who noticed a small boat alongside the ship near the starboard midship. OOW raised the alarm and crew mustered. Upon inspection a number of stores were found broken into and ships stores and equipment stolen. Master contacted port control but did not receive any response.</t>
  </si>
  <si>
    <t>Pirates boarded took hostage 18 crew members and hijacked the tanker drifting whilst awaiting orders and sailed to an UNKnown location. The IMB Piracy Reporting Centre contacted and liaised with the Nigerian authorities and a rescue team from the navy was dispatched and intercepted the tanker and rescued all crew and tanker</t>
  </si>
  <si>
    <t>Four robbers armed with long knives boarded an offshore supply ship. Robbers stole ships stores. Robbers threatened duty watchmen with long knives and escaped in a canoe. All crew safe and no casualties.</t>
  </si>
  <si>
    <t>A general cargo ship underway noticed on radar two boats approaching from astern. As the boats closed in they fired upon the ship. Alarm raised and crew mustered in a safe area. The boats chased the ship for around 25 minutes before aborting and moving away. All crew safe. Ship sustained gun shot damages</t>
  </si>
  <si>
    <t>Eight armed pirates boarded the drifting ship awaiting berthing instructions. The pirates took hostage Chief Cook and forced him to  take them to Master s cabin. They fired 20 shots to force open Master s cabin door. Pirates fired two shots at Master and removed safe from the cabin. Then the pirates tried to enter C/Engr cabin. During this time the C/Engr attempted to escape through cabin port-hole window by using two bed sheets to descend down from the port hole. During this attempt he fell through and as a result serious injuries he died. Later the pirates took the C/Cook and ordered him to run away and they escaped in the two speed boats waiting alongside the ship. A French warship which was in the area and received our broadcast warning went to the aid of the ship. A boarding team boarded the ship and the warship escorted the ship to Lagos port. On arrival at the inner anchorage Lagos port the authorities boarded the ship and provided medical assistance to the crew. Later all 18 crew members and bodies of Master and C/Engr were taken ashore. The authorities are investigating the case</t>
  </si>
  <si>
    <t>Three robbers in a canoe armed with knives boarded from the port side main deck an anchored offshore supply ship. One robber threatened the watch man with a knife while the other two took the pressure washer and ran away. The alarm was raised. Port control was informed. After a short while the harbour police patrol boat came and returned the stolen item. No injuries and no damage to the vessel</t>
  </si>
  <si>
    <t xml:space="preserve"> Eight pirates armed with guns in a wooden boat boarded and started firing towards the bridge and galley on an anchored ship. The pirates ransacked the ship and stole crew cash personnel effects and ships cash and properties. They kidnapped the Master and C/Engr and escaped. The ship informed the local authorities through the agents and sailed to a safe distance without the presence of Master and C/Engr onboard. One crew wounded and one crew unaccounted for and may have also been kidnapped by the pirates. On 28.2.2012 the Master C/Engr and the crew were safely released</t>
  </si>
  <si>
    <t>Seven to eight armed pirates in a boat chased and fired upon the tanker underway. Alarm raised crew mustered on bridge and all access to accommodation secured from inside. The pirates chased the tanker for one hour before aborting and moving away. All crew safe. Ship sustained gun shot damages</t>
  </si>
  <si>
    <t>Duty deck crew onboard an anchored offshore supply ship was attacked and injured by a robber armed with a knife. The alarm was raised and crew mustered. Seeing crew alertness the robber escaped empty handed. Injured crew was given first aid. Coast guard and port authorities informed</t>
  </si>
  <si>
    <t xml:space="preserve"> Seven heavily armed persons in a speed boat approached the tanker underway. The tanker raised alarm increased speed and set course away from land. The armed naval guards onboard the tanker made their presence known. Later they aborted the attempted attack and moved away</t>
  </si>
  <si>
    <t>Ten robbers in two boats boarded the ship at anchor. They took duty A/B as hostage and attempted to enter the forward cargo hold by breaking the entrance hatch seal. Robbers of Congo  escaped after 30 minutes with ships cargo and stores. The A/B was slightly injured after being kicked in the back. Port control was contacted but there was no response</t>
  </si>
  <si>
    <t>Robbers boarded an anchored tanker during heavy rain and in-between security rounds.  They stole ships stores and escaped. The theft was noticed during the next security round by the duty A/B. Port control and ships in the vicinity informed</t>
  </si>
  <si>
    <t xml:space="preserve"> Armed pirates in two boats chased the tanker underway. Master raised the alarm  sent  SSAS alert and instructed the crew to  proceed to the safe room. Nearby US warship responded to the alert and offered  assistance. Later the pirates aborted and moved away. All crew reported safe.</t>
  </si>
  <si>
    <t>Ten robbers in a boat came alongside and attempted to board an anchored tanker. Alert duty officer raised alarm and informed Togo navy and directed the search light towards the boat resulting in the boat moving towards another vessel in the anchorage. Later another boat with six robbers approached the tanker at high speed. Alarm raised and crew  alerted. Seeing crew alertness and the razor wire rigged the robbers moved away. The Master heaved up anchor and proceeded to a safe distance</t>
  </si>
  <si>
    <t>About four robbers in a boat attempted to board an anchored ship. Alert duty crew noticed them and raised the alarm resulting in the robbers aborting the attempt.</t>
  </si>
  <si>
    <t>Two robbers armed with machine guns boarded an anchored tanker and entered into  the engine room and accommodation. Alert crew raised the alarm and all crew retreated into the citadel. Attempts to contact the authorities failed but the sister ship of the tanker in the vicinity relayed the message to the Togo navy. The robbers stole crew personal belongings and cash before escaping. A naval team boarded the tanker for investigation. No injuries to crew</t>
  </si>
  <si>
    <t>Two boats with eight men in each approached an anchored tanker one from the forward and the other from aft. Alert crew spotted the boat raised the alarm and spotlights were directed towards the boats. Master informed Togo Navy and the crew were able to deter the robbers. The boats were seen to move away. Later the crew once again noticed the boats approaching but they were able to deter the attempted attack</t>
  </si>
  <si>
    <t xml:space="preserve"> Four boats two from the port bow and two from the port quarter with seven robbers armed with knives approached and boarded an anchored ship. Alert crew noticed the robbers raised the alarm and contacted the local port authorities. The robbers stole ships cargo and escaped. All crew are safe</t>
  </si>
  <si>
    <t>The tanker was boarded by pirates who took hostage 24 crew members and hijacked the tanker and sailed to UNKnown location. The IMB Piracy Reporting Centre contacted relevant authorities to search for the tanker. On 04.05.2012 the crew and tanker were released</t>
  </si>
  <si>
    <t>Four robbers armed with knives boarded an anchored AHTS vessel using a small boat. Crew spotted the robbers and shouted at them from a distance but did not confront the robbers as they were armed. The robbers  escaped with stolen ships stores. Master informed port control. All crew safe</t>
  </si>
  <si>
    <t>While underway pirates hijacked a supply vessel and took her 17 crew as hostage. The hijackers released the crew and vessel at 1755UTC the same day. The crew and vessel safe.</t>
  </si>
  <si>
    <t>Six pirates armed with assault rifles in a speed boat launched from a fishing trawler boarded the supply vessel towing a barge. Alarm raised and all crew retreated into the citadel. After 1.5 hours the crew emerged from the citadel and found the pirates had left. On inspection it was noticed that the bridge windows were damaged and ship properties were stolen</t>
  </si>
  <si>
    <t>Pirates armed with guns approached a landing craft doing seven knots. Master raised alarm stopped main engines and instructed all crew into the citadel. By the time the pirates boarded only four of the eight crew had retreated into the citadel. The pirates tried to gain access into the citadel by using hammers and firing automatic weapons but luckily could not enter the citadel. After nearly 10 hours in the citadel when the crew emerged they saw the remaining crew were badly beaten and all the cabins looted. Once the engines were restarted and the vessel was underway the duty officer again noticed a speed boat with armed pirates approaching. All crew retreated into the citadel and the pirates once again tried to gain entry into the citadel. When the crew emerged after around six hours they found nearly all the bridge equipment destroyed. Master managed to contact Escravos terminal and sailed towards it</t>
  </si>
  <si>
    <t>Three armed persons boarded a tanker from a wooden boat. Alarm raised and all crew retreated into the citadel. After four hours the crew emerged from the citadel and found that the robbers had left. No damage and all crew safe.</t>
  </si>
  <si>
    <t>Twelve pirates armed with guns in a speed boat boarded a drifting chemical tanker. All crew were made to muster in the mess room  with the Master and C/Engr being allowed to remain on the bridge and engine room  respectively. The tanker was made to sail towards Togo and back. The pirates raided all the crew cabins and stole cash  personal effects and ships cash and disembarked off Escravos Terminal after 45 hours. All crew safe</t>
  </si>
  <si>
    <t>A container ship adrift awaiting berthing instructions was approached by five armed  pirates in a wooden speed boat with two outboard engines. As the pirates approached the ship they fired at the ship  damaging some bridge windows and equipment. The ship raised alarm activated SSAS started main engines and manoeuvred away from the approaching boat. Non essential crew retreated into the citadel. All crew safe</t>
  </si>
  <si>
    <t>Armed pirates in a boat chased and fired upon the tanker underway from Bonny River. The Nigerian armed naval personnel onboard the tanker exchanged fire with the pirates resulting in the pirates aborted the attempted attack after 15minutes of firing. All crew were reported safe and the tanker sustained some damages due to gun fire</t>
  </si>
  <si>
    <t>Six pirates armed with guns chased and fired upon the tanker underway. Master enforced anti-piracy measures and managed to evade the boarding. All crew were reported safe and the tanker sustained some damages due to gun fire</t>
  </si>
  <si>
    <t>While at anchor, two robbers boarded the ship from a small blue hull boat and escaped with 50 metres of spare mooring rope</t>
  </si>
  <si>
    <t>Seven pirates armed with guns and knives boarded the drifting ship awaiting berthing  instructions. They entered the bridge took hostage the 2/O and C/O and tied their hands behind their backs. Two pirates took the 2/O and knocked on the Masters cabin. As the Master opened the door they slammed it into the Masters face and then stole ships cash and crew personnel belongings. The pirates re-assembled on the bridge and took the crew members as hostage until they disembarked into their waiting boat. Port control and ships in the vicinity have been informed</t>
  </si>
  <si>
    <t>Two robbers armed with guns boarded an anchored ship. They entered Master`s cabin and stole ships cash and escaped in a fast small wooden boat. No injuries to crew. Incident reported to authorities who came onboard to investigate</t>
  </si>
  <si>
    <t>Robbers in three boats approached and attempted to board an anchored tanker. Master raised alarm and crew activated fire hoses towards the boats. The robbers used rain coats and continued their attempt. Master heaved up anchor and proceed further away from the location. Togo Navy informed</t>
  </si>
  <si>
    <t>D/O onboard an anchored tanker noticed on radar a wooden boat approaching at a speed of five knots. Lookouts directed the search light towards the approaching boat and 12 armed robbers were identified. Alarm raised and ships horn sounded but the boat continued the approach. All crew except duty officer entered the citadel. The D/O tried to call Togo navy without success. After alerting other ships in the vicinity the D/O retreated into the citadel as the robbers boarded the tanker using ropes and hooks. After several attempts to contact the Togo navy directly and later with the assistance from other ships in the vicinity the D/O finally established communication with the navy and informed them of the boarding. After around 30 minutes a Togo navy boat arrived confirmed no other boats in the  vicinity and informed the D/O to check the accommodation and then other areas of the tanker. Once the crew established that no robbers were onboard the navy personal boarded the tanker, did a complete search of the tanker and took statements from the crew. Nothing stolen and no damages to the tanker</t>
  </si>
  <si>
    <t>Five robbers in a wooden boat approached an anchored tanker. Alarm raised, crew mustered  in the citadel and Togo navy notified. The robbers aborted the attempt and moved away upon seeing the navy patrol boat  approaching. Later at 0312 LT another two boats with 16 persons approached and came alongside the tanker from both sides and were observed to investigate the fending arrangements around the tanker. Togo navy failed to respond to the calls made by the tanker. Alarm raised and continuous ships whistle sounded resulting in the persons moving away</t>
  </si>
  <si>
    <t>Robbers armed with AK 47 approached and boarded an anchored barge. They opened fire on the barge. Two naval personnel were killed and two naval personnel injured. They stole barge properties and cash and kidnapped four crew members before escaping. Incident was reported to Nigerian navy and Bonny Station. Naval personnel were deployed to secure the barge. The four kidnapped crew members were safely released on 23.08.2012</t>
  </si>
  <si>
    <t>Eight robbers in a wooden craft approached and attempted to board an anchored tanker using a long pole with a hook. Alert watch keepers spotted the robbers and raised the alarm. All crew mustered. Seeing crew alertness the robbers aborted the boarding attempt and moved away. Master reported the incident to Togo navy and a patrol boat came to the location and searched the area</t>
  </si>
  <si>
    <t xml:space="preserve"> Three robbers armed with long knives boarded an anchored ship. Alert D/O sighted the robbers and raised the alarm. Crew mustered and Master informed port authority and local agent. Seeing crew alertness the  robbers escaped with stolen stores. All crew safe.</t>
  </si>
  <si>
    <t>Unnoticed robbers boarded an anchored supply ship and broke into various store  rooms stole ships stores and properties and escaped. The theft was noticed by the duty crew on security rounds. Incident reported to Port Authority.</t>
  </si>
  <si>
    <t>Around 16 pirates armed with machine guns boarded the tanker drifting in the anchorage area. The pirates hijacked the tanker and sailed her to an UNKnown location. They damaged ships communication equipment, the speed boats, rescue boat engines and the ships loading computer. The ships funnel was repainted; name changed and IMO number removed. The pirates stole part cargo by transferring into another pirate vessel. During the operation the tankers hull was damaged and prior to departing the pirates stole crew cash and personal belongings along with hand held radios, printers, scanners, anti piracy and safety equipment. No injuries to crew. The tanker was released on 23.08.2012.</t>
  </si>
  <si>
    <t xml:space="preserve"> Robbers armed with AK 47 attacked and boarded an anchored ship. The crew members retreated into the accommodation. The robbers entered the bridge by breaking the window. The robbers took hostage  Electrician, 2nd officer and 3rd officer. The 3rd officer received minor injuries to his face. The robbers ransacked the crew cabins and stole cash and crew valuables and escaped. The crew freed themselves and reported to port control but no response received.</t>
  </si>
  <si>
    <t>Armed pirates boarded and hijacked an anchored tanker. The Togo Navy received a distress call and dispatched a patrol boat which intercepted the tanker which was already underway. Orders to stop the tanker were ignored and the pirates opened fire at the patrol boat. The patrol boat returned fire. The tanker proceeded into neighbouring  countrys waters and escaped. The IMB Piracy Reporting Centre informed all authorities in the region and broadcast a  warning to ships in the area to look out for  the tanker and report any sightings. A search by air and sea was carried out. On 30.08.2012 the pirates released the tanker. The crew and tanker are safe and proceeded to a safe port</t>
  </si>
  <si>
    <t>A large group of heavily armed pirates boarded a drifting tanker. The crew shut down / disabled all machinery and retreated into the citadel and contacted their owners /CSO for help. Upon receipt of the distress message the IMB Piracy Reporting Centre contacted the Nigerian authorities and foreign naval forces to assist the crew and tanker. The Nigerian authorities despatched a helicopter which located the tanker. A warship arrived at the location and rescued all the 23 crew members and tanker. The tanker was escorted by the warship to a safe anchorage.</t>
  </si>
  <si>
    <t>While the shore security watchmen onboard a berthed LPG tanker were taking a break armed robbers boarded the tanker took hostage the deck cadet on duty and stole ships properties. Before escaping they released the cadet who immediately raised the alarm. Incident reported to port control and a police team boarded for investigation</t>
  </si>
  <si>
    <t>Nigeria Pirates armed with guns chased and fired upon the tanker underway. Master raised alarm increased speed, took evasive manoeuvres and non-essential crew mustered in the citadel. The pirates attempted to board the tanker several times and later aborted the attempted attack due to the evasive manoeuvres from the tanker. No injuries to crew but there were several bullet marks on the superstructure.</t>
  </si>
  <si>
    <t>Around 10 to 12 pirates armed with guns boarded the tanker Wappen von Hamburg drifting in the STS area. The pirates hijacked the tanker and mustered all crew on the bridge while waiting for a bUNKer barge to steal ships cargo. When the bUNKer barge arrived the ships crew were forced to prepare the fenders for the vessel to come alongside. After stealing the cargo the pirates locked the crew in the Masters cabin damaged some of the navigational equipment stole ships cash  crew personal belongings provisions bonded store and electronic items and then left the tanker on 05.10.2012 in the early morning hours. All crew are safe apart from some physical injuries.</t>
  </si>
  <si>
    <t>Around 14 pirates armed with AK47 and knives boarded and hijacked an anchored tanker. They damaged ships communication equipment and sailed the tanker to an UNKnown location where part of the cargo was stolen by transferring into another vessel. Prior to leaving the vessel on 09.10.2012 the pirates stole crew personal belongings and cash.</t>
  </si>
  <si>
    <t>Seven armed pirates boarded an anchor handling tug supply vessel underway via a speedboat launched from a mother vessel. They stole crew person al effects kidnapped seven crew members and escaped</t>
  </si>
  <si>
    <t>Six robbers boarded the anchored ship. The crew retreated into the accommodation and contacted the owners for help. The Owners informed the IMB Piracy Reporting Centre  which relayed the message to the Guinea authorities who dispatched a patrol boat to assist the ship. The robbers stole cargo contents from the containers and escaped upon seeing the approaching patrol boat. All crew safe</t>
  </si>
  <si>
    <t>Robbers attacked barge carrier underway by throwing a hook to the upper deck of the vessel. The vessel made evasive manoeuvres increased speed and avoided the boarding</t>
  </si>
  <si>
    <t>Six robbers in three unlit boats twice approached an anchored ship within 30 minutes. The boats hid behind the bUNKer barge before approaching the ship from the port and starbo ard sides. On both occasions the boats were unsuccessful due to crew vigilance hardening of the ship and the  presence of security personnel. On reporting to port control a navy boat was sent out for inspection</t>
  </si>
  <si>
    <t>Four robbers in a blue and white coloured skiff approached an anchored tanker. Armed guards onboard the tanker found the intention of the skiff aggressive and fired a  warning shot. The skiff aborted the approach and moved away. Master called the Togo navy but received no response. At 2305  UTC the skiff along with three similar skiffs approached the tanker at high speed from the bow mid-ship and stern. The armed guards fired two warning shots in the air which were ignored by the skiffs which closed to the ship side and then moved along the ship side on towards the stern. Only when the armed team fired more warning shots did the skiffs move  away. The Master heaved up the anchor and sailed further away from the anchorage area to drift. At 2320 UTC Togo navy responded and the Master reported the incident</t>
  </si>
  <si>
    <t>Eight robbers in a wooden boat approached an anchored tanker at high speed. Seeing the armed Togo navy guards and security team on board the tanker the robbers aborted the attack and moved away. At 0330 LT another boat with nine persons approached the anchored tanker and moved away upon  seeing the armed navy personnel. No fishing gears were seen inside the boat.</t>
  </si>
  <si>
    <t>Pirates armed with machine guns in a boat chased and fired upon the vessel underway. Master raised alarm, increased speed, sent distress message and all crew except the Master mustered in the safe room. The on board security team returned fire and after around 20 minutes the firing ceased and the pirates moved away. Due to the exchange of fire one security personal was killed and two  sustained injuries</t>
  </si>
  <si>
    <t>Three pirates armed with machine guns attacked and boarded the tanker SP Brussels underway. They stole crew belongings and kidnapped Master, C/0, 2/0, C/E and another crew member and then escaped. The tanker sent SSAS and requested assistance. The tanker and the rest of crew members were unhurt and safe.</t>
  </si>
  <si>
    <t>Robbers armed with machine guns and knives boarded an anchored tanker and took the crew hostage. They forced the C/Engr and Master to start the engines however as the engines had been disengaged by the crew the tanker could not sail. The robbers threatened and hit the crew and then locked the crew in the engine room while they ransacked the crew cabins. Prior to escaping  the robbers damaged some communication equipment and stole ships stores.</t>
  </si>
  <si>
    <t>Pirates armed with guns attacked and boarded an offshore supply vessel Asso Ventuno underway and kidnapped four crew members. No injuries to other crew members and vessel continued passage to a safe port.</t>
  </si>
  <si>
    <t>Three robbers armed with knives disguised as fishermen in a small boat approached and boarded an anchored container ship. Duty crew spotted the robbers and raised the alarm. On hearing the alarm the robbers jumped overboard and escaped empty handed in their boat. Port control contacted but received no response.</t>
  </si>
  <si>
    <t>Pirates boarded and hijacked the tanker and sailed to an UNKnown location. They stole the cargo. The 16 crew members and tanker were released unharmed on the 22.01.2013. The vessel proceeded to Lagos port</t>
  </si>
  <si>
    <t>A product tanker underway noticed three skiffs approaching her at high speed. A suspected mother vessel was observed on radar at a distance of around 1.2nm. As the skiffs closed in the duty officer raised alarm and non essential crew mustered in the citadel. The tanker commenced evasive manoeuvres and headed towards a nearby oil terminal to seek assistance from the naval guard vessels. A further two skiffs were noticed approaching the tanker and all skiffs fired towards the bridge and accommodation. A RPG was also fired but missed the tanker. The attack lasted for nearly one hour before the skiffs broke off. Crew safe but the tanker sustained some damages due to the firing</t>
  </si>
  <si>
    <t>Twelve heavily armed pirates with guns boarded and hijacked the tanker underway. They sailed the tanker to Nigeria and stole the oil cargo and crew / vessels valuables. On 05.02.2013 the tanker and her 17 crew members were released. Two crew members were injured. The tanker proceeded to a safe port.</t>
  </si>
  <si>
    <t>Armed persons with guns approached and fired upon an anchored chemical tanker carrying out STS operations. The response of the onboard naval security team resulted in the armed persons moving away. One crew member died during the medical evacuation due to an injury sustained during the firing.</t>
  </si>
  <si>
    <t>Around 17 pirates armed with AK47 rifles attacked  boarded and hijacked an offshore supply vessel underway and tried to use it as a mother vessel. The vessel was released on the 11.02.2013 with no injury to crew. Ships stores and equipment were stolen and some communication equipment damaged</t>
  </si>
  <si>
    <t>Pirates attacked and boarded a general cargo ship underway. They stole crew and ships property and kidnapped three crew members before escaping. On 11.03.2013 the three crew members were released.</t>
  </si>
  <si>
    <t>Twelve heavily armed pirates approached fired upon and boarded an offshore supply vessel underway. Alarm raised and most of the crew retreated into the citadel. The pirates caught and kidnapped the C/Engr and Master and escaped with ships and crew cash and personal effects. On 27.02.2013 the two crew members were released.</t>
  </si>
  <si>
    <t>A general cargo ship underway noticed a speed boat approaching on its port side. The vessel increased speed and made evasive manoeuvres. The speed boat came alongside and pirates attempted to board. Due to the anti piracy measures enforced the pirates aborted attempt and moved away. Weapons were fired at the vessel. The crew and vessel are safe and proceeded to a safe port</t>
  </si>
  <si>
    <t>While at anchor, a boat approached towards the vessel bow. The crew alerted the armed security personnel on deck. One of the armed security personnel fired warning rounds into the sea.</t>
  </si>
  <si>
    <t>Robbers in a wooden boat approached a berthed bulk carrier. One robber boarded the ship broke into the forward store and stole ships stores. Duty crew noticed the robber and raised the alarm. The robber escaped with the stolen stores</t>
  </si>
  <si>
    <t>Armed pirates attacked and boarded an offshore tug underway. They kidnapped six crew members and escaped from the vessel. The remaining 12 crew members were unharmed and were escorted to Port Harcourt. Negotiations took place between the owners and the pirates and on 25.02.2013 the pirates released the six crew members who were reported healthy and unharmed</t>
  </si>
  <si>
    <t>About six pirates armed with automatic riffles in a skiff launched from a mother vessel chased and fired upon a general cargo ship underway. Master raised alarm,  activated anti piracy preventive measures, increased speed, took evasive manoeuvres and non essential crew took shelter in the citadel. The pirates attempted to board the ship several times and then aborted the attempt due to the hardening measures taken by the ship. Incident reported to MRCC Nigeria. No injuries to crew but the ship sustained some damage due to the firing</t>
  </si>
  <si>
    <t>Shore security guard on board a berthed general cargo ship noticed two robbers on the aft mooring stations. He immediately informed the duty officer who alerted the Master and other crew members. On seeing the alerted crew the robbers jumped overboard and escaped in their small boat. Port control was informed who later informed the Master that the robbers were detained and stolen items recovered.</t>
  </si>
  <si>
    <t>About 8-10 pirates armed with guns in a small craft approached a drifting product tanker. Duty crew noticed the craft and informed OOW who raised the alarm. The craft stopped for several seconds, moved towards the stern of the tanker and closed in to the starboard ship side underneath the lifeboat. Master raised the alarm, crew mustered and flashed the lights and shouted at the craft. Seeing the crews alertness, the pirates aborted the attempted boarding and moved away while firing on the tanker. Master sailed the tanker farther south away from the shore. The incident was reported to the Nigerian Navy</t>
  </si>
  <si>
    <t>Master onboard an anchored general cargo ship noticed a boat approaching them and sent an A/B to investigate. The Master noticed that the robbers were already onboard and they caught the A/B and laid him on the deck at knife point. Alarm raised, Master and C/O went forward to assist the A/B but the robbers threatened them and they had to retreat into the accommodation and called the security vessel and the companys local supervisor. The security vessel arrived and investigated but the robbers had escaped with stolen ships stores and properties</t>
  </si>
  <si>
    <t>Armed pirates in a skiff approached and fired upon a tanker underway. Alarm raised, SSAS alert and distress signals activated, fire pump started, crew proceeded to their emergency stations and citadel speed increased and evasive manoeuvres made. After around 20 minutes the skiff aborted the attack and moved away. The tanker and the crew members are safe</t>
  </si>
  <si>
    <t>Three robbers in a small boat approached and attempted to board an anchored general cargo ship. Alert duty crew spotted the robbers climbing the anchor chain and raised the alarm. On hearing the alarm the robbers jumped into the water and escaped empty handed. Incident reported to port control.</t>
  </si>
  <si>
    <t>Armed pirates boarded a container ship underway. They kidnapped four crew members and escaped. No injuries were reported to the remaining crew members who sailed the ship to Senegal. Further details awaiting</t>
  </si>
  <si>
    <t>Pirates in a speed boat chased and fired upon a container ship underway. The vessel increased speed and evaded the boarding</t>
  </si>
  <si>
    <t>Fourteen heavily armed pirates in two boats one supply boat with the name UTAY 8 / UTAI 8 and the other is a speed boat with orange hull and blue wheelhouse approached and boarded a container ship underway. The ship raised alarm and crew took shelter in the citadel. The pirates were able to breach the citadel and they kidnapped the Master, C/O, C/E, 2/E and 3/E and escaped with ships and crew cash. The remaining crew were reported safe</t>
  </si>
  <si>
    <t>Pirates in a boat attempted to attack a container ship underway. Master raised alarm, switched off all ships lights, altered course and increased speed. The boat chased the ship for one hour and aborted the attempted attack.</t>
  </si>
  <si>
    <t>Seven armed pirates in a speedboat approached a container ship underway. Master raised alarm, increased speed, sent distress message, activated SSAS and non essential crew members mustered in the citadel. The pirates closed in to a distance of 60-70 metres and fired at the ship using automatic guns. At 0953 UTC the pirates aborted the attack and moved away as the distance between ship and boat increased. No injuries to crew</t>
  </si>
  <si>
    <t>Six to eight pirates in a speedboat chased and fired upon a Refrigerated Cargo Ship underway. Vessel enforced anti-piracy measures and managed to move away. All crew safe but ship sustained minor damage due to the firing.</t>
  </si>
  <si>
    <t>During STS operations the tanker saw armed pirates on the deck of the adjacent vessel. The alarm was raised, SSAS activated and all crew mustered. The on board Togo navy guards exchanged fire with the pirates. Later a large skiff with eight to ten armed pirates was spotted leaving the adjacent vessel and proceeded to the tanker. Seeing this the Master instructed all crew members to retreat into the citadel and informed the Togo Navy. The on board naval guards took the necessary action to prevent the pirates from boarding the tanker and in the meantime the Togo Navy dispatched two patrol boats to provide assistance which then escorted the tanker back to the anchorage. All crew reported safe</t>
  </si>
  <si>
    <t>Nine armed pirates in a speedboat approached a chemical tanker during STS operations. Alarm raised and all crew members retreated into the accommodation and locked the doors. Three pirates boarded the tanker and opened fire. Master contacted Togo Navy for assistance. The Togo navy guards on board the other vessel alongside exchanged fire with the pirates resulting in the pirates aborting the attempted attack and moved away. There were some damages caused due to the gun firing.</t>
  </si>
  <si>
    <t>Seven armed pirates in a speedboat approached and fired upon the bulk carrier underway with pilot on board. Master raised the alarm, increased speed, sent distress message activated SSAS and non essential crew members mustered in the citadel. The pirates aborted the attack and moved away when they heard the ships alarm. No injuries to crew</t>
  </si>
  <si>
    <t>Eight persons in a boat came alongside and attempted to board an anchored tanker. Alert duty crew spotted the approach and sounded alarm, informed Togo Navy, identified the boat with the ships spot light and commenced deck water for the fire hoses. It was observed that the boat attempted to come along side from various directions but the water from the fire hoses was flooding the boat resulting in the attempt being aborted. The Togo Navy immediately responded and a navy boat arrived at the location in 20mins. All crew safe</t>
  </si>
  <si>
    <t>Eleven persons in an unlit boat approached an anchored chemical tanker. The duty A/B noticed the boat and informed OOW who raised the alarm, contacted Togo Navy and activated the fire pumps. Two persons jumped into the water and attempted to board the tanker via the anchor chain but failed and returned to their boat. At 0300 LT the boat approached again from the port quarter with additional persons who were seen holding hooks attached with ropes. The duty crew directed search lights towards the boat and noticed that the boat was flooding due to the fire hose water. The boat remained alongside and made several attempts to board the tanker. At 0420 LT the persons aborted the attempted boarding and moved away. At 0500 LT a Togo Navy boat arrived at the location and patrolled the area</t>
  </si>
  <si>
    <t>Around seven to eight pirates armed with guns in a boat fired upon and boarded a product tanker underway. They stole ships and crew properties, kidnapped five crew members and escaped. The kidnapped crew were later safely released on June 07 2013</t>
  </si>
  <si>
    <t>UNKnown number of robbers attempted to board the anchored ship through the hawse pipe via chain locker and exchanged gunshots with the Nigerian naval personnel onboard. The general alarm was activated and the crew mustered at the designated muster station. The robbers boat eventually left after 20 minutes. No crew was injured and nothing was stolen. No crew were reported injured. There were six bullet hole marks on the forward hull plate but nothing was stolen. The Master raised the alarm and crew were mustered at the designated muster station</t>
  </si>
  <si>
    <t>Ten armed robbers in two speedboats approached and fired upon a chemical tanker underway with pilot on board. Master raised alarm, mustered all crew and report to the Nigerian Authority. The armed robbers aborted the attack and moved away when the Nigerian Marine Police arrived at the location. All crew safe but tanker sustained minor damage due to the firing.</t>
  </si>
  <si>
    <t>Pirates boarded an offshore supply ship underway on standby duties. Seeing the pirates the crew raised the alarm retreated into the citadel alerted other vessels and shore based office by VHF and waited until the pirates had left. On investigation it was found that vessels and crew belongings were stolen. All crew safe</t>
  </si>
  <si>
    <t>Armed robbers boarded an anchored chemical tanker and took the duty officer hostage to the Masters cabin. When the Master opened the cabin door the robbers hit the Master on the face and ordered to muster the crew on the bridge. Once the crew were mustered on the bridge one of the younger robbers was very violent and beat the crew as well as broke a glass on one of the crews head. The robbers asked the Master and the C/O about the cargo in the tanks and when the Master replied that the vessel was in ballast the robbers again beat the Master and asked him to weigh anchor and proceed south. At around 0315 LT the robbers speedboat returned with more people. At around 0500 LT the tanker sailed towards Lagos and the robbers appeared to be negotiating on the satellite phone. They then ordered the Master to use the tanker to approach other vessels in the area and they asked the crew to fabricate a ladder in facilitate the boarding. On 16 Jun the robbers took two crew members and disembarked from the tanker with the rescue boat taking along ships cash, crew cash and personal belongings. The crew were released once later. Three crew members injured during the incident. Incident reported to Togo and French Authorities</t>
  </si>
  <si>
    <t>While underway two speed boats with 14 pirates armed with pistols and AK47 rifles attacked a tug. Eight pirates boarded the tug, captured four crew members, stole their personal belongings and took them ashore. On 21.06.2013 the four kidnapped crew members were safely released. It is believed a ransom was paid for their safe release</t>
  </si>
  <si>
    <t>The anchored Norway-flagged general cargo ship LANGENES was boarded. Five pirates armed with machine guns boarded a general cargo ship at anchor. They threatened the crew, stole ships cash, crew personal belongings and then escaped. All crew were reported Safe.</t>
  </si>
  <si>
    <t>Around 20 armed robbers in a speedboat approached and boarded a landing craft underway. They stole crew personal belongings and escaped. The approximately 20¸ Nigerians pirates realized that they attacked the wrong boat. One of the pirates had even verbally said to the Captain of the vessel: -we are in the wrong boat- then  the pirates left the boat - its been suggested that they were looking for refined oil -. Port maritime authority notified. No injury to crew nor any damage to vessel.</t>
  </si>
  <si>
    <t>Pirates boarded and hijacked a tanker underway. At around 5:45am  a Maltese-flagged tanker named MT COTTON with 24 Indians crew members on board was taken hostage by 20 Nigerians pirates. The tanker was filled up with petroleum residue couple days before by SOGARA ship and was waiting for the next tour of refilling when Nigerians pirates hijacked it. The pirates used a speedboat equipped with two engines of 250 HP to operate. Once on board the pirates deactivated the tanker navigation system such as the tag boat GPS telephone and radio communication. Fortunately the captain of the tanker was able to send couple of messages out before the pirates got on board. The tankers tag boat was found activated in the ocean. No tanker and no pirates were found when Gabon Law Enforcement arrived in the area. According to a message received by Gabonese authorities the COTTON Tanker is localized somewhere in Nigeria. Pirates have freed the oil product tanker Cotton and all 24 Indian crew members on 22 July 2013 off Nigeria. All crew safe. The information is from the vessels operator. Director general of shipping, Mumbai, Gautam Chatterjee said MT Cotton was released at 8.20pm IST. All the crew members aboard were reported safe; no one was in need of immediate medical assistance, Chatterjee said. Pirates looted all personal effects of the crew, including valuables, clothes and footwear, and all the provisions, medicines and cash on the vessel. The pirates also stole 3,100 MT of the about 10,000 MT cargo. TOI asked if any ransom was paid to secure the release, an official from the DGS Mumbai office said he did not have any more information at this point of time and added that the regulator is in touch with the ships owner. All authorities in the region were informed and kept updated of the incident by the IMB PRC. The vessel was released on 22 July 2013 off Nigeria. All crew safe.</t>
  </si>
  <si>
    <t>Armed pirates in two speed boats approached boarded and hijacked the Marshall Islands-flagged underway product tanker. They took hostage all crew members, stole their personal belongings and ordered the Master to sail south and then north towards the Togo/Benin border where they disembarked and escaped via a speedboat 12nm from the coastline. The Togo Navy was informed about the hijacking and a patrol boat was dispatched which escorted the tanker to Lome anchorage for investigation. Two crew members were injured during the incident and were transferred to a clinic for medical attention.</t>
  </si>
  <si>
    <t>Duty Officer on board an anchored bulk carrier spotted an unlit skiff with 5-6 persons approaching. The D/O directed the ship search light towards the skiff raised the alarm, activated the fire hoses and called the Togo navy. It was observed that the robbers with hoods pulled over their heads were attempting to board the vessel using a pole and hook. Three flares were fired in the direction of the skiff. Seeing the crew alertness the robbers aborted the attempt and moved away. During the incident another two skiffs were observed close to the vessel. Later a navy boat arrived at location</t>
  </si>
  <si>
    <t>Pirates attacked and fired at a Nigeria-flagged anchored product tanker. Exxon Terminal security staffs responded to the incident security  and the pirates moved away. The vessel sustained damage from gunfire. Crew received minor injuries. Two suspected pirates remained in hiding aboard the ship until their later discovery when they jumped overboard. Later the vessel returned to Lagos Port safely</t>
  </si>
  <si>
    <t>A gunboat claiming to be a Nigerian navy boat called a chemical tanker on VHF and asked details of vessel cargo last and next ports. This information was passed to the gunboat. After around 15 minutes the gunboat approached the vessel at high speed and demanded that the vessel be stopped and boarding permitted. Master informed that he would not be stopping as the area was high risk for piracy attacks. The gunboat threatened and followed the vessel for 20 minutes and then fired two shots in the air. Master immediately raised alarm over VHF and requested ships in the vicinity to relay its message to port control which was not responding to its calls. On hearing the VHF alarm the gunboat moved away</t>
  </si>
  <si>
    <t>Robbers boarded a bulk carrier at anchor using a long pole with a hook. The crew spotted them and raised alarm. On hearing this robbers escaped on a wooden boat. All crew safe and nothing stolen</t>
  </si>
  <si>
    <t>Robbers in a small skiff approached an anchored product tanker. Master raised the alarm, all crew mustered and the armed guards on board fired warning shots resulting in the skiff moving away. - Raised alarm, crew mustered and onboard securityteam fired warning shots.</t>
  </si>
  <si>
    <t>About 11 pirates armed with guns boarded and hijacked a chemical tanker at anchor. They stole crew personal belongings and caused minor injuries to crew members. On the 13.08.2013 the vessel was released and safely arrived at Lagos anchorage. Ship hijacked, crew personal properties stolen, minor injuries to crew. Incident reported to RCC Lagos and Nigerian Navy operations centre</t>
  </si>
  <si>
    <t>About 8 - 10 robbers in a speedboat tried to place a hook to the tankers railing. They were spotted by the crew and alarm was raised. Other ships were informed on VHF Radio. The boat moved away. Local authorities were informed and a naval patrol arrived at the location and conducted a search. - Alarm raised. Incident reported to RCC Lagos and Nigerian Navy operations centre</t>
  </si>
  <si>
    <t>A speedboat approached a chemical tanker underway with intent to board. The 2/O raised the alarm, alerted the crew and made evasive manoeuvres to prevent the boarding. The pirates tried to board the vessel using hooks attached to a rope. The on board security team fired warning shots at the boat and the pirates retaliated by returning fire. Facing resistance the pirates aborted the attempt to board the vessel. - Raised alarm, Crew alerted, evasive manoeuvres and onboard security team fired warning shots. Incident reported to RCC Lagos Nigerian Navy Operations HQ</t>
  </si>
  <si>
    <t>While at anchor, duty A/B on board a tanker informed the bridge that one skiff with six persons was approaching the vessel. As skiff approached alarm raised, and all crew entered the citadel. The robbers boarded the vessel as their accomplices fired upon the vessel. Bonny signal station informed. After a while when no noise was heard the crew came out of the citadel, inspected the vessel and found the robbers had left the vessel. Vessel sustained damage due to the gunfire from the robbers. Nothing was stolen and no injuries to crew. Later, a navy patrol boat arrived at location</t>
  </si>
  <si>
    <t>Armed men stormed a boat off Nigerias coast and took hostage two mariners believed to be U.S. citizens. Pirates kidnapped the captain and chief engineer from a U.S.-flagged oil platform supply vessel. Louisiana-based Edison Chouest Offshore, which owns the vessel, did not immediately respond to requests for comment. The captain and chief engineer were released in early November 2013, nearly three weeks later</t>
  </si>
  <si>
    <t>Five robbers armed with knives boarded an anchored chemical tanker and stole ships properties. The deck watchman was attacked and held hostage during the robbery. Incident reported to Port Authority who sent a team for investigation</t>
  </si>
  <si>
    <t>An offshore tug at anchor was boarded by a robber. Alert duty watchman sighted the robber and alerted the duty officer who raised the alarm. On seeing the alerted crew the robber jumped overboard and escaped with ships stores. All crew safe.</t>
  </si>
  <si>
    <t>Three robbers boarded an anchored general cargo vessel. When spotted by the security watch on deck, the robbers immediately escaped. No items stolen. All crew safe.</t>
  </si>
  <si>
    <t>Five pirates boarded a drifting gas carrier. Alert crew raised the alarm and blew the ships horn resulting in the pirates escaping. OOW reported that there were a few tugboats and unlit fishing vessels without AIS in the vicinity.</t>
  </si>
  <si>
    <t>The cargo ship San Miguel was according to the Equatorial Guinean News boarded by a group of pirates with a total of nine workers on board. After the kidnapping, the pirates searched the ship for money, but not having found the desired booty, they steered course towards Kribi Cameroon; they confiscated the phones and destroyed the navigation system to avoid being spotted by the marine security services. At half past five in the morning on Sunday, January 5, the ship was released with most of its crew. However, the band of pirates retained three of them, specifically the captain, the mechanic and the welder. For their release, a reward from Martinez Hermanos is being demanded</t>
  </si>
  <si>
    <t>A crude oil tanker was reported missing from Luanda anchorage on 18 Jan 2014 and suspected to be hijacked by pirates. All communications with the tanker had been lost. On 26 Jan 2014 the Master made contact with the owners reporting that the tanker had been released and that the pirates had stolen a large amount of cargo. It approximately had about 81 million CBM of Diesel on board. The pirates arrived on a tug called Gare and it was estimated that they headed South Malabo and Sao Tome with the hijacked tanker. One crew was reported injured during the hijacking. In the early hours of 18 January 2014 a 75,000-ton tanker, the MT Kerala, vanished off the coast of Angola. A sophisticated pirate gang hijacked the Greek-owned vessel, disabling its identifications system and communication equipment, and painting over its identifying markers.More than a week later and 1,300 miles away, the hijackers released Kerala off the coast of Nigeria, after offloading 12,270 tons of its diesel cargo to other ships.The Kerala hijacking marks the southernmost expansion of Nigeria’s pirate gangs, but represents only one subset of piracy in the Gulf of Guinea. The waters of Gabon and Equatorial Guinea each suffered pirate attacks in the first week of 2014.Off Nigeria the epicenter of western Africa piracy there have been at least 12 attacks against various types of vessels this year, resulting in multiple kidnappings. Within the swampy maze of the Niger Delta, militants-cum-pirates have robbed passenger vessels, kidnapped oil workers and ambushed security-force patrols.This level of organized piracy as distinguished from opportunistic robberies against berthed and anchored vessels—can be sorted into two different categories: tanker hijackings for product theft and maritime kidnapping for ransom.Both forms are intertwined with the regional oil industry, but their distinct perpetrators, targets, and trend lines warrant separate looks. First, tanker hijackings.Tanker hijackings aimed at large-scale cargo theft first appeared off Benin in December 2010 and spread to the waters of Nigeria, Togo, Côte d’Ivoire, Gabon, and Angola in subsequent years. This western Nigeria-based criminal enterprise is highly organized and intelligence driven, allegedly with the involvement of high-powered political, business, and military patrons. As a suspected hijacker captured near Lagos explained:“We do not work in isolation. We have a network of ministries’ workers. What they do is to give us information on the location and content of the vessels to be hijacked. Once we complete the assignment, we would inform the pointsmen who thereafter, contact the cabal that takes charge of the hijacked vessels. We usually meet at a designated point on the high sea, from where they would offload the contents from the hijacked vessels and thereafter, deposit them in various oil facilities for distribution by oil marketers.”The pirates who hijacked Kerala targeted the ship based on foreknowledge of its cargo, location and intended movements. Using a stolen tugboat as a “mother ship,” the hijackers made a multiday voyage all the way to a Luanda anchorage and then selected their target from some 30 other vessels in the area.After hijacking the ship, the pirates sailed towards the Republic of Congo where they made their first sale of stolen diesel. The hijackers later made two more ship-to-ship transfers off the southwest coast of Nigeria before abandoning Kerala on 26 January.If the pirates sold the diesel for half of its $10 million market price, they and their sponsors netted some $5 million in na operation that lasted just over a week.The geographic scope of this particular crime demonstrates the expansive multinational network of informants and buyers hijack syndicates employ. While the leadership of the gangs is Nigerian, they are thought to recruit regionally, as indicated by the testimony of captured pirates and reports of pirates speaking both English and French during attacks</t>
  </si>
  <si>
    <t>On January 29th, 2014, PSV Cee Jay liner was attacked by pirates and boarded off the coast of Bayelsa State. The Pirates kidnapped the Master and Chief Engineer and robbed the crew. They left the vessel around midnight</t>
  </si>
  <si>
    <t>Tug Lamnalco Hawk was attacked and boarded by 3 pirates on Jan 30 at 0430 LT, in Pennington Terminal area, Bayelsa State. Crew managed to lock themselves in citadel engine room?, evading violence. Pirates left the vessel, probably after ransacking</t>
  </si>
  <si>
    <t>Two robbers armed with long knives boarded an anchored general cargo ship. D/O on routine rounds noticed the robbers at the forecastle store and raised the alarm. The robbers jumped overboard and escaped in a small wooden boat with ship s stores. Master tried to call port control but received no response. Local agent was informed</t>
  </si>
  <si>
    <t>Watchmen on a drifting tanker sighted a skiff with six persons armed with rifles approaching the vessel and looking for a way to board the vessel using a rope and hook. Alarm raised and SSAS alert activated. Seeing crew alertness the pirates aborted the attempt and moved away. Prior to the skiff approaching a vessel was noticed, via radar, stopping around 2nm from the tankers position.</t>
  </si>
  <si>
    <t>Eight armed pirates in a speed boat chased a chemical tanker underway. The vessel raised alarm, made evasive manoeuvres, sent distress message and activated the SSAS alert. The pirates manoeuvred alongside the vessel, and boarded using a long ladder. The crew cut off the power in the ship and retreated into the citadel. After around five hours the crew emerged and noticed the pirates had used sledge hammers to break into stores and cabins. Ships communication equipment was also destroyed. The crew managed to start the emergency generators and other necessary machinery, informed the owners and sailed the vessel to Lagos.</t>
  </si>
  <si>
    <t>Six pirates in a small boat approached a tanker under way and tried to hook on a boarding ladder. Alarm raised and vessel immediately started taking evasive manoeuvres. The pirates tried to hook on the ladder several times at different positions along the port and starboard quarters. The on board armed security team fired warning shots resulting in the pirates aborting the attempt and moving away.</t>
  </si>
  <si>
    <t>Robbers boarded an anchored supply ship using a piece of rope. They stole ships properties and escaped when the duty crew spotted them.</t>
  </si>
  <si>
    <t>Armed pirates in two skiffs chased, fired upon and attempted to board a bulk carrier underway. The vessel raised the alarm and the non essential crew mustered in the citadel. Master increased speed, took evasive manoeuvres and sent SSAS alert. Due to the hardening measures taken by the Master the pirates aborted the attempted attack and moved away. The vessel sustained bullet marks at the accommodation due to the firing</t>
  </si>
  <si>
    <t>Reportedly offshore tug and supply veesel Prince Joseph 1 while underway was attacked by gunmen in a speedboat. Three crew were taken hostages. After pirates left, vessel sailed to Onne and was docked in the afternoon Mar 4.</t>
  </si>
  <si>
    <t>Two armed robbers boarded an anchored general cargo ship using a rope. They stole ships properties and escaped when the duty crew spotted them</t>
  </si>
  <si>
    <t>Seven pirates in a speed boat approached a drifting supply vessel and hijacked it. They took the crew as hostage and used the vessel as a mother vessel to look for other vessels to hijack. After around 20 hours when no suitable vessel was found the pirates stole the crew and ships properties and escaped. Some crew who were beaten up during the hijack.</t>
  </si>
  <si>
    <t>A speedboat with four person on board armed with guns approached and fired upon a drifting tanker. The vessel raised the alarm and all crew retreated to the citadel. The crew were able to get underway by starting the main engine. After a few hours the crew safely emerged from the citadel</t>
  </si>
  <si>
    <t>Three persons in a skiff approached an anchored tanker carrying out STS operations and tried to board it via the anchor chain. Alert Nigerian security guard raised the alarm and fired a warning shot resulting in the robbers moving away.</t>
  </si>
  <si>
    <t xml:space="preserve"> Two armed pirates boarded a product tanker underway. As the crew retreated into the citadel the on board armed team fired at the pirates. Most of the crew including the guards managed to retreat into the citadel. Head count in the citadel indicated two crew missing. When the guards and crew emerged from the citadel they found the C/E had been killed and the 3/O with injuries. Two of the attackers were killed during the exchange of gunfire. The vessel headed towards Lagos. </t>
  </si>
  <si>
    <t>Five robbers armed with knives in a boat approached a berthed bulk carrier. Two robbers boarded the ship and took hostage the duty cadet on rounds. They then cut off and stole the aft mooring ropes before releasing the cadet and escaping. On being released the cadet informed the duty officer who raised the alarm</t>
  </si>
  <si>
    <t xml:space="preserve">Two robbers boarded an anchored tanker, held
two crew members and threatened them with
knives. The robbers released the crew after
stealing mooring ropes. Upon release the crew
raised the alarm and all crew mustered on the
bridge. While mustered on the bridge the Master
and crew smelled cargo gas and noticed a small
craft alongside the tanker forward, stealing the
cargo. Nigerian Navy contacted and ships in the
vicinity warned on VHF Ch. 16. The Navy
responded by sending a small speed boat, which
circled the tanker and then left. All crew safe. </t>
  </si>
  <si>
    <t>A boat with eight robbers armed with long knives
attempted to board a chemical tanker at anchor.
Alert deck watch keepers noticed the robbers and
raised the alarm and ship’s horn sounded. Seeing
alert crew and due to a moderate swell the
robbers were unable to board the vessel and
moved away</t>
  </si>
  <si>
    <t>Two speed boats with armed persons approached and fired upon a bulk carrier underway. Seeing the on board armed security team the boats aborted the attack and moved away.</t>
  </si>
  <si>
    <t>Pirates in a speedboat attacked the ship in ballast
while underway from Lagos to Togo and boarded
it near the accommodation block. They went on
deck to divert the attention of the OOW while two
others made their way to the bridge through the
outside companionway where they disconnected
the communication system, except the VHF. After
notifying the master he activated the SSAS. The
pirates forced the 3/O to lead them to the master's
cabin and the master opened the cabin door after
shots were fired at it. 15 more pirates boarded the
ship and forced the crew to muster on the bridge.
The pirates ransacked the ship including crew's
property and left the ship.</t>
  </si>
  <si>
    <t>A Liberia-flagged oil tanker has gone missing off the coast of Ghana and a senior port official told Reuters on Saturday the captain sent a distress call to say the vessel was attacked by pirates. The vessel last made contact with its manager, Fairdeal Group S.A., at 6 p.m. 1800 GMT when it was operating off the coast of Ghana, the company said. The ship failed to make contact the next day. A spokesperson for the company said on Saturday the ship remained missing but gave no further details. A senior official at the port in Tema, east of Ghanas capital, told Reuters: We had a distress call from the master of the ship yesterday Friday saying he was 36 nautical miles away from our waters after he was hijacked and looted in Togolese waters early Wednesday. A spokesman for Ghanas armed forces said the Navy was on the lookout for the vessel. Supplement by IMB: Pirates hijacked a drifting product tanker. They stole the cargo and crew’s properties and released the vessel after a week. The vessel and crew are safe</t>
  </si>
  <si>
    <t>A wooden boat with seven suspected robbers on board approached an anchored container ship and attempted to board the vessel using a long stick with a hook. Alert crew raised the alarm and notified Togo navy. Crew mustered. Noticing the crew alertness the robbers aborted the attempted boarding and moved away.</t>
  </si>
  <si>
    <t>Two robbers in a speed boat armed with long
knives approached and boarded an anchored
ship. The duty A/B on routine rounds spotted the
robbers at poop deck and informed the OOW who
raised the alarm. Upon hearing the alarm, the
robbers escaped with stolen ship’s stores in their
boat. All crew mustered and a search was carried
out throughout the ship. Port Control and ships in
the vicinity were informed via VHF channel.</t>
  </si>
  <si>
    <t>10 pirates armed with guns in a wooden boat approached, boarded and hijacked a bUNKer barge during bUNKering operations and took all its 21 crew members hostage and sailed to an UNKnown location. The mother vessel being bUNKered reported the incident to the IMB Piracy Reporting Centre, which immediately notified the regional authorities and broadcast an alert to all ships to lookout for the hijacked tanker. The Owners were unable to communicate or track the vessel until August 3rd when the Owners confirmed that the pirates had released their tanker after stealing part cargo around 60nm east of Lagos. All crew members were reported safe. It was reported that the pirates had stolen part of the cargo by transferring it to pirate vessels</t>
  </si>
  <si>
    <t>Two robbers in a small boat approached and attempted to board an anchored ship using grappling hooks attached with ropes. Duty crew noticed the robbers and raised the alarm. Seeing the crew alertness, the robbers aborted the attempted boarding and escaped in their boat.</t>
  </si>
  <si>
    <t>Armed pirates in three skiffs chased and fired upon the tanker underway. The tanker was hardened as per BMP4 recommendations. Upon increasing speed and carrying out evasive manoeuvres the tanker managed to evade the attack. A mother vessel was noticed in the vicinity of the incident. Crew and the tanker are safe.</t>
  </si>
  <si>
    <t>Three robbers boarded an anchored vessel. Alert crew noticed the robbers on deck and on the forecastle and raised the alarm. Seeing the alerted crew the robbers escaped and were seen approaching another vessel. A broadcast on VHF Ch 16 was made to alert all ships in the vicinity as well as the Port Authorities. All crew safe and nothing stolen from the vessel.</t>
  </si>
  <si>
    <t>Three robbers armed with knives boarded an anchored vessel. Alert crew raised the alarm and crew mustered. Seeing the crew's alertness, the robbers escaped empty-handed.</t>
  </si>
  <si>
    <t>Three robbers in a canoe approached and boarded an anchored offshore tug. Duty A/B on routine rounds noticed the robbers attempting to steal the outboard engine of the vessel’s rescue boat. He immediately informed bridge who raised the alarm and mustered the crew. Upon hearing the alarm and seeing the crew alertness, the robbers escaped empty-handed. Incident reported to Port Control and a Marine Police patrol boat came for investigation.</t>
  </si>
  <si>
    <t>A speed boat with six armed pirates approached
the tanker underway. On board Nigerian naval
armed security opened fire towards the pirates,
who returned fire. Two pirates managed to board
the tanker but remained on deck and did not enter
the accommodation. The Master sent a distress
signal, activated the SSAS, informed vessels in
the vicinity via VHF and contacted a nearby
Nigerian naval vessel, which responded. The next
morning Naval personnel boarded the tanker to
investigate and search the tanker for the pirates
who had boarded. The exchange of fire resulted
in damage to the lifeboats, accommodation
superstructure and navigation equipment. All crew
safe.</t>
  </si>
  <si>
    <t>Seven pirates armed with guns in a five meter long skiff approached and fired upon the tanker underway. The tanker increased speed and commenced evasive manoeuvring. The pirates tried to board but because of the evasive manoeuvring the rope ladder fell into the sea resulting in the pirates aborting their attack.</t>
  </si>
  <si>
    <t>Twelve armed pirates with guns boarded the drifting tanker and hijacked the ship. Master was ordered to navigate towards the coast but due to missing navigation equipment could not. The pirates stole ship’s and crew's cash as well as their personal effects and escaped. No injuries to crew. Before leaving the tanker, the pirates destroyed the tanker’s navigation equipment and stole ship's property. Crew and tanker are safe</t>
  </si>
  <si>
    <t>Duty A/B on board an anchored tug noticed a small boat with four persons near his vessel. Alarm raised and searchlight directed towards the small boat. Upon searching the vessel it was found that the padlocks to the main deck doors were broken and the lashings to the FRB cut.</t>
  </si>
  <si>
    <t>Armed robbers attacked the passenger boat transiting between Ogbia and Okpoama-Brass. The passengers were robbed of their cash and valuables and two women and children were kidnapped. The hostages were released the following day. No shots were fired. All passengers safe.</t>
  </si>
  <si>
    <t>One robber boarded while 8-10 waited in their
boat. Three hoses to siphon the ship's oil cargo
were rigged (size of appr. 1 to 1.5 inches) and
used to transfer into the boat. Appr. 5-6 cu.m of oil
was stolen. Once discovered the thief jumped
back into the boat.</t>
  </si>
  <si>
    <t>Six pirates on a boat approached and fired upon the ship underway. The pirates managed to come alongside the vessel, destroyed part of the razor wire and attempted to hook on their boarding ladder. OOW increased speed, took evasive manoeuvres and managed to evade the attack. Ship and crew safe.</t>
  </si>
  <si>
    <t>Around eight robbers armed with machine guns and explosives in a speed boat approached and opened fire on the tanker underway. Alarm raised, evasive manoeuvres initiated and SSAS activated. Armed guards onboard the tanker fired back at the pirate boat resulting in the pirates moving away. The tanker sustained some damage</t>
  </si>
  <si>
    <t>Ship carrying gasoline was pursued by a tug from which a skiff was launched with eight armed pirates on board. They fired at the ship, striking the accommodation block. The attack was eventually aborted and the ship continued on its voyage.</t>
  </si>
  <si>
    <t>Eight robbers armed with automatic weapons and
knives boarded an anchored tanker. They tried to
hijack the tanker but the 2/E managed to
immobilise the main engine and jumped overboard
to escape. After several failed attempts to start the
main engine, the robbers stole ship’s property,
crew's personal belongings and damaged the
ship’s equipment before disembarking. The
robbers were violent towards the crew who
suffered minor injuries. Master reported the
incident to local authorities and port
administration. The 2/E was rescued by local
fishermen and safely returned on board. The
tanker was shifted to the inner anchorage to
provide support and medical assistance to crew
members.</t>
  </si>
  <si>
    <t xml:space="preserve">Four suspected robbers in a small rowing boat
approached the anchored ship. Two of the robbers
boarded the ship, entered the engine room and
stole ship’s property. The duty A/B on routine
rounds spotted the robbers and raised the alarm.
Upon seeing the alert crew the robbers escaped
with the stolen property. </t>
  </si>
  <si>
    <t>One robber tried to climb on board the tanker, but
did not succeed. Ship's security personnel warned
the intruder to surrender, warning shots were fired
into the water and boat was instructed to move
away from the ship.</t>
  </si>
  <si>
    <t>Two robbers boarded the berthed tanker using
hooks attached to ropes. The alarm was raised
and crew members alerted, resulting in the
robbers escaping. On investigation it was found
that the robbers had cut through the razor wire to
gain access on board the vessel. Nothing was
stolen</t>
  </si>
  <si>
    <t>Ten pirates armed with rifles hijacked the tanker and held all nine crew members. They transferred the fuel oil cargo into another vessel and two pirates eventually departed with that vessel and the stolen cargo. The Ghanaian Navy dispatched a naval vessel to investigate as the tanker moved into its waters. The naval boarding team arrested the remaining eight pirates. During the incident the crew were mistreated by the pirates.</t>
  </si>
  <si>
    <t>Eight armed pirates boarded the drifting ship and opened fire to intimidate the crew. All crew members were held by the pirates who also destroyed the communication equipment, manhandled some crew members and stole crew and ship’s property, before leaving the ship on 15 Jan 2015, at 0215 UTC</t>
  </si>
  <si>
    <t>Armed pirates boarded and hijacked the ship underway. The Togo Navy responded and engaged the pirates. Twenty crew members jumped overboard in an attempt to escape and were rescued by the Togolese patrol boat. The remaining seven crew were held. The pirates later left the ship and the crew on board sailed towards a safe port. One crew member has been reported killed during the incident, while three crew were missing.</t>
  </si>
  <si>
    <t>Two crew at the forecastle of the anchored tanker noticed a boat approaching at high speed. As the boat closed in the crew noticed something being thrown towards the ship, after a while the unknown persons on the boat were seen lighting up an object and throwing it towards the tanker. The object hit the rail, and fell into the water, a loud explosion ensued and the boat moved away. Nigerian navy and port authority informed. The ship was moved to a secure anchorage.</t>
  </si>
  <si>
    <t>Three skiffs with three or four persons in each
approached the berthed tanker. They were
spotted trying to board the ship and Government
security forces on board were alerted. The
intruders eventually left the ship. One skiff
returned to the vicinity of the tanker and the
Government security forces fired a single warning
shot, resulting in all three skiffs leaving the area</t>
  </si>
  <si>
    <t>Ship’s security watch spotted eight robbers on board the berthed ship and raised the alarm. Upon seeing the alertness of the crew, the robbers escaped empty handed.</t>
  </si>
  <si>
    <t>Duty pump man on board the berthed tanker spotted two robbers hiding near the hatch cover of COT 1 Port. He immediately informed the D/O and alerted all crew members. Upon seeing the alerted crew the robbers jumped overboard, disconnected their own hoses and escaped. Upon inspection it was determined that around 5m³ of cargo (lubeoil) had been taken. Agents and PFSO were informed.</t>
  </si>
  <si>
    <t>Robbers reportedly boarded the anchored barge, unnoticed by the ship's crew. They broke open the store room, stole ship’s property and escaped. The incident was discovered the next morning.</t>
  </si>
  <si>
    <t>Six pirates armed with rifles boarded the supply ship. The Master raised the alarm, activated SSAS and the crew mustered. Two crew members were held and ship’s property was stolen. The Nigerian Navy dispatched a patrol boat to the location. Remaining crew reported safe.</t>
  </si>
  <si>
    <t>While underway, six pirates armed with guns boarded the floating production, storage and offloading (FPSO) ship. They used force to access the accommodation but were deterred by the sound of the alarm. Subsequently, the pirates kidnapped three crew members and escaped.</t>
  </si>
  <si>
    <t>Six robbers in a blue hull fishing boat approached
and attempted to board the anchored container
ship using a hook attached to a pole. One of the
robbers pointed a gun at the duty watchman who
escaped and raised the alarm. All crew mustered
in a safe room. The Master contacted the CSO,
local agents and the Maritime Trade Information
Sharing Centre - Gulf of Guinea (MTISC-GOG)
for assistance. Upon hearing the alarm, the
robbers aborted the attempted boarding and fled.
Attempts were made to contact Port control but no
response received. The Authorities dispatched a
patrol boat to monitor the surrounding waters.</t>
  </si>
  <si>
    <t>Nigerian Navy personnel on board the anchored product tanker spotted two robbers on the ship and fired warning shots, resulting in the robbers jumping overboard and fleeing. One of the robbers was apprehended by a Nigerian patrol boat. All crew members safe.</t>
  </si>
  <si>
    <t>Ten suspected pirates in a fast wooden boat, armed with guns, approached the moored FSO (Floating, Storage &amp; Offloading). Four pirates boarded the ship using a ladder. Upon spotting them the duty crew informed the Master who raised the alarm and mustered all crew in a safe room. Armed naval personnel on board fired a warning shot resulting in the pirates aborting and moving away. A security message was sent to all ships in the vicinity.</t>
  </si>
  <si>
    <t>Duty A/B on board the anchored bulk carrier
spotted a small wooden boat carrying eight
UNKnown persons who were attempting to board
the ship. The alarm was raised and the crew
mustered. Upon seeing the crew's alertness, the
robbers aborted and moved away.</t>
  </si>
  <si>
    <t>Duty crew on routine rounds on board the anchored general cargo ship spotted two boats approaching and immediately informed the D/O. Subsequently, the robbers boarded the ship armed with knives. The alarm was raised, ship’s whistle sounded and all crew members mustered on the bridge. Attempts were made to contact Port control but no response was received. Master reported the incident to the agents. At 0735 LT, the robbers escaped with ship stores and cargo. Upon investigation, one container was found open and its contents stolen.</t>
  </si>
  <si>
    <t>Six robbers armed with rifles reportedly boarded the anchored bulk carrier. 2/O spotted two robbers on the poop deck, raised the alarm and informed the Master. The robbers aimed a gun towards the 2/O and the duty A/B who retreated to the citadel. The robbers broke into the Master's cabin, fired shots towards the deck head as they demanded the ship's cash and personal items from the Master and the crew. After robbing from the ship and crew the robbers fled using the ship's embarkation ladder. Port control was informed.</t>
  </si>
  <si>
    <t>Six pirates in a speed boat, armed with guns, boarded the drifting ship. They assaulted two duty crew members, injuring one during the incident. The alarm was raised and the rest of the crew mustered in the safe room. Attempts were made to contact the security vessel, without success. At 0400 LT, the crew emerged from the safe room and realized that five other crew members had been kidnapped. Following negotiations, on 03.06.2015 the five abducted members of the crew were released safely.</t>
  </si>
  <si>
    <t>Six unidentified persons in a wooden boat, armed with knives, approached the anchored general cargo ship. Two robbers managed to board the ship and were spotted by the duty crew. The robber armed with a knife chased the duty crew who successfully retreated into the accommodation and raised the alarm. Upon seeing the crew's alertness, the robbers fled empty handed. Port control informed.</t>
  </si>
  <si>
    <t>Following an inspection it was determined that eight FFE fire hose nozzles were missing</t>
  </si>
  <si>
    <t>Around seven suspected robbers in two boats came alongside the anchored ship. Upon seeing the robbers attempting to board the ship, D/O raised the alarm and sounded the ship’s fog horn. On hearing the alarm and seeing the crew's alertness, the robbers fled. Togo Navy and Port Control were informed.</t>
  </si>
  <si>
    <t>A robber boarded the anchored bulk carrier awaiting berthing instructions at Matadi, in the Congo River. Duty A/B and OS spotted the robber on the main deck near cargo hold No.2. Upon seeing the duty crew approaching him, the robber jumped overboard and fled. The Duty officer was informed and the alarm was raised and the crew mustered in response. A search was subsequently conducted, following which it was determined that nothing had been stolen</t>
  </si>
  <si>
    <t>A small boat approached the ship and provided a fraudulent letter of authorization for boarding. A security patrol boat confirmed that the persons on the small boat were not authorized to board the ship.</t>
  </si>
  <si>
    <t>Pirates armed with guns boarded the ship underway. They opened fire, damaged some equipment, stole ship’s cash, kidnapped four crew members and fled. The remaining crew were able to retreat to the engine room. Nigerian authorities notified.</t>
  </si>
  <si>
    <t>Robbers boarded the anchored ship unnoticed, stole ship’s property and fled. Evidence of the incident was discovered when the crew noticed the padlock to the safety locker broken. Incident reported to local agents.</t>
  </si>
  <si>
    <t>Duty A/B on board the anchored product tanker spotted a robber near the forecastle entrance. He immediately reported the sighting to the Master, who raised the alarm and the 2/O made an announcement through the PA system. The deck crewmembers immediately mustered at the forecastle. Upon hearing the alarm and seeing the crew's alertness, the robber fled empty handed in a small wooden boat. A search was conducted on board following which it was determined that nothing had been stolen. Incident reported to port control.</t>
  </si>
  <si>
    <t>Pirates in two speedboats approached and boarded the general cargo ship underway. Eleven crew members managed to retreat and secure themselves in the engine room. The five remaining members of the crew were kidnapped and taken ashore by the pirates.</t>
  </si>
  <si>
    <t>Three persons in a boat approached and attempted to board the anchored tug.The duty crew alerted and immediate action taken directed the search light towards the boat and approached the person attempting to board via the tire fender. Upon seeing the crew's alertness, the persons fled</t>
  </si>
  <si>
    <t>Three robbers boarded the anchored ship via the anchor chain. Duty crew on routine rounds spotted the robbers, raised the alarm and crew mustered. Upon seeing the alerted crew the robbers fled. A search was eventually conducted, following which it was determined that protective covers of anchor pipes had been damaged but nothing had been stolen. Incident reported to port control.</t>
  </si>
  <si>
    <t>Seven robbers armed with knives in a boat approached the anchored general cargo ship. Two robbers managed to board the ship. Upon seeing the duty crew approaching, the robbers fled. Incident reported to local authority.</t>
  </si>
  <si>
    <t>Ten pirates in speedboat chased and fired at the tug underway. The crew retreated and locked themselves in the safe area. The pirates boarded the tug and damaged the navigation equipment, before fleeing with crew’s personal belongings and cash.</t>
  </si>
  <si>
    <t>Pirates in two speed boats chased and fired upon the ship underway. Master raised the alarm and SSAS, mustered all crew and activated the water hoses. After three hours the pirates abandon the chase. One crew member reported minor injury. Remaining crew safe.</t>
  </si>
  <si>
    <t>Two robbers boarded the anchored tanker. Duty crew on routine rounds spotted the robbers and reported to the bridge. The alarm was raised and crew mustered. Upon seeing the crew's alertness, the robbers fled with approximately 40 metres of mooring rope.</t>
  </si>
  <si>
    <t>Armed pirates attacked and took control of the tanker underway en route from Lome to Bata. The owners lost communication with the tanker and reported to the IMB Piracy Reporting Centre who in turn notified and liaised with relevant authorities in the region. It was reported that the pirates shot and seriously injured one crew member. Before fleeing the pirates damaged the communication equipment and kidnapped five crew members. The remaining crew members managed to sail the tanker to Benin where a navy patrol boat assisted in the evacuation of the injured crew member. The tanker was then escorted to Cotonou anchorage for investigation.</t>
  </si>
  <si>
    <t>Approximately seven persons in a speed boat chased and attempted to board the tanker underway. The alarm was raised, fire hoses activated, Master increased speed to maximum and took evasive manoeuvres. When the speed boat close in to a distance of 10 meters, machine guns and a ladder were sighted. Due to the hardening measures taken by the Master, the persons aborted the attempted boarding and fled.</t>
  </si>
  <si>
    <t>Four robbers armed with knives in a motor boat approached and boarded the anchored bulk carrier ship. The duty crew on watch spotted the robbers and informed the OOW who raised the alarm and mustered the crew. Upon hearing the alarm and seeing the crew alertness, the robbers fled with ship’s stores.</t>
  </si>
  <si>
    <t>Fourteen pirates armed with guns boarded and hijacked the tanker underway. All crew held. The pirates ransacked all the cabins and stole crew personal effects. Eight pirates disembarked the tanker on the high seas with two kidnapped crew members. A Togo Navy patrol boat was able to make contact and took a picture of the tanker. As the pirates had repainted the tanker’s name and provided false information to the Togo Navy, a picture of the tanker was sent to the owners for verification. As the tanker sailed into the Nigerian EEZ waters, the Togo Navy handed over the coordination to the Nigerian Navy who dispatched a warship to shadow the tanker. On 20.02.2016, the Nigerian Navy boarded the tanker. After an exchange of gunfire, the pirates surrendered and the crew were rescued. One pirate was reported killed. The kidnapped crew were released on 20.03.2016.</t>
  </si>
  <si>
    <t>A tanker underway spotted two skiffs approaching from the stern. Master raised the alarm, increased speed, commenced evasive manoeuvres and contacted the CSO. As the skiffs closed in, weapons and ladders were noticed. The pirates opened fire at the superstructure and threw handmade explosive devices onto the main deck, which did not explode. Three pirates managed to board the tanker using a ladder and fired several rounds. Non-essential crew retreated into the citadel. Master continued with the evasive manoeuvres. The pirates cut off the fuel to the main engines and generators. Master instructed the bridge team to go to the citadel. The pirates tried to gain access to the citadel but failed. Before they fled the pirates damaged all the communication equipment and stole crew personal effects. The Nigerian Navy boarded the tanker and rescued the crew members. No injuries reported. The tanker sailed to a safe port.</t>
  </si>
  <si>
    <t>Offshore tug underway spotted a speed boat being launched from a mother vessel. Five armed pirates approached and boarded the tug. The alarm and SSAS was activated. All crew members retreated into the citadel. The pirates damaged the securing doors and entered the accommodation. They ransacked and stole crew personal belongings. Before leaving the vessel they destroyed all navigation and communication equipment. The crew emerged from the citadel after around 10 hours and managed to sail the vessel to a safe port.</t>
  </si>
  <si>
    <t>Ten armed pirates in a black speed boat approached and opened fire at the chemical tanker underway. They boarded the tanker using a grappling hook and ladder. The alarm was raised and non-essential crew members retreated to the citadel. Pirates kidnapped four crew members and left after an hour. The four kidnapped crew members were released safely on 27.03.2016.</t>
  </si>
  <si>
    <t>Three robbers armed with crowbars boarded the vessel from a wooden boat via a personal line attached with hooks. Ordinary seaman on security rounds spotted them attempting to open the manhole to hold 3 with crowbars. He immediately reported to the bridge by VHF. Ship's alarm was raised to alert the crew. The crew's alertness prompted the intruders to retreat to the awaiting wooden boat and escape. A search was conducted, following which it was determined that the locks were broken and seals for manhole were damaged. CSO was informed. Number of security watch at night was raised to 3 persons.</t>
  </si>
  <si>
    <t>Eight pirates in a boat approached the tanker underway. Master raised the alarm, increased speed, commenced evasive manoeuvres, activated SSAS, sent distress messages and informed the CSO. All non-essential crew members mustered in the citadel. The pirates chased the tanker and told the Master to slow down claiming to be the navy. At a distance of 50 meters, the lookout identified guns and ladders in the boat. The Master continued with the evasive manoeuvres, fired two parachute rockets and continued with the Mayday calls via VHF. Due to the hardening measures of the tanker, the pirates aborted the attempted attack and moved away. Nigerian Navy responded on VHF to the distress call.</t>
  </si>
  <si>
    <t>Armed pirates approached and fired upon a drifting bulk carrier. The alarm was raised, main engine started and non-essential crew mustered in the citadel. After an hour, the pirates aborted the attempt and moved away. All crew safe</t>
  </si>
  <si>
    <t>Eight armed pirates boarded the tanker underway. They ransacked all the cabins, stole crew personal effects and kidnapped 5 crew members including the Master.</t>
  </si>
  <si>
    <t>Duty officers onboard a tanker underway noticed a black speed boat approaching. Master raised the alarm, sent distress messages, took anti-piracy preventive measures and crew members locked all entrance doors. As the boat closed in, nine pirates armed with AK47s opened fire at the tanker and attempted to board the tanker several times using ladders and grappling hook attached with a rope. All non-essential crew members mustered in a safe room. The IMB Piracy Reporting Centre received information from the owners and informed the Nigerian Navy. The Nigerian Navy advised that they will action accordingly. Due to the hardening measures taken by the tanker, the pirates aborted the attempted boarding and moved away. No injuries to crew members</t>
  </si>
  <si>
    <t>Seven pirates armed with automatic weapons in a wooden speed boat approached a drifting tanker waiting for cargo loading instructions. The pirates attempted to board the tanker using an aluminium ladder but failed due to the high freeboard. The general alarm was raised, SSAS activated and crew mustered. The tanker immediately proceeded towards the terminal and the terminal security boat escorted the tanker.</t>
  </si>
  <si>
    <t>Seven pirates in a skiff approached the drifting tanker awaiting berthing instructions. The pirates came alongside and attempted to board the tanker using a metal expandable ladder but failed due to the tanker high freeboard. The alarm was raised, fire pump was activated, all crew mustered and all entrance doors locked. Master contacted the terminal via VHF channel 16, started the main engine and proceeded close to the terminal. Upon realizing that the security boats were approaching, the pirates aborted the attempted attack and fled.</t>
  </si>
  <si>
    <t>Armed pirates boarded the ship underway. Master raised the alarm, activated SSAS and all crew members except for two crew mustered in the citadel. The owners sent a message to the IMB Piracy Reporting Centre reporting that they had lost contact with the ship. The IMB PRC liaised with the Nigerian Authority and transmitted a warning broadcast to ships at sea. After about 12 hours, the crew emerged from the citadel. Two crew were reported kidnapped. The Nigerian Navy boarded the ship for investigations. All other crew safe. On 19.05.2016, the two kidnapped crew members were released safely</t>
  </si>
  <si>
    <t>Eight pirates in a speed boat armed with rifles boarded the tanker underway while enroute from Douala port to Abidjan port. They stole cash, ship’s property, crew personal belongings and kidnapped six crew members. The tanker continued her passage towards a safe port. No injuries to crew. On 25.04.2016, the six kidnapped crew members were released safely.</t>
  </si>
  <si>
    <t>Pirates approached, fired upon and attempted to board the tanker underway. The armed guard onboard the tanker returned fire while the Master carried out evasive manoeuvers resulting in the pirates aborting the attack. All crew reported safe</t>
  </si>
  <si>
    <t>Pirates attacked and boarded a vessel underway. The alarm was raised and crew mustered. Nonessential crew retreated into the citadel. Pirates robbed and kidnapped two crew members. All remaining crew proceeded to a safe port.</t>
  </si>
  <si>
    <t>Seven pirates armed with guns approached a tanker underway. The alarm was raised, crew mustered, water hose activated and Master commenced evasive manoeuvers. Due to the high freeboard and hardening measures deployed by the vessel, the pirates aborted the attack and moved away. All crew safe</t>
  </si>
  <si>
    <t>Pirates attacked and boarded the vessel underway. The alarm was raised and crew mustered. Non-essential crew's retreated into the citadel. Pirates fled before Nigerian Navy boarded the vessel. All crew reported safe. Vessel escorted to a safe port by Nigerian Navy.</t>
  </si>
  <si>
    <t>Two robbers boarded the anchored general cargo ship, stole ship’s property and fled.</t>
  </si>
  <si>
    <t>Pirates in a speed boat approached and opened fire on a tanker underway. The alarm was raised, all crew mustered, SSAS was activated and Master carried out evasive manoeuvres. Armed security team onboard returned fire resulting in the pirates aborting the attack. All crew safe.</t>
  </si>
  <si>
    <t>Armed pirates approached, fired upon and attempted to board the tanker underway. The armed guard onboard the tanker returned fire resulting in the pirates aborting the attack. All crew reported safe</t>
  </si>
  <si>
    <t>Pirates in two speed boats chased the tanker underway. Armed security team onboard opened fire resulting in the pirates aborting the attack. All crew safe. Nigerian authority notified.</t>
  </si>
  <si>
    <t>Armed pirates in a speed boat chased and fired upon the tanker underway. Master made PA announcement and all crew mustered on the bridge. Attack was aborted due to presence of seven Nigerian Navy guards onboard who fired back and anti-piracy measures.</t>
  </si>
  <si>
    <t>Pirates armed with automatic weapons in a FRP boat approached, fired upon and attempted to board the tanker underway. Master raised the alarm, took evasive manoeuvres and all nonessential crew mustered in the citadel. A ladder was sighted on the boat. Seven Nigerian Navy guards onboard returned fire resulting in the pirates aborting the attack. All crew reported safe</t>
  </si>
  <si>
    <t>Approximately seven robbers in a wooden boat approached the anchored tanker. One robber managed to board the tanker using a rope. Alert crew spotted the robbers and informed the D/O who in turn raised the alarm and crew mustered. Upon hearing the alarm and seeing the crew alertness, the robber fled empty handed with his accomplices in their boat. Togo Navy informed.</t>
  </si>
  <si>
    <t>A mother vessel carrying two skiffs chased the merchant tanker for approximately 20 minutes. The potential incident was thwarted through successful use of BMPs.</t>
  </si>
  <si>
    <t>A robber boarded the anchored tanker and managed to transfer ship's stores into his boat. The alarm was sounded and the crew was able to detained the robber. Port officials and the local police were informed and the robber arrested.</t>
  </si>
  <si>
    <t>Six robbers in a boat armed with machine guns and knives boarded the anchored ship. They attacked the duty O/S causing injuries and took the 2/O hostage. They opened fire to threaten the crew members and damaged the accommodation. Under gun threat, they robbed the crew members of their cash and personal belongings before fled. Master tried to contact the port control, but received no response. The incident was reported to Port Authority through the local agents. After an hour a security boat came to the location.</t>
  </si>
  <si>
    <t>Robbers in a small boat boarded the anchored pipe laying barge, stole ship’s stores and fled unnoticed. The theft was noticed during routine rounds.</t>
  </si>
  <si>
    <t>Three pirates armed with guns fired upon and boarded the vessel underway. The alarm was raised, distress alert activated and non-essential crew retreated into the citadel. The pirates kidnapped five crew members and fled with crew personal belongings. One crew member was injured during the incident. Nigerian Authority notified</t>
  </si>
  <si>
    <t>Armed pirates approached and fired upon the tanker underway. As the boat came alongside the tanker the alarm was raised and all crew retreated into the citadel from where they controlled the tanker. After around four hours the crew emerged from the citadel. Bridge windows were shattered due to the firing. All crew members reported safe. The tanker continued her voyage to the port of destination.</t>
  </si>
  <si>
    <t>A robber armed with knives boarded the berthed tanker at forward main deck. D/O raised the alarm, sounded ship's whistle and crew mustered. Upon hearing the alarm and seeing the crew alertness, the robber fled empty handed in a waiting boat with his accomplices. Port Authority informed through the local agents</t>
  </si>
  <si>
    <t>Robbers in a fishing canoe boarded the anchored pipe laying barge. Duty crew on routine rounds spotted the robbers and raised the alarm. Upon seeing the alerted crew, the robbers fled with ship’s stores.</t>
  </si>
  <si>
    <t>A robber armed with knives in a small boat boarded the anchored pipe laying ship. Duty crew on routine rounds spotted the robber and informed the bridge. The alarm was raised and crew mustered. Upon seeing the crew alertness, the robber jumped overboard and fled. A search was conducted, following which it was determined that ship's stores was stolen. Incident reported to Port Control.</t>
  </si>
  <si>
    <t>Three robbers in a small boat approached and boarded the berthed tanker. An armed guard on security rounds on deck spotted the robber and raised the alarm. Upon hearing the alarm and seeing the crew alertness, the robber fled with his accomplices. A search was conducted, following which it was determined that nothing had been stolen. Incident reported to Naval Authority and Terminal PFSO.</t>
  </si>
  <si>
    <t>Four robbers armed with long knives boarded the
berthed tanker at the forecastle. The duty
pumpman on routine rounds was taken hostage
and threatened him with long knives. The robbers
submerged two hoses into the forward tank dome
and commenced stealing the cargo. Once their
boat was filled into their boat, the robbers released
the pumpman, and fled. The alarm was raised and
a search was carried out.</t>
  </si>
  <si>
    <t>Four robbers in a small motor boat approached
the anchored ship. Two robbers boarded the ship
and broke into the boatswain store, which
triggered an alarm on the bridge. Duty officer
raised the alarm and alerted the piracy watch crew
members who started making their way towards
the forward. Upon seeing the alerted crew, the two
robbers fled with their accomplices waiting in the
boat. A search was conducted, following which it
was determined that nothing had been stolen</t>
  </si>
  <si>
    <t>Robbers boarded the berthed tanker. Duty crew
on routine rounds spotted the robbers and notified
the bridge. The alarm was raised and fog horn
sounded. Upon hearing the alarm, the robbers fled
empty handed. A search was conducted, following
which it was determined that nothing had been
stolen. Incident reported to NIMASA and Nigerian
Navy</t>
  </si>
  <si>
    <t>Pirates armed with guns boarded the vessel
underway. The alarm was raised, SSAS activated
and crew retreated to the citadel. Pirates left when
Nigerian Navy intercepted and boarded the
vessel. Vessel was escorted to Bonny River
Anchorage for investigation. Incident reported to
Nigerian Navy</t>
  </si>
  <si>
    <t>Seven robbers armed with guns and knives
boarded the anchored bulk carrier. Two crew
members were taken hostage and beaten on
board. The robbers fled with crew cash and
property. Incident reported to the local agent.</t>
  </si>
  <si>
    <t>Robbers boarded the anchored offshore supply
ship and fled with the rescue boat outboard motor.
The theft was discovered by the duty boatswain
during routine rounds and reported to the bridge.
The alarm was raised and a search was carried
out. It was reported that footprints were found
around the rescue boat area and the forecastle
deck.</t>
  </si>
  <si>
    <t>While en route from Port Harcourt to Lagos, 12
pirates armed with guns approached the tanker.
One pirate boarded the tanker and heaved up two
aluminium ladders to assist the others to board.
Upon seeing movement on the deck the 2/O
raised the alarm, made an announcement on the
PA and all non-essential crew members mustered
in a safe room. Master activated the SSAS, sent
distress message and informed the Armed Naval
Guard on board. As the pirate boat tried to come
alongside and make fast to the tanker, the Master
and the Naval Commander on board decided to
fire warning shots. The pirates returned fire. After
an exchange of fire for 30 minutes, the pirates
aborted and moved away. At daybreak, a search
was carried out and no pirates were found on
board. The superstructure and deck of the tanker
sustained some damage due to the firing. No
injuries to the crew or the Naval Guards reported</t>
  </si>
  <si>
    <t>Six robbers armed with guns boarded and fired
upon the duty crew on board the anchored
container ship. Master activated the SSAS alert,
raised the alarm and locked the accommodation.
The robbers, however, gained access into the ship
by breaking the bridge wing windows. After taking
the crew hostage, the robbers ransacked and
looted every crew cabin, stole crew personal
belongings, ship’s cash and fled. The IMB Piracy
Reporting Centre liaised with the Guinea RCC
who responded and boarded the ship. All crew
reported safe.</t>
  </si>
  <si>
    <t>Three robbers in a small wooden boat approached
the anchored product tanker at high speed. As the
boat tried to come alongside, the alert duty crew
raised the alarm, sounded the ship’s whistle and
started the fire pump to activate the fire hoses.
Upon seeing the alerted crew and the razor wire
hardening, the robbers aborted the attack and
moved away. Port control informed.</t>
  </si>
  <si>
    <t>Two robbers boarded the anchored product
tanker. The alarm was raised and crew mustered.
Upon seeing the crew alertness, the robbers fled
with stolen ship’s stores</t>
  </si>
  <si>
    <t>Three robbers in a small speed boat attempted to
board the anchored tanker using ropes. The alarm
was raised and crew mustered in the
accommodation. The armed security team
onboard fired warning shots resulting in the
robbers aborting the attempted attack and moved
away. Port Authority informed.</t>
  </si>
  <si>
    <t>Three robbers with knives reportedly boarded the
anchored ship. The duty crew spotted the robbers
on the forecastle and notified the duty officer who
raised the alarm. The robbers threatened the crew with knives and then fled with stolen ship's
property</t>
  </si>
  <si>
    <t>Duty deck crew onboard the anchored ship
informed the OOW that two robbers were sighted
on the forecastle. The alarm was raised, PA
announcement made and crew mustered. Upon
hearing the alarm and seeing the crew alertness,
the robbers fled without stealing anything.</t>
  </si>
  <si>
    <t>3x speed boats and 1x Tug with ten pirates onboard armed with automatic weapons boarded the ship underway. The pirates kidnapped eight crew members and fled. One crew member came out from hiding and raised the SSAS. The IMB Piracy Reporting Centre received information from the Netherlands Coast Guard and contacted the ship, owners and liaised with the Nigerian Navy for assistance. Later, two more crew members came out of hiding and steered the ship further away from the coast, before heading towards a safe port.</t>
  </si>
  <si>
    <t>Armed pirates boarded the tanker underway. The alarm was raised and most of the crew members managed to retreat into the citadel. The owners notified the IMB Piracy Reporting Centre, who in turn informed and liaised with the Nigerian Navy and all other relevant parties. A naval vessel was dispatched to assist the tanker. The naval boarding team reported the tanker to be free of pirates before the crew emerged from the citadel. Three crew members were reported missing and believed to be kidnapped. The naval vessel escorted the tanker to Bonny anchorage for investigation. On 28/02/2017, the three crew members were released safely.</t>
  </si>
  <si>
    <t>Duty crew onboard the anchored supply ship spotted a boat alongside near the bow and informed the OOW. The alarm was raised and crew mustered. Upon seeing the crew alertness, the robbers fled with ship’s property</t>
  </si>
  <si>
    <t>Armed pirates in a speedboat approached and boarded the tanker underway. The alarm was raised, SSAS activated and all crew retreated to the citadel. The IMB Piracy Reporting Centre received the information from the Nigerian Navy and contacted the owners for further details and liaised with all parties. Two naval vessels were dispatched to assist the tanker. The pirates damaged ship’s equipment, stole ship’s property and crew personal belongings and fled before the naval teams boarded the tanker to rescue the crew. All crew were reported safe.</t>
  </si>
  <si>
    <t>Seven persons armed with guns in a skiff approached and fired upon the ship underway. Ship increased speed and commenced evasive manoeuvres. All non-essential crew retreated to the Citadel. After 40 minutes, the skiffs aborted the attack and moved away. All crews reported safe.</t>
  </si>
  <si>
    <t>A speed boat approached and fired upon the tanker underway. The Master raised the alarm, activated the water spray, commenced evasive manoeuvres, activated the SSAS, broadcast a distress message via VHF and mustered non-essential crew in the citadel. The boat managed to come alongside near the mid-ship manifold and attempted to hook on a ladder, which was unsuccessful due to the evasive manoeuvring. A security boat in the vicinity contacted the tanker via VHF and indicated that they were proceeding to assist, and the small boat moved away. The tanker continued her voyage. All crew safe</t>
  </si>
  <si>
    <t>Armed pirates in a boat chased and fired upon the tanker underway. The onboard armed naval security team returned fire resulting in the pirates aborting the attack and moving away. All crew safe. The tanker continued her voyage to her next port.</t>
  </si>
  <si>
    <t>Duty crew on routine rounds onboard the anchored bulk carrier spotted six robbers on the forecastle and immediately informed the duty officer on the bridge. The alarm was raised and ship's whistle sounded. Upon seeing the alerted crew, the robbers fled in their boat with ship’s property.</t>
  </si>
  <si>
    <t>Nine pirates in a skiff approached and fired upon a tanker underway. The alarm was raised, fire pumps started and non-essential crew retreated to the citadel. The ship increased speed and conducted evasive manoeuvres. While the Master communicated with the escort vessel, the skiff was seen aborting and moving away. The crew and tanker reported safe.</t>
  </si>
  <si>
    <t>An offshore tug was attacked and boarded by armed persons. They kidnapped eight crew members and fled. The Nigerian Navy responded to the incident. One crew member was reported injured and evacuated by helicopter.</t>
  </si>
  <si>
    <t>Two aluminium hulled motorized boats with three to five pirates armed with automatic rifles chased and fired upon a reefer ship underway. The Master raised the alarm, activated SSAS and the Nigerian Navy was called on VHF Ch 16. Speed was increased and evasive manoeuvres commenced. The pirates came close and attempted to board the ship using a ladder. Three rocket flares were fired. The Master headed towards the Okwari oil field to seek assistance from the security vessels but seeing the boats aborting and moving away the Master altered and headed towards Bonny fairway buoy. The ship sustained damage due to the firing.</t>
  </si>
  <si>
    <t>Armed pirates in a speedboat approached and boarded the ship underway. The alarm was raised, SSAS activated and all crew retreated into the citadel. The owners notified the IMB Piracy Reporting Centre, who in turn informed and liaised with the Nigerian Navy. A naval vessel was dispatched to assist the ship. The pirates damaged ship’s equipment, stole crew cash and belongings and fled before the naval team boarded the ship to rescue the crew members. All crew reported safe.</t>
  </si>
  <si>
    <t>Two boats with four to five pirates armed with rifles chased and fired upon the tanker underway. The tanker raised the alarm and took anti-piracy preventive measures. The Master spotted a ladder in one boat. The boats managed to come alongside the tanker but due to the hardening measures the pirates were unable to board and aborted the attack. All crew safe. The tanker sustained some damage due to the firing.</t>
  </si>
  <si>
    <t>A suspicious boat was approaching from the aft of
the ship. Duty officer alerted to duty men on deck.
As the boat came alongside on port quarter, all
crew were alerted, the whistle/ alarm was
sounded, started fire pump for water jets on ship
sides. The boat circled the ship closely then
moved away. Incident informed to Abidjan port
control on VHF Ch.12 . Seven persons spotted in
that boat.</t>
  </si>
  <si>
    <t>Robbers boarded the anchored container ship
unnoticed, stole ship’s property and fled. The theft
was discovered by duty crew during routine
rounds.</t>
  </si>
  <si>
    <t>Security watchman spotted one person trying to
board the ship through the lines attached to the
fenders on the starboard quarter. The security
watchman reported the incident to the bridge and
the duty officer raised the alarm/whistle. The
suspected robber jump overboard and fled empty
handed.</t>
  </si>
  <si>
    <t>Six persons in a skiff boarded the ship underway.
The alarm was raised, SSAS activated and all
crew retreated into the citadel. Nigerian Navy
boarded the ship and found all crew safe.</t>
  </si>
  <si>
    <t>Armed pirates boarded the ship underway. The
incident was reported to the Nigerian Navy who
responded and located the ship. It was reported
that five crew members were kidnapped. The
Nigerian Navy vessel towed the ship to a safe port
for investigation. On 19/08/2017, the five
kidnapped crew members were released safely.</t>
  </si>
  <si>
    <t>Pirates attacked the tanker and stole the crew
members personal belongings. Three crew
members were reported missing. Nigerian Navy
escorted the ship to Bonny anchorage.</t>
  </si>
  <si>
    <t>Deck watch keepers onboard the anchored tanker
spotted a robber near the starboard side poop
deck and informed the OOW who raised the alarm.
Upon hearing the alarm and seeing the crew
alertness, the robber jumped overboard and fled
with his accomplice waiting in a boat. On carrying
out a thorough search, it was reported that ship’s
property had been stolen.</t>
  </si>
  <si>
    <t>Alert duty watch keepers on the bridge of the
anchored tanker spotted a floating object near the
starboard bow and informed the armed security
guard who fired warning shots. One robber was
seen jumping overboard from the forecastle. The
alarm was raised and PA announcement made. All
crew except watch keepers were directed to the
citadel. After the security guards checked the deck
areas to ensure no unauthorised persons on
board, the crew emerged from the citadel and
carried out a thorough search on board the tanker.
The crew noticed a flexible hose pipe inserted into
a Butterworth pocket of No. 1S COT. One robber
was spotted hiding in the hawse pipe. He was
apprehended and tied up by the security guard
and later handed over to the local agents. It was
reported that the robbers had managed to steal
some oil from the tanker.</t>
  </si>
  <si>
    <t>Seven robbers armed with knives and crowbars
boarded the anchored ship. They stole Master's
and ship’s property and fled. All crew safe.</t>
  </si>
  <si>
    <t>Approximately seven robbers armed with a guns,
knives and iron bars boarded the anchored ship.
They assaulted three crew members, stole ship’s
property and fled. Authority was informed.</t>
  </si>
  <si>
    <t>A robber boarded the anchored tanker. The duty
crew spotted the robber and raised the alarm
resulting in the robber fled empty handed. Incident
reported to the local authority.</t>
  </si>
  <si>
    <t>While underway, pirates attacked the container ship. Six crew members reported kidnapped. The ship and remaining crew are safe. Ship continued its passage. On 21/11/2017, the owners confirmed that the six kidnapped crew members were released safely on 08/11/2017.</t>
  </si>
  <si>
    <t>While underway, armed pirates from a speed boat boarded the tanker. The 23 crew members retreated into the citadel and contacted the owners for help. The IMB Piracy Reporting Centre received the message and immediately liaised with the Nigerian Navy who dispatched a warship which arrived at the location and went alongside the tanker. After the crew members emerged from the citadel a search was conducted. No pirates were found onboard the tanker. The warship escorted the tanker until she was clear of the area. The tanker continued its passage to the next port.</t>
  </si>
  <si>
    <t>Five skiffs approached the tanker underway. The alarm was raised, all crew mustered, Master increased speed and commenced evasive manoeuvres. Due to the bad weather and the evasive manoeuvres the skiffs aborted the attack and moved away.</t>
  </si>
  <si>
    <t>Lookout onboard the tanker underway spotted two speed boats approaching at high speed. OOW immediately raised the emergency alarm and Master notified the terminal who relayed the information to a Nigerian naval ship. As the speed boats closed in to the tanker, guns and ladders were sighted. The Master ordered the crew to secure all access to the ship and retreat into the citadel. The bridge team commenced evasive manoeuvres to prevent the pirates from boarding. Upon seeing the approaching naval ship, the pirates aborted the attempted boarding and moved away. The tanker continued its passage. All crew safe.</t>
  </si>
  <si>
    <t>Armed pirates boarded the drifting ship. They entered the bridge and fired their weapons damaging the bridge windows. The pirates stole ship's property, crew personal belongings, kidnapped 10 crew members and fled in their boat. Two Nigerian Navy vessels intercepted the pirates, rescued the crew members and apprehended five pirates. The ship was escorted into the inner anchorage under naval escort and armed guards were placed onboard during the ship’s stay. On 12/11/2017, the ship resumed passage under naval escort to Port Harcourt and berthed.</t>
  </si>
  <si>
    <t>Seven pirates in a speed boat chased the tanker underway. As the boat closed in to 300 meters the crew members spotted a long ladder. The alarm was raised, Master increased speed, commenced evasive manoeuvres and the crew mustered in a safe place. After chasing the tanker for a while the boat stopped its approached and then once again attempted to close in to the ship to board. Due to the hardening measures employed by the tanker the boat aborted and moved away. Nigerian Navy HQ notified.</t>
  </si>
  <si>
    <t>Eight pirates in a speed boat, armed with rifles, approached the ship underway around 15 minutes after its Nigerian Navy security escort boat had moved away. Five pirates managed to board the ship and opened fire at the bridge. The Master raised the alarm, sent “Mayday” message and crew mustered in the citadel. The pirates broke the bridge window using sledge hammer, entered the accommodation and ransacked crew cabins, stole ship’s cash, property and crew members personal belongings. On receiving the “Mayday” message, the Nigerian Navy security boat returned to the ship and fired upon the pirate boat resulting in the pirates fled with the stolen items. Under the guidance of the Nigerian Navy, the crew members emerged from the citadel. The Nigerian Navy security boat then escorted the ship to Bonny Anchorage.</t>
  </si>
  <si>
    <t>Ten robbers in two boats attempted to board the ship. Duty crew spotted the robbers and raised the alarm. Upon seeing the alerted crew, the robbers aborted the attempted boarding. Incident report to local agent.</t>
  </si>
  <si>
    <t>A speed boat approached and chased the ship underway. The alarm was raised, evasive manoeuvres commenced, SSAS activated, local authority notified and crew mustered in the citadel. A Nigerian Navy vessel was dispatched to assist the ship, however after around 20 minutes, the speed boat aborted the chase and moved away. The ship and crew safe.</t>
  </si>
  <si>
    <t>Following the change of watch officers at about
0500hrs (local time) on 4 Dec 17, the CSO
reported the discovery of missing ropes. The CSO
suspected that while the ship was at berth in the
middle of river (Baie Du Bango), an UNKnown
number of perpetrators climbed over the lower
freeboard of the ship and stole two mooring ropes.
The crew was not injured and the ship not
damaged.</t>
  </si>
  <si>
    <t>Eight pirates wearing face masks in a boat loaded
with a long telescopic ladder with hooking
arrangements and weapons inside approached
the ship as it was sailing towards Onne Port
Fairway Buoy (FWB). The chief officer detected an
echo on the radar at about 4.5nm on starboard
bow. The boat was reported to be moving at 7
knots. When it was about 3.5nm ahead of the ship,
the boat started changing its course and heading
towards the ship at an increasing speed of up to
19 knots.
Upon spotting that the ship was being pursued,
the master and crew raised the alarm, mustered
the crew and performed evasive manoeuvres. At
about 0630 hrs, the suspicious boat approached
near the port quarter and the pirates attempted to
board the ship. The crew launched the parachute
signal rocket and activated the distress alert. The
pirates eventually abandoned the attempt to board
and increased its distance away from the ship.
A Nigerian Navy ship contacted the master via
VHF and escorted the ship up to FWB. The crew
was safe and no items were stolen.</t>
  </si>
  <si>
    <t>While at anchor, three robbers boarded the ship
from a skiff while the crew members were
conducting ship-to-ship operation in Lagos Secure
Anchorage Area (SAA). The robbers tried to fix a
hose into the ullage port attempting to steal the
cargo. The alarm was raised and the robbers upon
hearing the alarm jumped overboard. The Master
notified the SAA Patrol Boat and the security boat
chased the skiff away.</t>
  </si>
  <si>
    <t>Four to five persons in a wooden boat approached
and tried to board the general cargo ship
underway. The Master increased the speed and
took anti-piracy measures resulting in the ship
being able to evade the boarding.</t>
  </si>
  <si>
    <t>Pirates hijacked the vessel and the crew were
being held, Nigerian Navy responded</t>
  </si>
  <si>
    <t>Duty watchmen on-board an anchored tanker
noticed three robbers attempting to board the
tanker and immediately notified the officer on
watch. Alarm raised and crew mustered. Seeing
the alerted crew, the robbers escaped empty
handed. Incident reported to the Nigerian Navy
and a patrol boat was dispatched to investigate.</t>
  </si>
  <si>
    <t>Seven pirates armed with guns approached and
came alongside the ship underway. One pirate
boarded the ship using a long ladder and opened
fire towards the bridge. The Master contacted the
Nigerian Navy and proceeded at full speed
towards a security boat. Seeing the security boat,
the pirates aborted the attack</t>
  </si>
  <si>
    <t>Duty crew onboard the tanker carrying out STS
operations spotted two robbers near the
forecastle. Alarm raised and crew mustered.
Seeing the crew alertness, the robbers escaped
empty handed. Incident reported to the Nigerian
Navy.</t>
  </si>
  <si>
    <t>Ship’s crew preparing for STS cargo operations
onboard an anchored tanker noticed robbers
attempting to board the tanker and informed the
OOW who raised the alarm. All crew mustered on
the bridge, ship’s whistle sounded continuously,
additional lights switched on, search lights
directed towards the robbers and all access to the
accommodation secured. Seeing the crew
alertness, the robbers aborted the boarding and
moved away.</t>
  </si>
  <si>
    <t>Crew on routine rounds on board an anchored
ship noticed two persons attempting to climb on
board by using ship’s line. Alarm raised and crew
mustered. Seeing the alerted crew, the intruders
aborted and moved away.</t>
  </si>
  <si>
    <t>Armed pirates chased and attacked the tanker underway. The presence of armed naval personnel onboard the tanker resulted in the pirates aborting the attack. The tanker and crew members are safe.</t>
  </si>
  <si>
    <t>While underway, two skiffs with 2 - 3 armed
pirates in each skiff chased and fired upon the
ship underway. Ship increased speed, crew
mustered in a safe place and the armed guards
were on standby. Due to the hardened measures
the pirates aborted the attempt</t>
  </si>
  <si>
    <t>Duty AB onboard an anchored tanker noticed
some suspicious movement on the forecastle and
immediately informed the D/O who noticed a
person hiding behind the mooring winches. Alarm
raised, PA announcement made, ship’s horn
continuously blown, crew mustered and a Nigerian
Navy patrol boat notified. The patrol boat arrived
and searched the waters around the tanker. Crew
searched the tanker. Nothing reported stolen.</t>
  </si>
  <si>
    <t>The IMB Piracy Reporting Centre (IMB PRC) received a missing vessel report from the owners of an anchored tanker awaiting berthing instruction. The owners reported that they had lost contact with the tanker laden with gasoline. The last communication received was on 01 Feb 2018 at 0748 UTC.
The IMB PRC immediately notified all the Regional Authorities and the International warships in the Gulf of Guinea, and a search was carried out.
The IMB PRC broadcast a message to all ships in the region to look out for the missing tanker. On 06 Feb 2018, the owners confirmed that the tanker was released. The crew and cargo safe.</t>
  </si>
  <si>
    <t>While at anchor, two robbers boarded the ship from a boat with three other robbers on board. The duty officer raised the alarm and reported incident to the local navy. The robbers escaped back to their boat. Upon investigation, the crew discovered that five heavy duty batteries had been stolen.</t>
  </si>
  <si>
    <t>Approximately 10 to 12 armed pirates in a high-speed boat, chased and fired upon a tanker while underway. Alarm raised and non-essential crew retreated to the citadel. Due to the Master’s evasive manoeuvres and the presence of the on board naval armed team, the pirates aborted the attack and moved away. Incident was reported to Nigerian navy. All crew was safe.</t>
  </si>
  <si>
    <t>Persons armed with AK47 assault rifles boarded the fishing vessel, kidnapped three crew members and escaped. The Cameroonian Authorities notified and are currently investigating the incident.</t>
  </si>
  <si>
    <t>Armed pirates attacked, fired upon and boarded a vessel while underway. A crew member was injured during the gunfire. The pirates kidnapped four crew members, stole the ship's property and cash and escaped. The remaining crew sailed the ship to open seas.</t>
  </si>
  <si>
    <t>Duty OOW on board an anchored tanker noticed three armed persons on deck and immediately raised the alarm. SSAS activated and all crew retreated to the citadel. The IMB Piracy Reporting Centre received the distress from the CSO and immediately informed the Benin Authorities.
Three patrol boats were dispatched to the location. They searched the waters around the tanker. A navy team boarded the tanker. On confirmation from the navy team that the tanker was clear of pirates, the Master and crew emerged from the citadel. Further investigation revealed that the ship's office port hole was damaged by gunfire and other ship's property found damaged.</t>
  </si>
  <si>
    <t>A speed boat with six or seven armed pirates chased and fired upon the tanker while underway. Alarm raised, crew mustered, evasive manoeuvres commenced and Nigerian authorities contacted. Due to the tanker’s hardening measures the pirates were unable to board the tanker and moved away. The tanker was escorted to Bonny anchorage by two navy vessels. All crew safe. The tanker sustained minor damage from gunfire.</t>
  </si>
  <si>
    <t>Six pirates armed with AK-47 rifles in a black hull speed boat approached and attempted to board a tanker while underway. The Master raised the alarm, activated SSAS, transmitted distress message, increased speed and commenced evasive manoeuvres whilst the crew secured all access doors. The pirates made seven attempts to hook an aluminium ladder on the tanker’s railings, but were unsuccessful due to the evasive manoeuvres taken by the Master. The pirates then fired upon the tanker and moved away. A Nigerian Navy boat was in contact with the tanker and arrived at the location. The tanker and crew are safe.</t>
  </si>
  <si>
    <t>Duty AB on board an anchored tanker noticed six robbers boarding and notified the OOW. Master informed, ship's horn sounded, alarm raised and crew mustered in the citadel. The onboard Safety Advisor established communication with the Nigerian Navy patrol boat in the secure anchorage area and requested immediate assistance.
Upon hearing the alarm, the robbers escaped in their small black skiff. The Navy patrol boat proceeded towards the tanker and tried to chase the speed boat. The crew emerged from the citadel. Upon investigation, the ullage caps of some oil tanks were found opened. Nothing reported stolen.</t>
  </si>
  <si>
    <t>Around eight armed pirates in a speed boat chased the ship while underway. Alarm raised, SSAS activated, speed increased and all non-essential crew retreated to the citadel. Nigerian navy contacted; they suggested rendezvous with their naval vessel in the vicinity. As the pirates' boat closed in, the Master commenced evasive manoeuvres. Due to the hardening measures, the pirates were unable to hook their ladder onto the ship and moved away.</t>
  </si>
  <si>
    <t>Approximately 10 pirates in a speed boat, armed with automatic weapons, chased and fired upon the ship while underway. The armed guards on board the ship returned fire, resulting in the pirates aborting the attack and moving away. All crew safe. The ship sustained minor damage from gunfire.</t>
  </si>
  <si>
    <t>Five armed persons approached an anchored tanker in a speed boat. As they boarded the tanker, they commenced firing and injured one of the Benin Navy guards on board. All crew except the OOW on the bridge retreated into the citadel.
As the armed persons made their way to the bridge, where they fired upon and injured another Navy Guard. They took the OOW hostage and demanded that the Master, Chief Officer and Chief Engineer come to the bridge.
The armed persons then instructed the Master to heave up anchor, but when they were told that the tanker was in ballast, they stole the crew's property, kidnapped the Master and one engineer and escaped in the tanker's rescue boat.
The Benin Navy was notified to evacuate the injured guards. Once the armed persons were ashore they released the Master and engineer, who were able to contact the local police, later returning to the tanker.</t>
  </si>
  <si>
    <t>Pirates, armed with guns, boarded the tanker approaching the Bonny Fairway Buoy. Alarm raised, SSAS activated and all crew mustered in the citadel. Nigerian Navy notified and patrol boats were immediately deployed to assist the tanker.
As all crew were secure in the citadel, the pirates were unable to take any hostages. They damaged some navigation and communication equipment and escaped. Later, the Master and crew emerged from the citadel and took back control of their tanker and sailed to a safe port. All crew safe.</t>
  </si>
  <si>
    <t>Armed guards on board an anchored tanker noticed three unauthorised persons on board the vessel and fired a warning shot. One person managed to escape in a small boat while the remaining two were captured and handed over to Nigerian Navy.</t>
  </si>
  <si>
    <t>Armed pirates attacked and boarded a ship while underway. Alarm raised and all crew retreated into the citadel. The shipowners contacted the IMB Piracy Reporting Centre and requested assistance.
The IMB PRC immediately informed the Nigerian Navy, who dispatched patrol boats to assist the ship. The IMB PRC liaised with the shipowners and the Nigerian Navy regarding the incident.
Naval personnel boarded the ship. No pirates were found on board. The crew emerged from the citadel and sailed the ship to a safe port under naval escort.</t>
  </si>
  <si>
    <t>Eight persons in a small boat, armed with guns and knives boarded an anchored reefer ship. They demanded that the crew start the main engine and set sail. As the engines were unable to start, they stole the crew's and ship's property and left the vessel. Incident reported to Benin Navy which dispatched a naval vessel to investigate.</t>
  </si>
  <si>
    <t>Pirates in a speed boat hijacked a fishing boat and forced it to sail into Benin waters. They kidnapped two crew members before releasing the fishing boat.</t>
  </si>
  <si>
    <t>Pirates in a small speed boat chased and fired upon a tanker while underway. Alarm raised and crew mustered. The armed guards on board returned fire resulting in the pirates aborting the attack. All crew safe.</t>
  </si>
  <si>
    <t>Armed pirates attacked and hijacked the fishing vessel underway. The Owners of the fishing vessel reported the incident to the IMB Piracy Reporting Centre (PRC) who immediately contacted and liaised with the Ghana Navy Ops Centre.
As the fishing vessel moved from Ghanaian waters into Togo and Benin waters, the PRC continually updated the respective naval authorities.
Naval boats were deployed by the respective navies within their waters to look for the fishing vessel. On 28 March 2018, the owners confirmed that the fishing vessel had been released and was sailing to a safe port. All navies were informed accordingly.</t>
  </si>
  <si>
    <t>Four pirates in a speed boat armed with guns chased and boarded the ship underway. The alarm was raised and all crew mustered in the citadel. The IMB Piracy Reporting Centre liaised with the Nigerian Navy and the owners. The Nigerian Navy sent a patrol boat to the location. The pirates fired upon and damaged the ship’s equipment and accommodation. They stole ship’s cash and property and escaped. Naval personnel boarded the ship, rescued the crew and escorted the ship to a safe port.</t>
  </si>
  <si>
    <t>Armed pirates boarded a ship enroute from Takoradi, Ghana to Port Harcourt, Nigeria. They kidnapped 11 crew members and escaped. The incident was reported to the Nigerian Navy and a patrol boat was sent to the location. Naval personnel boarded and searched the ship. A total of three crew members were found safe on board. The ship sailed under the escort of the patrol boat to a safe location.</t>
  </si>
  <si>
    <t>The crew on board an anchored ship noticed a robber on the poop deck and raised the alarm. Seeing the alerted crew, the robber escaped without stealing anything.</t>
  </si>
  <si>
    <t>Two robbers boarded a supply ship. The duty
watchman noticed the robbers and raised the
alarm, resulting in the robbers escaping. The crew
noticed that the padlock on the paint locker was
broken but nothing was stolen. Port Control
informed.</t>
  </si>
  <si>
    <t>Six pirates in a speed boat approached and came
alongside the ship while underway. They hooked a
ladder on the ship’s railing and attempted to board.
Master raised the alarm, activated SSAS,
increased speed, took evasive manoeuvres and
non-essential crew mustered in the citadel. Due to
the hardening measures taken by the Master, the
pirates aborted the attempted attack and moved
away leaving their ladder hanging on the ship’s
side.</t>
  </si>
  <si>
    <t>Seven robbers attempted to board an anchored
ship using a rope attached to a hook. Duty crew
noticed the robbers, raised the alarm and alerted
the security watchmen who notified the local
authorities. Seeing the alerted crew the robbers
aborted the attempted boarding and moved away.</t>
  </si>
  <si>
    <t>An attempt was made by one individual to board a
Merchant Vessel. The attempt was thwarted by a
crew member and the intruder fled in a skiff with a
further six persons on board. Vessel and crew are
safe.</t>
  </si>
  <si>
    <t>While at anchor, a robber was sighted on deck and
the crew raised the alarm. The robber jumped
overboard immediately and escaped in a waiting
skiff, with another robber on board. The crew was
not injured and nothing was stolen.</t>
  </si>
  <si>
    <t>Two robbers in a small boat approached and
boarded an anchored tanker conducting STS
operations. Duty watchman noticed the robbers
near the forward cargo oil tanks with a hose and
raised the alarm. OOW immediately sounded the
ship’s horn and crew mustered. Seeing the crew
alertness, the robbers aborted their attempt to
steal cargo and escaped. The Nigerian Navy boat
patrolling the anchorage was notified. Nothing
reported stolen.</t>
  </si>
  <si>
    <t>While at berth, an UNKnown number of robbers
boarded the ship, tried to steal ship’s property and
assaulted the crew. The OS suffered traumatic
rotator cuff injury.</t>
  </si>
  <si>
    <t>While at anchor, a robber armed with knife
boarded the ship and stole a high-pressure washer
before fleeing back onto his boat. He was spotted
by two crew who tried to stop him. The robber
brandished a knife as he escaped in a boat. Port
control informed via VHF. A security boat
responded and caught the robber.</t>
  </si>
  <si>
    <t>An anchored tanker was boarded by four armed
robbers. Master raised the alarm, locked the
accommodation and all crew mustered in the
citadel. The armed robbers fired at the bridge
windows and gained access into the
accommodation. They ransacked all crew cabins
and escaped with crew personal belongings. A
navy boat arrived at the location to provide
assistance. All crew reported safe.</t>
  </si>
  <si>
    <t>While at anchor, the AB who conducted a round
saw two boats close to ship’s anchor chain. He
immediately reported this to the bridge, raised the
alarm and verbally chased the boats away. At
No.1 port cargo tank, the AB found two intruders
hiding in structures on deck. He shouted at the
intruders who ran to No.1 port side and jumped
overboard using a rope. The crew was mustered
at secondary muster station and search was
conducted.
During the search, it was found out that the No. 1
port ullage port was open. The vapour lock was
closed to avoid IG leakage and manual unlacing of
cargo tanks commenced. The side of ship was
checked for traces of any pipe for transfer of
cargo, but none was found. There was also no oil
sheen found around vessel nor on deck. The
master reported the incident to the Nigerian Naval
Service (NNS). A NNS Vision patrol boat came
alongside the ship. The Navy was apprised of the
situation on board.</t>
  </si>
  <si>
    <t>A vessel was approached by a speed boat with
pirates onboard. Alarm raised and anti-piracy
measures undertaken, embarked Navy security
guard fired two warning shots and pirates aborted
chase.</t>
  </si>
  <si>
    <t>This vessel was approached by a speed boat with
armed pirates on board. They boarded the ship
whilst it was underway, kidnapped 12 crew
members and escaped. Incident reported to the
Nigerian Navy who dispatched a naval boat to
assist the vessel. Remaining crew sailed the
vessel under naval escort to a safe anchorage.
It is to be noted that one hour before this incident,
another bulk carrier was approached by the same
pirates and attempted the attack. Embarked Navy
security guard fired two warning shots and they
aborted the chase.
On 28.10.2018, the 12 kidnapped crew members
were released safely.</t>
  </si>
  <si>
    <t>Six armed attackers in a speed boat approached a
tanker underway. Master raised the alarm,
increased speed, took evasive manoeuvres,
contacted the escort vessel and the non-essential
crew mustered in the citadel. The pirates fired
shots towards the tanker and then moved away
when they saw the local security escort vessel
approaching. All crew safe and no damages
reported.</t>
  </si>
  <si>
    <t>A merchant vessel has been boarded by 2 people
with knives at Pointe Noire anchorage. The alarm
was raised and the robbers escaped with ships
property.</t>
  </si>
  <si>
    <t>A merchant vessel was boarded by two people via
the anchor chain. The crew raised the alarm and
the two intruders left the vessel. Nothing was
stolen, crew and vessel are safe.</t>
  </si>
  <si>
    <t>Duty AB on routine rounds onboard an anchored
ship noticed a robber on the deck. He immediately
informed 2/O, who informed the Master
accordingly. Alarm raised, public announcement
made, and crew mustered. Hearing the alarm and
seeing the crew alertness, the robber escaped
empty handed. A search was made and found the
anchor chain grating cover was removed and
forecastle padlock was broken into. Port control
informed.</t>
  </si>
  <si>
    <t>Two robbers boarded the anchored tanker. Duty
watchman noticed the robbers, raised the alarm
and sounded ship’s horn resulting in the robbers
jumping overboard and escaping. A search was
made throughout the tanker. Incident reported to
local authorities who dispatched a patrol vessel.
Upon investigation, nothing reported stolen.</t>
  </si>
  <si>
    <t>Duty AB on routine rounds onboard the anchored
tanker noticed a speed boat alongside the anchor
chain. Around five persons armed with guns and
hooks were noticed attempting to board the tanker.
The AB shouted at the intruders and informed the
bridge. Alarm raised and fire pump activated.
Upon hearing the alarm, the persons aborted the
attempted boarding and moved away. Incident
reported to local authorities who dispatched a
patrol vessel which searched the waters around
the tanker. A search was made throughout the
tanker. Nothing reported stolen.</t>
  </si>
  <si>
    <t>Duty AB on routine rounds onboard an anchored
tanker noticed three armed robbers on the
forecastle deck. Alarm raised and crew mustered.
Seeing the crew alertness, the robbers escaped. A
search was made throughout the tanker and ship’s
properties were reported as missing. Incident
reported to the port control who dispatched a
police boat which searched the waters around the
tanker</t>
  </si>
  <si>
    <t>Pirates boarded a ship underway, kidnapped 11
crew members and escaped. Incident reported to
the Nigerian Navy who dispatched a patrol boat
and escorted the ship to a safe anchorage.
On 19.12.2018, received confirmation from the
Owners that the 11 kidnapped crew members
have been released safely and are being
repatriated.</t>
  </si>
  <si>
    <t>Armed pirates in a speed boat attacked the tanker
carrying out bUNKering operations at sea. They
took hostage the crew members and hijacked the
tanker. The IMB Piracy Reporting Centre received
information from the Owners, and alerted the
relevant authorities in the Gulf of Guinea. On 02
Nov 2018, the Owners confirmed the tanker was
released around 50nm SW of Bayelsa, Nigeria.
Eight crew members are reported missing. The
remaining crew members sailed the tanker to a
safe port. On 10.01.2019, received confirmation
from the Owner that the eight kidnapped crew.</t>
  </si>
  <si>
    <t>Pirates in a speed boat approached and fired upon
a tanker carrying out bUNKering operations at sea.
During the attack, bUNKering was stopped and cast
off initiated and speed increased. The tanker made
evasive maneuvers and escaped. All crew
reported safe.</t>
  </si>
  <si>
    <t>Whilst underway, a LNG tanker was chased by
nine pirates in a speed boat. Emergency alarm
raised, all crew mustered in citadel and SSAS alert
activated. The pirates approached the vessel
several times but due to the increased vessel
speed and evasive maneuvers, the pirates were
unsuccessful. They also fired shots towards the
tanker and later aborted the attack and moved
away. The vessel and all crew are safe.</t>
  </si>
  <si>
    <t>Duty crew onboard a tanker noticed two robbers
boarding the vessel using a rope. Alarm raised
and non-essential crew retreated to the citadel.
Hearing the alerted crew, the robbers escaped
empty handed.</t>
  </si>
  <si>
    <t>Eight robbers armed with guns and knives
boarded an anchored ship. They took hostage the
duty AB and forced him, with a knife on his throat,
to take them to the bridge. The armed robbers
then took the 2nd Officer and the AB to the
Master’s cabin, where they hit the Master and
threatened to shoot the 2nd Officer before stealing
cash from the ships safe and other personal
belongings. The robbers kept the three-crew
hostage until they disembarked in waiting boats.
Port control informed.</t>
  </si>
  <si>
    <t>Seven armed pirates, in a speed boat, approached
and fired upon a tanker underway. Alarm sounded
and all crew mustered in the citadel. The onboard
armed security guard returned fire resulting in the
pirates aborting the attack and moving away. All
crew safe.</t>
  </si>
  <si>
    <t>Four armed robbers boarded the anchored ship
via the anchor chain. General alarm raised, crew
mustered in citadel and rocket flares were fired.
The robbers escaped. Upon investigation, ship’s
stores were reported stolen. Incident reported to
Pointe Noire Port Control via VHF.</t>
  </si>
  <si>
    <t>While at anchor, 10 attackers armed with guns
boarded the ship, assaulted the crew, damaged
the ship’s radio equipment and abducted four crew
members (the master, chief engineer, chief officer
and AB). The abducted crew were taken to a
Panama-flagged tanker and reportedly proceeding
to Nigeria. The tanker was reported to be hijacked
by pirates earlier. The company's Emergency
Response Team (ERT) was activated and the ship
with the remaining 11 crew on board has been
directed to proceed to the port of Pointe-Noire,
Republic of the Congo. The company arranged for
a medical team to board the ship to assess the
crew’s health condition and provide assistance
and emotional support.
4 kidnapped crew members have been released
safely on 03.01.2019.</t>
  </si>
  <si>
    <t>Armed pirates attack and boarded a ship
underway. Six crew members reported kidnapped.
The remaining crew sailed the ship to a safe port.
On 01.02.2019, the crew members were released
safely.</t>
  </si>
  <si>
    <t>Two robbers in a canoe approached and boarded
FSL Singapore. The ship was conducting ship-toship
(STS) operation with another tanker Kensington. The security patrol personnel at the
forward part of the cargo deck sighted the robbers.
The 2nd officer on watch raised the general alarm
and the robbers jumped into the sea.</t>
  </si>
  <si>
    <t>Around 4-5 robbers in a small skiff came alongside
an anchored tanker and threw two ropes attached
with hooks onto the tanker’s railing. Duty crew on
routine rounds heard voices near the bow and
noticed the hooks and the skiff. Alarm raised. Nonessential
crew members mustered in the citadel.
Master requested assistance from the Nigerian
Navy patrol boat which immediately responded.
Hearing the alarm, the robbers moved away. The
patrol boat searched the waters around the tanker.</t>
  </si>
  <si>
    <t>Two robbers with plastic hoses boarded an
anchored tanker during STS operations. They
connected the hoses to the ullage ports of the
forward cargo tanks and attempted to steal cargo.
Duty crew noticed the robbers and raised the
alarm resulting in the robbers escaping. The
incident was immediately reported to the Nigerian
Navy patrol boat who came to the location and
carried out a check on the surrounding waters.
Nothing reported stolen.</t>
  </si>
  <si>
    <t>Two robbers armed with long knives boarded an
anchored tanker. Duty OS on routine rounds
noticed a ladder hooked to the ship’s rail and two
robbers near the poop deck winch. OOW notified
and alarm raised. Master directed the searchlight
towards the poop deck resulting in the robbers
escaping with stolen ship’s stores.</t>
  </si>
  <si>
    <t>A tanker was fired upon while underway. General
alarm sounded, non-essential crew mustered in
Citadel and the tanker conduct evasive
manoeuvres. Due to the hardening measures, the
pirates aborted the attack. Incident reported to the
Nigerian navy.</t>
  </si>
  <si>
    <t>Around seven to eight armed pirates in a skiff
chased, fired upon and tried to board a tanker
underway. General alarm raised, non-essential
crew mustered in the citadel and Master
commenced evasive manoeuvres. Due to the
hardening measures, the pirates aborted the
attack. Vessel and crew reported safe.</t>
  </si>
  <si>
    <t>A merchant vessel was approached by 2 skiffs in
position 03:02N - 006:05E, 80 nm south from
Brass, Nigeria.
The skiffs had 7 to 8 persons onboard that came
alongside and attempted to board. Vessel
increased speed and skiffs turned away. Vessel
and crew are safe.</t>
  </si>
  <si>
    <t>About five to seven armed pirates in a skiff chased
and fired upon the ship underway. General alarm
sounded, deck lights switched on, speed
increased, and crew mustered in Citadel. Armed
guards on board the ship managed to repel the
attempted attack.</t>
  </si>
  <si>
    <t>An MV(NAME WITHHELD) was attacked by
pirates.
A Nigerian Navy Launch Boat had been
dispatched on the scene as well as a Beninese
Patrol Boat.</t>
  </si>
  <si>
    <t>Five armed pirates attacked and boarded a ship
underway, kidnapped three crew members and
escaped. Incident reported to the Nigerian Navy
who dispatched a naval boat to assist the vessel.
Remaining crew sailed the vessel under naval
escort to a safe anchorage.
On 01.03.2019, received confirmation from the
Owners that the three kidnapped crew members
were released safely.</t>
  </si>
  <si>
    <t>Duty crew on routine rounds onboard a berthed
tanker noticed a robber armed with a knife. Alarm
sounded, resulting in the robber escaping. On
searching the tanker, ship’s stores were reported
stolen. Incident reported to local agent and port
control.</t>
  </si>
  <si>
    <t>Around four to six armed with guns pirates in a
speed boat chased and fired upon a container
vessel underway. Two of the robbers attempted to
hook a ladder to ship’s hull but was not successful
hence slowed down the pursuit.
The perpetrators then fired two-gun shots toward
the ship’s bridge and subsequently to the ship’s
accommodation.
The master-initiated security procedure, alarm
raised, non-essential crew mustered in the citadel,
and contacted company security officer via Shore
Emergency Contact Number (SECN) as well as
the company’s armed escort vessel and the
Nigerian Navy and carried out evasive manoeuvre
as per company procedure.All the 27 crew and
ship are safe, no injury reported, and the fast boat
aborted the pursuit.
The Master arranged to rendezvous with armed
escort ship approximately 30 nm away. At 0330
hrs (local time), the ship met the escort and both
ships proceeded to Port of Onne.</t>
  </si>
  <si>
    <t>Unnoticed, robbers boarded an anchored ship.
They stole ship’s stores and escaped. Incident
reported to local Authorities.</t>
  </si>
  <si>
    <t>Unnoticed, robbers boarded an anchored tanker.
They stole ship’s stores and escaped. Incident
reported to local Authorities.</t>
  </si>
  <si>
    <t>Duty officer onboard a tanker underway noticed on
radar, two targets at a distance of 4nm. At 2nm
the targets were seen to cross the stern, increase
speed and approach at high speed. As the skiffs
closed in to the tanker, they opened fire. The
onboard Nigerian naval personnel returned fire.
The skiffs retreated and followed the tanker for a
short duration before moving away.</t>
  </si>
  <si>
    <t>Two skiffs with 16 armed persons chased, fired
upon and attempted to board a tanker underway.
General alarm raised, SSAS activated and nonessential
crew mustered in the citadel. A security
vessel in the vicinity responded to the Master's call
resulting in the skiffs aborting and moving away.
Crew and vessel reported safe. Incident reported
to Nigerian Navy.</t>
  </si>
  <si>
    <t>Two speed boats with 16-armed person chased
and fired upon an offshore supply vessel
underway. Alarm raised, vessel increased speed and commenced evasive manoeuvres and nonessential
crew mustered in the citadel. The
escorting security vessel intervened to repel the
attack. Vessel sustain bullet damage on the
bridge. All crew reported safe. Nigerian Navy
escorted the vessel to a safe port.</t>
  </si>
  <si>
    <t>Armed pirates in a speed boat approached and
boarded the tanker underway. Alarm raised, and
all crew mustered in the citadel. Upon receiving
information on the incident, the IMB Piracy
Reporting Centre (PRC) immediately informed the
Nigerian Authorities. A naval patrol boat was
dispatched to assist the tanker. The IMB PRC
continued to liaise with the Authorities and the
Owners until the naval team boarded the tanker
and confirmed all crew safe. The tanker later
resumed her intended passage to the next port.</t>
  </si>
  <si>
    <t>Armed pirates attack and boarded a tanker
underway. Alarm raised and crews mustered in the
citadel. On taking the headcount, four crews were
identified as missing. Upon receiving a MAYDAY
message from the Master, the IMB Piracy
Reporting Centre (PRC) immediately informed the
Togo Authorities. A naval patrol boat was
dispatched to assist the tanker. The IMB PRC
continued to liaise with the Authorities and the
Owners until the naval patrol boat arrived at the
location of the tanker and the crews emerged from
the citadel. On searching the ship one crew was
found hiding in a compartment. The tanker was
escorted to Lome anchorage for further
investigations. Three crews remain missing. On 11
Apr 2019, the Owners confirmed that the three
kidnapped crew members were released safely.</t>
  </si>
  <si>
    <t>Pirates armed with machine guns in two speed
boats approached an offshore support vessel
underway. The Captain immediately notified the
naval escort security boat which maneuvered to
engage the attackers. One speed boat closed in
from port side of the vessel and crossed the bow,
while the other speed boat exchanged fire with the
security boat. Alarm raised, crew proceeded to the
engine room and all power was shut down. The
pirates boarded the vessel with the aid of an
elongated ladder. They broke into the
accommodation, vandalized the cabins and took
crew belongings and vessel’s properties. The
pirates then proceeded to the engine room,
kidnapped five men and escaped. The remaining</t>
  </si>
  <si>
    <t>Two robbers managed to board an anchored
product tanker and started stealing the oil cargo
using a hose pipe. Duty watch keeper noticed the
hose and immediately informed Master. Incident
reported to a Navy patrol boat in the vicinity.Gun
shots were heard. Seeing the alerted crew, the
robbers escaped. All crew and vessel are safe. It
was reported that the Navy patrol boat managed to
intercept the boat and apprehend the robbers.</t>
  </si>
  <si>
    <t>OOW onboard an anchored tanker noticed the
paint room door opened and spotted robbers on
the forecastle. He immediately directed the search
light towards the robbers and sounded the ship’s
horn. Seeing the alerted crew, the robbers
escaped with stolen ship’s stores. Takoradi Port
Control informed and the Takoradi Marine Police
boarded the tanker for investigation.</t>
  </si>
  <si>
    <t>While the ship was at anchor carrying out a shipto-
ship operation, the duty watch keeper saw two
robbers near the vessel cargo tank. The robbers
escaped into a waiting boat when their presence
was discovered.</t>
  </si>
  <si>
    <t>Armed persons boarded an anchored ship. They
kidnapped four crew members and escaped. The
remaining crew sailed the ship to Douala port.
Investigation are ongoing.</t>
  </si>
  <si>
    <t>Nine pirates armed with automatic weapons and a
rocket-propelled grenade (RPG) boarded a tanker
underway undergoing sea trials. Duty officer
raised the alarm and crew took shelter. The
pirates took hostage the duty officer and instructed
all the crew members to come out of hiding. They
damaged the navigation and all communication
equipment, stole crew and ship's property, locked
all the crew in one cabin and took the Master as
hostage.
On 09 Apr 2019, a Spanish Navy Warship tried to
establish communication with the tanker. On
receiving no response, the warship approached
the tanker, resulting in the pirates escaping. The
Master told the naval boarding team that they had
been held hostage for four days. After
investigations, the naval boarding team
disembarked. While continuing on her voyage, the
main engines had to be shut down due to
overheating. The C/E noticed ingress of water into
the engine room, which was later fixed. Without
any communication equipment that is still working,
the tanker was adrift for 12 days before being able
to hail a fishing boat for assistance. The master
then established contact with the owners who then
arranged for the tanker to be towed to Ghana. The
tanker arrived at Ghana anchorage on 22 April
2019.</t>
  </si>
  <si>
    <t>Four persons in a speed boat armed with
automatic weapons approached an anchored
tanker. Two persons managed to board the tanker
and opened fire towards the accommodation. The
onboard Nigerian naval guards returned fire
resulting in the persons retreating into their boat
and escaping. Alarm raised, PA announcement
made and crew mustered in the citadel. Bonny
Signal Station and Nigerian Navy notified. One
guard was injured during the shooting and was
given first aid by the crew. Two security boats
responded and approached the tanker. The
injured guard was transferred to a security boat
and taken ashore for medical assistance.
Remaining crew safe.</t>
  </si>
  <si>
    <t>Three robbers in a small craft approached and
boarded an anchored tanker. Duty AB on routine
rounds noticed the robbers near the cargo tank
and notified the OOW. Alarm raised, PA
announcement made, and crew mustered.
Hearing the alarm and seeing the crew alertness,
the robbers jumped overboard along with their
hose and escaped in their boat. The incident was
reported to a naval patrol boat. Nothing reported
stolen.</t>
  </si>
  <si>
    <t>Two robbers armed with long knives boarded an
anchored product tanker and broke into the
forecastle store. Duty watch keeper spotted the
robbers and notified the OOW. Alarm raised, and
crew mustered. Upon hearing the alarm, the
robbers escaped with stolen ship’s stores.</t>
  </si>
  <si>
    <t>Duty crew onboard an anchored tanker noticed
two robbers near the cargo tank with a hose.
Alarm raised, and PA announcement made.
Seeing the alerted crew, the robbers escaped in
their boat with their hose. A patrol boat was
informed which came and searched the area.
Nothing reported stolen.</t>
  </si>
  <si>
    <t>Armed persons in a speed boat chased and fired
upon a tanker underway. Alarm raised, vessel
increased speed and commenced evasive
manoeuvres and non-essential crew mustered in
the citadel. Due to evasive manoeuvres, the
boarding was evaded. Nigerian Navy notified.
Vessel and crew reported safe.</t>
  </si>
  <si>
    <t>Pirates onboard a previously hijacked tug
approached and boarded the ship underway.
Alarm sounded and the crew retreated into the
citadel. Regional Authorities notified. A nearby
Spanish Naval vessel and the Equatorial Guinean
Navy responded to the incident resulting in the
pirates escaping and the crews released. The tug
and the ship were escorted by the Equatorial
Guinean Navy to a safe port for further
investigations.</t>
  </si>
  <si>
    <t>Armed pirates hijacked the tug underway and took
its crew hostage. The pirates used the tug to
attack and board another ship. Incident reported to
authorities and a Spanish and Equatorial Guinean
Naval vessel responded resulting in both ships
being released</t>
  </si>
  <si>
    <t>Four robbers armed with automatic rifles and
knives boarded an anchored ship. They took the
crew hostage, ransacked their cabins and stole
ship and crew cash and properties before
escaping. Master was injured during the incident.
The incident was reported to Conakry Port Control
and a patrol boat came for investigation.</t>
  </si>
  <si>
    <t>Armed pirates in two speed boats boarded and
hijacked the ship underway. The Owners were
unable to contact the ship and immediately
informed the Nigerian Authorities. The IMB Piracy
Reporting Centre (IMB PRC) received the
information from the Nigerian Authorities and
made contact with the Owners. The IMB PRC
notified all the Regional Authorities and the Ghana
Navy Maritime Ops Centre dispatched a patrol
boat to intercept the ship. On 15.07.2019, the
Ghana Navy Patrol Boat located the ship and
escorted her to a safe port for investigation. It was
reported that several crew members were missing
from the ship. Further investigation are on-going.</t>
  </si>
  <si>
    <t>Five robbers armed with knives in a small wooden
boat approached and boarded an anchored ship
using a rope attached with a hook. The robbers
took hostage the duty crew and stole his personal
belongings and ship’s properties. Alert crew
noticed the robbers and raised the alarm. All doors
locked and crew mustered. Hearing the alarm and
seeing the crew alertness, the robbers escaped.
Port control informed. During the incident the duty
crew sustained injuries.</t>
  </si>
  <si>
    <t>Ten robbers boarded the berthed ship during
cargo operations. They assaulted and took
hostage the duty AB on routine rounds. The
robbers stole ship’s stores from the paint locker.
They released the duty AB and escaped in their
boat. Alarm raised, crew mustered and a search
was carried out. The AB received minor injuries
during the incident. Port Control and PFSO
informed.</t>
  </si>
  <si>
    <t>During routine rounds, duty crew, getting a strong
smell of cargo, approached the forward cargo
tanks and noticed one unauthorized person
jumping overboard with a hose. Alarm raised and
crew mustered. Investigations indicated that the person was trying to steal cargo. Incident reported
to the Navy patrol boat in the vicinity. A search of
the surrounding waters conducted. Nothing
reported stolen</t>
  </si>
  <si>
    <t>Armed robbers boarded an anchored ship, stole
ship’s properties and escaped. Master tried to call
Port Control but received no response.</t>
  </si>
  <si>
    <t>Duty officer onboard a berthed offshore supply
vessel noticed a robber on the CCTV stealing
ship’s properties from the pump room and
immediately informed the Master. Crew quickly
locked the robber inside the pump room. Seeing the alerted crew, the accomplice waiting in a
canoe alongside the vessel escaped. Port
authority was notified and the robber was taken
ashore for questioning and investigation.</t>
  </si>
  <si>
    <t>A suspicious boat approached and fired upon a
tanker underway. Alarm raised and crews
mustered in the citadel. Master took evasive
actions resulting in the boat abandoning the
attack.</t>
  </si>
  <si>
    <t>Armed persons boarded a ship. The Cameroon
navy dispatched a patrol boat. When the crew
emerged from hiding, it was reported that eight
crew members were missing. Investigations are
on-going.</t>
  </si>
  <si>
    <t>Armed persons boarded a ship, stole crew and
ship's property and escaped. The Cameroon navy
dispatched a patrol boat. When the crew emerged
from hiding, it was reported that nine crew
members were missing. Investigations are ongoing.</t>
  </si>
  <si>
    <t>Pirates boarded a tanker underway. Alarm
sounded and crew mustered in the citadel.
Headcount indicated that one crew was missing in
the citadel. Owners and Nigerian navy notified and
a naval patrol boat was dispatched. After the
Nigerian naval team boarded the vessel and
confirmed that no pirates found on board, the crew
emerged from the citadel.</t>
  </si>
  <si>
    <t>Unnoticed, robbers boarded a berthed bulk carrier
during cargo operations. During routine rounds in
the morning, it was noticed that the store’s padlock
was broken and the door’s hinge damaged and
bent. After checking, several ship’s properties and
stores were reported stolen. Port Authorities
informed.</t>
  </si>
  <si>
    <t>Eight persons in a speed boat, boarded a fishing
vessel conducting fishing operations. The
perpetrators kidnapped two crew members and
escaped. Cameroon navy notified and
investigations are ongoing.</t>
  </si>
  <si>
    <t>Four robbers armed with a gun and knives
boarded an anchored tanker. They took hostage
the duty AB, tied his hands and forced him to lead
them to the bridge. Once inside the bridge, the
robbers took hostage the duty officer and forced
him to lead them to the Captain, Chief Engineer,
third officer and bosun’s cabins. After looting the cabins, the robbers locked the crew in a cabin and
escaped. Crew personal belongings, cash and
ship’s properties stolen.</t>
  </si>
  <si>
    <t>Duty watchmen onboard the tanker noticed two
robbers near the forward cargo tanks and raised
the alarm. One robber shouted at the watchkeeper
and made a threatening gesture. Alarm raised and
Nigerian navy patrol boat responded and searched
the waters around the tanker. Investigations
showed a section of the razor wire was broken and
the vapour locks of the forward cargo tanks were
opened</t>
  </si>
  <si>
    <t>Duty security patrol onboard an anchored product
tanker noticed three robbers on the forecastle and
immediately informed the OOW, who raised the
alarm. Upon hearing the alarm, the robbers
escaped without stealing anything. Incident
reported to Nigerian Navy and a patrol boat arrived
for investigation.</t>
  </si>
  <si>
    <t>Duty officer on routine rounds onboard an
anchored ship noticed a mooring rope in the water
and notified the bridge. Alarm raised and crew
mustered. Investigations showed that the forward
storeroom door was opened and ships store’s
were stolen. A boat with two persons was seen
moving away from the vessel. Incident reported to
Port Control.</t>
  </si>
  <si>
    <t>Armed persons boarded an anchored ship.
Incident reported to the Authorities who dispatched
a patrol boat to the ship’s location. It was reported
that nine crew members were found missing from
the ship. The remaining crew with the assistance
of the patrol boat sailed the ship to a safe port. On
12 Dec 2019, the Owners confirmed that the nine
kidnapped crew members were released safely on
06 Dec 2019</t>
  </si>
  <si>
    <t>Three persons armed with guns and knives
boarded an anchored tanker and shot one armed
guard in his leg. They entered into the
accommodation and tried to force their way into
the captain’s cabin, but were unsuccessful. Alarm
raised and SSAS activated. Once the armed
persons left the tanker a headcount was taken and
four crew members were reported missing. Togo
Navy boarded the vessel for investigation. On 13
Dec 2019, the Owners confirmed that three crew
members were released safely and one crew
member died due to illness.</t>
  </si>
  <si>
    <t>Armed persons in a skiff approached and fired
upon the tanker underway. Alarm raised, tanker
increased speed and commenced evasive
maneuvers. Fire pump activated, and four
parachute rockets discharged. Due to the actions
of the Master and crew, the skiff aborted and
moved away. The tanker and crew safe.</t>
  </si>
  <si>
    <t>Armed pirates attack and boarded an oil tanker
underway. Nineteen crew were reported as
kidnapped. The vessel owners notified the
Nigerian Navy and MRCC for assistance.
Remaining crew sailed the tanker to a safe area.
On 22 Dec 2019, the Owners confirmed that the
nineteen kidnapped crew members were released
safely on 21 Dec 2019.</t>
  </si>
  <si>
    <t>Around six heavily armed pirates boarded the
tanker underway. They took hostage all crew
members and destroyed some equipment resulting
in the tanker going into a blackout condition. The
remaining crew sent a distress and requested to
be towed to a safe area. Upon receiving the
information, the IMB Piracy Reporting Centre
immediately notified and liaised with the Regional
Authorities to provide assistance to the tanker. A
Togo Navy ship was dispatched to the location of
the tanker and made arrangements to tow the
tanker. Twenty crew were reported missing.
Update 21/01/2020 from IMBKL: On 20 Jan 2020,
the Owners confirmed that 19 kidnapped crew
members were released safely on 18 Jan 2020,
and one crew member died due to illness during
the captive.</t>
  </si>
  <si>
    <t>Two robbers in a canoe came alongside an
anchored offshore tug. They boarded the vessel
and stole ship’s properties. Incident reported to
Port Control.</t>
  </si>
  <si>
    <t>Around six armed persons in a skiff came
alongside an anchored ship and attempted to hook
on a ladder to board the vessel. The persons
threatened the crew with their weapons. Alarm
raised and port authorities notified. Seeing the
alerted crew, the armed persons aborted the
attempted boarding. Vessel and crew are safe</t>
  </si>
  <si>
    <t>The Company Security Officer (CSO) reported that
while the ship was underway to Port Harcourt, she
was pursued by a suspected pirate skiff. The
master and the crew went to the citadel except for
the chief engineer who hid in his cabin. As the skiff
came closer to the ship, there was an exchange of
gunfire between the seven Nigerian armed guards
on board the ship and the pirates on board the
skiff. The pirates eventually aborted the pursuit
and fled. The ship resumed operation and
proceeded to Bonny, Nigeria with all 21 crew and
7 armed guards on board.</t>
  </si>
  <si>
    <t>Around six persons armed with guns boarded an
anchored tanker. A distress message was sent by
the tanker. The persons stole ship’s cash and
properties and kidnapped eight crew members
before escaping. One crew was reported injured.
Upon receiving the distress message, the IMB
Piracy Reporting Centre immediately notified and
liaised with the Authorities. A security boat was
sent by the Authorities to provide assistance.
Investigation is on-going.</t>
  </si>
  <si>
    <t>Five armed pirates in a small craft approached the
tanker underway. Alarm raised and evasive
manoeuvres commenced. Armed security team
onboard the tanker fired warning shots resulting in
the pirates returning fire and then aborting the
approach and moving away.</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</si>
  <si>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</si>
  <si>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Around 15 armed persons in a speed boat chased
and fired upon a container vessel underway. Alarm
raised and the non-essential crew took shelter in
the citadel. The vessel increased speed and the
armed naval guard onboard returned fire, resulting
in the skiff aborting the attack and moving away.
Vessel and crew safe.</t>
  </si>
  <si>
    <t>Duty crew onboard the anchored tanker carrying
out STS operations noticed an unauthorised person near the forecastle. Alarm sounded and
seeing the alerted crew, the person jumped
overboard and escaped with his accomplices in a
wooden boat. A naval patrol boat arrived at the
location, searched the waters around the tanker
and remained close to the tanker until daybreak.
Nothing reported stolen.</t>
  </si>
  <si>
    <t>Duty AB onboard a berthed Offshore supply vessel
noticed an unauthorised person on deck. Alarm
raised and hearing the alerted crew, the person
escaped with stolen ship’s properties. Incident
reported to port Authority and a search was carried
out.</t>
  </si>
  <si>
    <t>Two robbers in a boat boarded an anchored
tanker. They tried to seize the duty AB on routine
rounds, who managed to escape. Alarm raised.
Hearing the alerted crew, the robbers escaped
without stealing anything. Incident reported to
Nigerian Navy. A patrol boat was dispatched to the
location.</t>
  </si>
  <si>
    <t>Armed pirates in two boats approached and
boarded the ship underway. Master raised the
alarm, sent distress message, stopped the ship
and all crew members mustered in the citadel.
Upon receiving the distress message, the IMB
Piracy Reporting Centre (IMB PRC) immediately
alerted the Authorities in the Region and
commenced liaising with the authorities and vessel
operators. A security vessel with a Nigerian Navy
team was dispatched to assist. The Sao Tome
Navy / Authorities requested a nearby Portuguese
patrol boat to assist as well. The crew emerged
from the citadel after the Nigerian navy personnel
boarded and searched the ship. Some ship’s
equipment was reported as damaged. Under the
escort of the security vessel the ship proceeded to
a safe port.</t>
  </si>
  <si>
    <t>Duty crew onboard an anchored vessel noticed the
paint store broken into and ship’s stores stolen</t>
  </si>
  <si>
    <t>Three persons in a small boat approached an anchored tanker and attempted to board via the anchor chain. Duty crew on routine rounds noticed the attempted boarding and raised the alarm. Seeing the alerted crew, the persons aborted the boarding and escaped in their boat. The incident reported to Port Control.</t>
  </si>
  <si>
    <t>While underway pirates with armed attacked a
tanker and kidnapped nine crew members. Vessel
sailed to a safe port. Investigations are ongoing.</t>
  </si>
  <si>
    <t>Duty officer onboard the ship underway noticed a
speed boat approaching at high speed. Alarm
raised, speed increased, all non-essential crew
mustered in the citadel and CSO notified. As the
boat closed in, the Master commenced evasive
manoeuvres. The approaching boat called the ship
over VHF Ch 16 and demanded the ship to be
stopped. Shots were heard being fired towards the
ship. After around one hour the boat aborted and
moved away. All crew safe.</t>
  </si>
  <si>
    <t>While at anchor, four perpetrators boarded the
ship, broke the padlock to the paint locker room,
stole paint and escaped.</t>
  </si>
  <si>
    <t>Eight Pirates in a small boat approached and
attempted to board a product tanker underway. All
non-essential crew mustered in the citadel and
CSO notified. Master commenced evasive
manoeuvres, resulting in the pirates aborting the
approach. Vessel and crew safe</t>
  </si>
  <si>
    <t>Robbers in two wooden boats approached and
boarded an anchored ship, stole ship’s properties
and escaped. Alarm raised and extra lookouts
posted. Incident reported to Port Control and the
Ghana Authorities boarded the ship for
investigation.</t>
  </si>
  <si>
    <t>Master onboard the tanker underway noticed a
skiff on a parallel course. On altering her course,
the skiff was seen altering course also and
approaching the tanker. Alarm raised and the nonessential
crew members mustered in the citadel.
As the skiff closed in, ten persons were noticed in
the skiff. A weapon was observed in the skiff as
well. The Master increased speed and
commenced evasive manoeuvres, resulting in the
skiff aborting the approach. Tanker and crew safe.</t>
  </si>
  <si>
    <t>Six armed persons boarded the tanker underway.
Distress signal activated and regional authorities
notified. All non-essential crew mustered in citadel.
The Benin Navy responded, boarded the tanker
and rescued the crew. One crew reported missing.
On 30 Mar 2020, the Owners confirmed that the
kidnapped crew was released safely on
28.03.2020.</t>
  </si>
  <si>
    <t>While sailing, about six pirates armed with
sophisticated weapons (e.g. machine guns)
boarded the ship from one craft. They broke two
glasses on the bridge and stole cash. The master
and crew sent SSAS and hid in the cabin. The
crew was not injured.</t>
  </si>
  <si>
    <t>A robber in a canoe approached and boarded an
anchored vessel. The alert crew noticed the
presence of the robber and raised the alarm. All
crew mustered and a security search was carried
out throughout the vessel. Port Control informed
and a security boat was sent to the location. It was
reported that a mobile phone was stolen from the
vessel.</t>
  </si>
  <si>
    <t>A robber boarded an anchored tanker. Duty crew
spotted the robber and raised the alarm. Crew
mustered. Hearing the alarm, the robber escaped
with stolen cargo. Port control and Nigerian navy
notified. A patrol boat was dispatched and Nigeria
Naval personnel boarded the vessel for
investigations.</t>
  </si>
  <si>
    <t>Around five persons in a speed boat approached
the tanker underway. PA announcement was
made, accommodation locked down and all nonessential
crew mustered in the citadel. Master
increased speed and commenced evasive
manoeuvres, resulting in the persons aborting the
approach and moving away. The tanker and crew
safe.</t>
  </si>
  <si>
    <t>About ten pirates armed with AK-47 in a skiff doing
21 knots, chased and fired upon a container ship
underway. Master raised the alarm, activated
distress alert, increased speed and took evasive
manoeuvres, resulting in the pirates aborting the
attempted attack and moving away. The crew and
ship are safe.</t>
  </si>
  <si>
    <t>Armed persons boarded an anchored container
ship. Alarm raised and crew took shelter in the
citadel. Incident reported to the Benin Authorities.
A patrol boat in the vicinity was diverted to the
location to rescue the crew members and to
provide assistance to the ship. Eight crew reported
missing from the ship.</t>
  </si>
  <si>
    <t>Armed pirates in a skiff attacked and boarded a
product tanker underway. They kidnapped 10
crews and escaped. The Owners of the tanker informed the IMB Piracy Reporting Centre who
then liaised with relevant regional and international
authorities in the region and requested for
assistance. A Nigerian Navy Security Vessel was
dispatched to the location and provided assistance
to the tanker. The four remaining crew members
onboard together with the assistance of another
sister vessel managed to sail the tanker to a safe
port. Nigerian Authorities are investigating</t>
  </si>
  <si>
    <t>While at anchor, the watch duty officer reported a suspicious noise near the main deck. Upon checking, he saw a perpetrator holding a sharp object rushing towards him. The duty officer alerted other crew and the alarm was raised. The perpetrator escaped in a small motorboat with three other perpetrators. A search of the ship was conducted. The crew was not injured and nothing was stolen.</t>
  </si>
  <si>
    <t>UNKnown persons attack the fishing vessel. Three crews were reported kidnapped. The incident was reported to the Gabon Authorities who then escorted the remaining crew back to a safe port.</t>
  </si>
  <si>
    <t>UNKnown persons attacked the fishing vessel. Three crews were reported kidnapped. The incident was reported to the Authorities who then escorted the remaining crew back to a safe port.</t>
  </si>
  <si>
    <t>Five persons armed with rifles in a skiff approached an anchored ship. They boarded the ship and opened fire causing injuries to two crew members. Before escaping, they kidnapped two crew members and stole two mobile phones. Incident reported to Port Control and a naval ship via VHF ch.16. The naval personnel boarded the ship and evacuated the injured crew to a hospital. It was reported that the crew members had sustained bullet wound injuries in their legs.</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</si>
  <si>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</si>
  <si>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Seven heavily armed pirates attacked and boarded a general cargo ship underway. The crew retreated into the citadel and contacted the owners and IMB PRC for help. The IMB Piracy Reporting Centre immediately started liaising with the Nigerian Authorities and requested for assistance. Two Nigerian Naval vessels responded. By the time the naval vessels arrived near the ship, the pirates had disembarked. The crew emerged from the citadel and the Naval vessels remained alongside the ship until daylight to ensure safety and security.</t>
  </si>
  <si>
    <t>Around seven persons armed with guns and knives boarded an anchored tanker. They stole ship’s cash and crew personal belongings before escaping. It was reported that five crew members were assaulted during the incident</t>
  </si>
  <si>
    <t>Six armed pirates attacked and boarded the vessel underway, kidnapped six crew and escaped. The incident was reported to the Regional Authorities who coordinated a response and escorted the remaining crew to a safe port.</t>
  </si>
  <si>
    <t>Duty AB onboard an anchored bulk carrier noticed three robbers on the forecastle and immediately informed the OOW who raised the alarm. Seeing the alerted crew the robbers escaped with stolen ship’s properties. Incident reported to Takoradi Port Control.</t>
  </si>
  <si>
    <t>Armed pirates attacked and boarded a general cargo ship that was drifting and awaiting operational instructions. When the AB came on the bridge to start his watch duty, he found there was no one on the bridge. The chief officer later found five crew comprising master, chief engineer, 3rd officer, electrical engineer and chief cook missing. The perpetrators also stole ship’s properties, cash and crew personal belongings before escaping in a small boat. Authorities informed, crew mustered and a search was carried out onboard the ship. The remaining 15 crew are reported safe. On 04.08.2020 the owners confirmed the 5 kidnapped crew members were released on 31.07.2020</t>
  </si>
  <si>
    <t>While at anchor, armed pirates boarded the vessel and kidnapped nine crew on board. The coordinated attack against the FPSO involved at least two speedboats. One of the boats was used as a decoy to distract crew on the security vessel HUDSON CAPT ELENDU which was used to protect the assets in the Okwori field. The FPSO was then boarded by attaching a hooked ladder to the half-way hoisted gangway. The Nigerian Navy later sent the fast patrol boat NNS SHIRORO to provide assistance to the FPSO which was undergoing maintenance at the time of the attack. The remaining crew left on board were not harmed. The FPSO vessel is permanently moored in the Okwori field offshore, Nigeria. On 09.09.2020, the Owners confirmed that the 9 kidnapped crew members were safely released on 06.08.2020.</t>
  </si>
  <si>
    <t>Eight pirates armed with machine guns boarded a product tanker underway. They held hostage all crew members, stole documents and valuable items and kidnapped 13 crew members before escaping. The tanker was left drifting with limited and unqualified crew onboard. A nearby merchant vessel rendered assistance which allowed the tanker to be sailed to a safe port. Regional authorities notified On 02.09.2020, the Owners confirmed that the 13 kidnapped crew members were released safely on 19.08.2020.</t>
  </si>
  <si>
    <t>Three robbers boarded an anchored ship. The deck patrol was threatened and tied by the robbers. When the deck patrol did not report for 15 minutes, the OOW raised the alarm. Crew mustered, proceeded forward and noticed the tied apprehended crew. The robbers escaped with stolen ship’s properties.</t>
  </si>
  <si>
    <t>While at anchor, a few perpetrators in a canoe approached and boarded the drill ship using ropes. Duty AB on routine rounds onboard noticed a movement near the aft deck. The alarm was raised and a check on board the ship was conducted. Seeing the crew alertness, the UNKnown persons jumped overboard and escaped in their canoe. Buckets of paint and boxes of new lashing equipment were stolen.</t>
  </si>
  <si>
    <t>A refrigerated cargo ship was attacked by armed
pirates while underway. The pirates kidnapped two
crew. The remaining crew managed to retreat into
the citadel. Nigerian navy patrol vessels were
deployed to the location to assist. The navy
boarded the ship, conducted a search and
escorted the ship to a safe anchorage. Remaining
crew reported safe.</t>
  </si>
  <si>
    <t>Duty AB on routine rounds onboard the berthed tanker noticed one unauthorised person on the forecastle and immediately informed the Duty Officer. Alarm raised and local security guard alerted. Seeing the crew alertness, the robber escape with ship’s stores. A search was made throughout the tanker. Incident reported to Port Authority and Coast Guard.</t>
  </si>
  <si>
    <t>Unnoticed, robbers boarded the anchored container ship, stole ship’s stores and escaped. Incident reported to Port Control.</t>
  </si>
  <si>
    <t>During heavy rain, armed robbers in two boats approached and boarded the berthed tanker engaged in cargo operations. Deck crew noticed the robbers and raised the alarm. The discharging operations were suspended, all access doors were locked, and crew mustered in the citadel. Port Control informed through VHF CH12. Hearing the alarm, the robbers escaped. A Nigerian Navy Officer boarded the tanker for investigation. Nothing reported stolen.</t>
  </si>
  <si>
    <t>While underway, perpetrators armed with guns approached the ship in more than two speed boats. The ship engaged in zig zag movement to delay boarding while all 21 crew locked themselves in the citadel. The incident was reported to the Togo Navy, who deployed a military operation boat that arrived at the location on 18 Oct at about 0800 hrs. With the arrival of Togo Navy, all crew came out of the citadel unhurt. The ship walkie talkie, a laptop and a mobile phone were stolen.</t>
  </si>
  <si>
    <t>While at anchor, the duty officer saw a perpetrator boarding the ship at forecastle. The duty officer sounded the alarm and mustered the crew. The Port Control was notified via VHF Ch. 16 and the ship’s Company Security Officer (CSO) was informed. A Coast Guard patrol boat was deployed to investigate and confirmed that there were no signs of any perpetrators on board or nearby the ship. A search on board the ship was conducted and two mooring ropes were found missing. The crew was not injured.</t>
  </si>
  <si>
    <t>Around six to seven pirates armed with rifles
attacked and boarded the tanker underway. Alarm
raised and all crew mustered in the citadel. Local
authorities notified. A security vessel was
dispatched to assist the tanker. Once the pirates
had left the tanker, the crew emerged and noticed
the bridge equipment damaged. Ship’s item were
also reported stolen. Under the escort of the
security vessel the ship proceeded to a safe port.
The tanker and crew are safe.</t>
  </si>
  <si>
    <t>While underway, perpetrators boarded the tanker.
The crew retreated to the citadel and the master
was able to establish communication with the
company office / CSO via satellite phone.
At about 0855 hrs (UTC), the Italian Navy informed
that the Italian frigate “Federico Martinengo
(F596)” was responding and proceeding towards
the ship. The Italian frigate subsequently sent its
helicopter to the location of Torm Alexandra at
about 1100 hrs (UTC). Upon seeing the helicopter,
the perpetrators escaped from the ship.
The Italian frigate arrived at the location of the ship
at about 1600 hrs (UTC). The Navy personnel
from the Italian frigate boarded the ship and did a
sweep to ascertain that the perpetrators had left
the ship. The crew came out from the citadel when
the all clear was given.</t>
  </si>
  <si>
    <t>Seven armed pirates in a boat chased the tanker
underway. Alarm raised, crew mustered in citadel,
and activated the fire pump. As the boat
approached the tanker, the armed team fired
warning shots resulting in the boat moving away.
The tanker and crew are safe. The Incident was
reported to local agent</t>
  </si>
  <si>
    <t>A product tanker underway was approached by
two skiffs. Alarm raised and all non-essential crew
mustered in the citadel. The Master increased
speed, commenced evasive manoeuvres,
activated the fire pump and notified the regional
authorities. The skiffs attempted to close in and
fired upon the vessel. The vessel hardening and
evasive manoeuvres resulted in the skiff aborting
the attack and moving away. Vessel and crew
reported safe.</t>
  </si>
  <si>
    <t>Duty officer onboard the ship noticed a speed boat
approaching and raised the alarm. Master
transmitted a distress alert and fired a rocket flare
resulting in the boat moving away temporarily and
then commenced the approach again. Eight armed
persons were identified in the approaching boat.
All crew retreated into the citadel. The onboard
Benin Navy personnel fired warning shots which
resulted in the boat aborting and moving away. All
crew safe.</t>
  </si>
  <si>
    <t>Around eight armed pirates in a skiff chased and
attempted to board a tanker underway. Master
raised the alarm, increased speed, took evasive
manoeuvres and activated the distress alert. As
the skiff closed in, the pirates opened fire towards
the bridge and accommodation. A Nigerian Navy
patrol boat responded to the distress alert. Due to
the hardening measures taken by the Master, the
skiff aborted the attack. The patrol boat
rendezvoused with the tanker and escorted her to
a safe port. Some bridge and accommodation
damage were reported due to the firing.</t>
  </si>
  <si>
    <t>Unnoticed, robbers boarded an anchored ship,
broke into the forecastle store, stole ship’s stores
and escaped. Incident noticed during routine
rounds and reported to the port authorities.</t>
  </si>
  <si>
    <t>Pirates armed with rifles in a small boat approached the ship underway. They boarded the ship, opened fire and injured one crew. Before escaping, the pirates stole ship and crew properties and kidnapped 14 crew members. The Owners of the ship notified the IMB Piracy Reporting Centre who then liaised with relevant regional and international authorities in the region and requested for assistance. Italian, Spanish and Portuguese Navy Vessels arrived at the location and aided the ship. The injured crew was transported on an Italian Aircraft to the hospital in Sao Tome and Principe. The ship and remaining crew were escorted to a safe port.</t>
  </si>
  <si>
    <t>Eight pirates armed with assault rifles in a speed
boat boarded the ship underway. The pirates stole
ship and crew properties and kidnapped five crew
members before escaping. Remaining crew
onboard sailed the ship to a safe port. On 30 Dec
2020, the Owners confirmed that the five
kidnapped crew members were released safely on
23 Dec 2020.</t>
  </si>
  <si>
    <t>A tanker underway, was boarded by six armed
pirates. The crew managed to retreat into the
citadel. The Owners of the tanker notified the IMB
Piracy Reporting Centre who liaised with relevant
regional and international authorities in the region
and requested for assistance. A Nigerian navy
patrol boat was dispatched to the location. An
Italian Navy frigate and its helicopter also
responded. The pirates damaged ships property
and equipment and stole cash and belongings and
escaped. All crew reported safe. Master
proceeded to a safe port as advised by the
Nigerian Navy</t>
  </si>
  <si>
    <t>A robber boarded a berthed bulk carrier and stole
ship’s properties. Upon noticing the robber, the
vessel crew chased the robber who managed to
escape. Incident reported to the Port Authority.</t>
  </si>
  <si>
    <t>Armed persons attacked and boarded the ship
underway. They kidnapped 10 crew members and
left the ship drifting. Upon receiving the information from the Owners, the IMB Piracy Reporting Centre
informed the relevant authorities, including the
Italian navy. Nigerian Navy dispatched a patrol
boat to investigate and assist the remaining crew
and vessel. On 21 Dec 2020, the Owners
confirmed that the 10 kidnapped crew members
were released safely.</t>
  </si>
  <si>
    <t>Duty watchmen onboard an anchored ship noticed
two unauthorised persons on the forecastle deck
and immediately informed the bridge. Alarm
raised and crew mustered. Seeing the alerted
crew, the robbers escaped without stealing
anything. Incident reported to Port control</t>
  </si>
  <si>
    <t>Six robbers armed with guns boarded the
anchored ship. The robbers stole ship’s properties,
cash and crew personal belongings before
escaping. All crew safe. Incident reported to the
Port Authority.</t>
  </si>
  <si>
    <t>While underway, a tanker was approached and
fired upon by pirates in two skiffs. Alarm sounded,
SSAS activated, evasive manoeuvres conducted
and all crew mustered in the citadel. After chasing
the tanker for some time, the pirates aborted and
moved away.</t>
  </si>
  <si>
    <t>Duty watchman onboard the ship underway
noticed two boats approaching at a distance of
3nm. Master alerted the onboard security team
and increased speed. Two speed boats with six
persons in each closed in to 0.5 cables and fired
upon the ship. Alarm raised and non-essential
crew mustered in the citadel. The security team
responded resulting in the boats aborting the
approach and moving away. The ship continued
her voyage.</t>
  </si>
  <si>
    <t>While underway, a tanker was approached and
fired upon by pirates in a skiff. General alarm
sounded, PA announcement made, fire pumps
activated, speed increased, evasive manoeuvres
commenced, SSAS activated and crew retreated
into safe area. Due to the hardening measures
and evasive manoeuvres taken by the Master, the
skiff aborted the attack and moved away. Vessel
and crews reported safe.</t>
  </si>
  <si>
    <t>While at anchor, an UNKnown number of
perpetrators boarded unseen from port quarter
and stole a mooring line and a dockyard wilden
pump. The perpetrators escaped in a small skiff
dragging the mooring line. The crew was not
injured</t>
  </si>
  <si>
    <t>An UNKnown numbers of pirates attacked and
boarded the ship underway. They kidnapped five
crew members and escaped. The remaining crew
sailed the ship to a safe port</t>
  </si>
  <si>
    <t>Armed persons attacked and boarded the ship underway, kidnapped eight crew members and
escaped. Nigerian Authorities notified and a
security vessel and Nigerian Navy patrol boat
escorted the ship to a safe port.</t>
  </si>
  <si>
    <t>Eight pirates armed with assault rifles in a speed
boat boarded the ship underway. The pirates stole
ship and crew properties and kidnapped five crew
members before escaping. Remaining crew
onboard sailed the ship to a safe port.</t>
  </si>
  <si>
    <t>While underway, the container ship was boarded
by an UNKnown number of perpetrators. The crew
proceeded to the citadel. The master contacted
the company office/CSO via satellite phone. The
CSO contacted the Marine Domain
Awareness for Trade – Gulf of Guinea (MDATGOG),
as well as the local security service
provider and requested for naval assets in the
vicinity to render assistance. The local security
service provider under the control of the Nigerian
Navy responded by deploying a patrol craft,
Defender VI and two utility vessels, Owho and
Sirius, to the location of the container ship. The
three ships arrived at the location at about 0150
hours (UTC) on 20 Dec. The Navy personnel
from the Nigerian Navy ships boarded the
container ship and did a sweep of the ship to
ascertain that there were no perpetrators on
board. After given the all clear, the crew came out
from the citadel. All 21 crew were safe. The crew
did a check on board the ship to determine if
anything was stolen or damage. The ship resumed
her voyage to Kribi, Cameroon under escort by
one of the Nigerian Navy ships.</t>
  </si>
  <si>
    <t>An UNKnown number of pirates attacked and
boarded the ship underway. Crew mustered in the
citadel. After a few hours, the ship and crew were
reported safe.</t>
  </si>
  <si>
    <t>While underway, the master of the tanker reported
the sighting of a suspicious craft approaching the
ship’s port quarter. He immediately increased the
speed of the ship and altered course. The
suspicious craft followed by changing its
course, increased speed and continued to pursue
the ship. The general alarm was raised and all
crew mustered to the citadel except the master,
duty officer and watchmen. The master continued
to increase speed, altered course
and alerted his company and the Maritime Domain
Awareness for Trade – Gulf of Guinea
(MDATGOG). The suspicious craft stopped its
pursuit after 45 mins. The crew was not injured,
and ship not damaged</t>
  </si>
  <si>
    <t>Duty OOW onboard an anchored ship noticed one
robber on the forecastle, stealing ship’s stores and
properties. Alarm raised and crew mustered.
Seeing the alerted crew, the robber escaped with
the stolen items in a boat.</t>
  </si>
  <si>
    <t>Five armed pirates in a skiff with a ladder
approached and attempted to board a tanker
underway. Master took evasive manoeuvres
resulting in the attempt being aborted. The tanker
and crew safe.</t>
  </si>
  <si>
    <t>Robbers armed with knives boarded an anchored ship. General alarm sounded and all crew mustered in the citadel. The robbers stole ships stores and escaped. The incident was reported to Port Control. All crew reported safe.</t>
  </si>
  <si>
    <t>Three robbers in a small wooden boat approached and boarded an anchored ship. Duty crew on routine rounds noticed the robbers at the forecastle store and retreated into the accommodation. Alarm raised and crew mustered. Upon hearing the alarm and seeing the crew alertness, the robbers escaped with the stolen ship’s stores. Port Control contacted through VHF Ch.16. No response received.</t>
  </si>
  <si>
    <t>Armed persons in a speedboat, approached and attempted to board a tanker underway. Master raised the alarm and commenced evasive manoeuvres resulting in the approach being aborted.</t>
  </si>
  <si>
    <t>While underway, a ship was boarded by an
UNKnown number of pirates. One crew killed and
fifteen crews kidnapped. Remaining three crews
managed to navigate to a safe port</t>
  </si>
  <si>
    <t>While underway, the ship was boarded by an UNKnown number of pirates. One crew killed and fifteen crews kidnapped. Remaining three crews managed to navigate to a safe port. On 05.04.2021, the Owners confirmed that the 15 kidnapped crew members were released safely.</t>
  </si>
  <si>
    <t>Crew onboard a vessel underway noticed pirates boarding and retreated into the citadel. Upon hearing of the incident, the IMB PRC immediately alerted and liaised with Regional Authorities and the vessel operators. A Ghanaian Navy patrol boat was dispatched but was unable to assist due to technical difficulties. Owners advised the Master to sail towards Nigerian waters to rendezvous with a Nigerian security team, which allowed the crew to emerge from the citadel and sail, under escort, to a safe port. All crew reported safe</t>
  </si>
  <si>
    <t>Eight armed pirates boarded a product tanker underway. Alert crew noticed the pirates and retreated into the citadel. The pirates damaged communication and navigation equipment. Upon hearing of the incident, the IMB PRC immediately alerted and liaised with Regional Authorities including a Portuguese Navy warship. Crew managed to navigate the tanker to try and rendezvous with dispatched Cameroonian and Equatorial Guinean patrol boats. The tanker was later escorted to a safe port. All crew reported safe</t>
  </si>
  <si>
    <t>Alert crew onboard an LNG tanker underway noticed a skiff approaching at high speed. Alarm raised, crew mustered and SSAS activated. As the skiff closed in, hooks and a ladder were noticed, and the pirates fired upon the tanker causing damage to the accommodation. Master increased speed and commenced evasive manoeuvres, resulting in the skiff aborting the attack and moving away. Crew and ship safe.</t>
  </si>
  <si>
    <t>A fishing vessel with fourteen crew onboard was boarded and hijacked by pirates. The IMB Piracy Reporting Centre liaised with regional authorities and international warship in the region. The hijacked fishing vessel was later intercepted by Gabon Authorities on the 12 February 2021. Nine crew members were reported kidnapped earlier and the remaining five crew members sailed the vessel to Gabon waters. Gabon Authorities are investigating.</t>
  </si>
  <si>
    <t>Crew onboard a drifting tanker noticed a mother vessel launching a skiff with four persons, which approached at high speed. Master raised the alarm, increased speed, took evasive manoeuvres and non-essential crew mustered in the citadel. The skiff managed to come alongside the vessel</t>
  </si>
  <si>
    <t>Crew onboard a product tanker underway noticed pirates boarding and retreated into the citadel. The IMB Piracy Reporting Centre immediately alerted and liaised with the operators, Regional Authorities and an international warship in the vicinity which was able to escort the tanker until an Equatorial Guinea patrol boat took over and stayed with the tanker until it was safely anchored. All crew reported safe.</t>
  </si>
  <si>
    <t>Unnoticed, robbers boarded an anchored ship. The theft was noticed by the duty AB during routine rounds. The crew conducted a search and reported ship’s properties stolen. Incident reported to local port authorities.</t>
  </si>
  <si>
    <t>Around eight robbers boarded an anchored ship and escaped with ship’s properties, cash, and crew belongings. Master reported the incident to the local Authorities.</t>
  </si>
  <si>
    <t>Unnoticed, robbers boarded an anchored ship. The theft was noticed by the duty Bosun during routine rounds. The crew conducted a search and reported ship’s properties stolen. Incident reported to local agent.</t>
  </si>
  <si>
    <t>While at anchor, the duty watchman sighted perpetrators on deck, and informed the bridge. The perpetrators attempted to steal a mooring rope but was unsuccessful. Upon being spotted, the perpetrators escaped in a wooden boat. The crew was safe and there was no damage to the ship.</t>
  </si>
  <si>
    <t>Nine armed pirates boarded the tanker underway. Alarm raised and distress messages activated. A Nigerian Security Vessel was dispatched to assist the tanker. By the time the security vessel arrived at the location the pirates kidnapped 15 crew and escaped. The tanker and remaining crew were escorted to a safe port.</t>
  </si>
  <si>
    <t>Armed pirates attacked and boarded the ship underway. Alarm raised, Authorities notified, and all crew members retreated into the citadel. A Nigerian Security Vessel responded to provide assistance. The pirates managed to escape before the arrival of the Security Vessel. The crew members reported safe but there were some damages to the ship. The ship proceeded to a safe port under the escort of the Security Vessel.</t>
  </si>
  <si>
    <t>Crew onboard the container ship underway noticed pirates in a skiff approaching. Alarm raised and all crew mustered in the citadel. Owners and authorities were notified, and an Italian navy frigate proceeded to intervene. The pirates boarded the ship but left after a few hours as they were unable to get access to any crew. The Italian
navy frigate approached and escorted the ship towards its destination. All crew reported safe.</t>
  </si>
  <si>
    <t>Duty crew onboard an anchored ship noticed two unauthorised persons on the forecastle deck and notified the bridge. Ship’s horn sounded, crew mustered, and a search was carried out. Incident reported to port authorities and a patrol boat was dispatched to investigate. Nothing reported stolen.</t>
  </si>
  <si>
    <t>While underway, a Fishing vessel was approached, and fired upon and boarded by pirates in a small craft. The pirates stole crew personal belongings, kidnapped five crews and escaped. Ghanaian Navy was notified and a patrol boat was dispatched to escort the fishing vessel back to Tema.</t>
  </si>
  <si>
    <t>Armed pirates in two skiffs approached and boarded a fishing vessel. They ransacked the vessel, kidnapped five crew and escaped. The remaining crew reported the incident to the Authorities and a Ghanaian patrol boat escorted the vessel to a safe port. Crew reported that a mother vessel was sighted in the vicinity.</t>
  </si>
  <si>
    <t>Six pirates in a skiff, armed with weapons approached and attempted to board a bulk carrier underway. Alarm raised and crew mustered. Master sent a distress message, increased speed and commenced evasive manoeuvres. Ladders with hook sighted on the skiff. The pirates showed their weapons to the Master. After 40 mins of attempting to board, the pirates aborted and moved away due to the hardening measures taken by the Master. Crew and ship safe.</t>
  </si>
  <si>
    <t>Seven robbers armed with a gun and knives boarded an anchored bulk carrier, stole crew personal belongings and escaped. Port Control notified. All crew reported safe.</t>
  </si>
  <si>
    <t>Duty officer onboard an anchored ship noticed three persons in a skiff approaching the ship. Master and crew notified, and fire hoses directed towards the skiff resulting in the persons aborting and moving away. After around 30 minutes the crew noticed the skiff approaching again, but due to the hardening measures, the skiff moved away. Port Control was notified.</t>
  </si>
  <si>
    <t>Five persons in a speed boat armed with guns approached, fired upon, and boarded an anchored offshore supply vessel. Alarm raised and crew secured themselves in the vessel. Two crew members were injured due to the firing and required hospitalization. One crew reported missing. Remaining crew onboard safe. Local authorities notified.</t>
  </si>
  <si>
    <t>Duty crew on routine rounds onboard an anchored bulk carrier noticed footprints near the lifeboat and informed the OOW. Emergency alarm raised, crew mustered, and search carried out. Lifeboat stores reported stolen. Crew and vessel safe.</t>
  </si>
  <si>
    <t>Duty crew on routine rounds onboard an anchored offshore supply ship noticed an unauthorised person moving the barbed wires to make way for his accomplices who were armed with AK-47 rifles. Alarm raised and crew mustered in the citadel. Port Authority was informed, and the Gabon Authorities boarded the vessel to investigate.</t>
  </si>
  <si>
    <t>A container ship underway was boarded by an unknown number of pirates. The Danish Navy warship was notified and proceeded to render assistance. The pirates escaped with six kidnapped crew. It is reported that one crew was injured during the incident.</t>
  </si>
  <si>
    <t>While underway, a landing craft was approached and fired upon by pirates in a small craft. There was an exchange of fire between the pirates and the locally appointed armed guards onboard the vessel resulting in one armed guard being injured. Incident reported to local port authorities.</t>
  </si>
  <si>
    <t>While underway, a container ship was boarded by an unknown number of pirates and the crew retreated into the citadel. On being notified of the incident, the IMB Piracy Reporting Centre immediately alerted and liaised with the Regional Authorities and international warships to request for assistance. A Russian Navy warship and its helicopter responded and proceeded to render assistance resulting in the crew and ship being safe. The pirates escaped with stolen ship’s properties.</t>
  </si>
  <si>
    <t>While at anchor, the duty able-bodied (AB) seaman on his rounds discovered that two mooring ropes were missing from the aft of the ship. He immediately alerted the duty officer on the bridge, who doubled the bridge and deck watch. There was no sighting of the perpetrators on board the ship, and their method of access to the ship could not be determined. The company reported the incident to the coastal state via a local agent. There was no reported damage to the ship and the crew was not injured. Unnoticed, robbers boarded an anchored offshore supply ship, stole ship’s stores, and escaped. All crew safe. Incident reported to local agents.</t>
  </si>
  <si>
    <t>vento_nova</t>
  </si>
  <si>
    <t>Bafagem</t>
  </si>
  <si>
    <t>Fresco</t>
  </si>
  <si>
    <t>onda_nova</t>
  </si>
  <si>
    <t>Encrespado</t>
  </si>
  <si>
    <t>Pequena Vaga</t>
  </si>
  <si>
    <t>Cavado</t>
  </si>
  <si>
    <t>Meteorologia_nova</t>
  </si>
  <si>
    <t>Estado do Vento</t>
  </si>
  <si>
    <t>Níveis de Precipitação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</si>
</sst>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sz val="12"/>
      <color theme="1"/>
      <name val="Calibri"/>
      <family val="2"/>
      <scheme val="minor"/>
    </font>
    <font>
      <sz val="14"/>
      <color theme="1"/>
      <name val="Calibri"/>
      <family val="2"/>
      <scheme val="minor"/>
    </font>
    <font>
      <sz val="22"/>
      <color theme="1"/>
      <name val="Calibri"/>
      <family val="2"/>
      <scheme val="minor"/>
    </font>
    <font>
      <sz val="28"/>
      <color theme="1"/>
      <name val="Calibri"/>
      <family val="2"/>
      <scheme val="minor"/>
    </font>
    <font>
      <sz val="8"/>
      <name val="Calibri"/>
      <family val="2"/>
      <scheme val="minor"/>
    </font>
    <font>
      <u/>
      <sz val="11"/>
      <color theme="1"/>
      <name val="Calibri"/>
      <family val="2"/>
      <scheme val="minor"/>
    </font>
    <font>
      <b/>
      <sz val="12"/>
      <color theme="1"/>
      <name val="Calibri"/>
      <family val="2"/>
      <scheme val="minor"/>
    </font>
    <font>
      <sz val="11"/>
      <color rgb="FFC00000"/>
      <name val="Calibri"/>
      <family val="2"/>
      <scheme val="minor"/>
    </font>
    <font>
      <sz val="12"/>
      <color rgb="FFC00000"/>
      <name val="Calibri"/>
      <family val="2"/>
      <scheme val="minor"/>
    </font>
    <font>
      <sz val="11"/>
      <color theme="1"/>
      <name val="Calibri"/>
      <family val="2"/>
      <scheme val="minor"/>
    </font>
    <font>
      <b/>
      <sz val="11"/>
      <color theme="0"/>
      <name val="Calibri"/>
      <family val="2"/>
      <scheme val="minor"/>
    </font>
    <font>
      <b/>
      <sz val="11"/>
      <name val="Calibri"/>
      <family val="2"/>
      <scheme val="minor"/>
    </font>
    <font>
      <sz val="10"/>
      <name val="Calibri"/>
      <family val="2"/>
      <scheme val="minor"/>
    </font>
    <font>
      <b/>
      <sz val="10"/>
      <color theme="0"/>
      <name val="Calibri"/>
      <family val="2"/>
      <scheme val="minor"/>
    </font>
    <font>
      <b/>
      <sz val="10"/>
      <color theme="1"/>
      <name val="Calibri"/>
      <family val="2"/>
      <scheme val="minor"/>
    </font>
    <font>
      <sz val="10"/>
      <color theme="1"/>
      <name val="Calibri"/>
      <family val="2"/>
      <scheme val="minor"/>
    </font>
    <font>
      <sz val="18"/>
      <color theme="1"/>
      <name val="Calibri"/>
      <family val="2"/>
      <scheme val="minor"/>
    </font>
  </fonts>
  <fills count="37">
    <fill>
      <patternFill patternType="none"/>
    </fill>
    <fill>
      <patternFill patternType="gray125"/>
    </fill>
    <fill>
      <patternFill patternType="solid">
        <fgColor rgb="FFC00000"/>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rgb="FFFFFF00"/>
        <bgColor indexed="64"/>
      </patternFill>
    </fill>
    <fill>
      <patternFill patternType="solid">
        <fgColor theme="6"/>
        <bgColor indexed="64"/>
      </patternFill>
    </fill>
    <fill>
      <patternFill patternType="solid">
        <fgColor theme="6"/>
        <bgColor theme="5" tint="0.79998168889431442"/>
      </patternFill>
    </fill>
    <fill>
      <patternFill patternType="solid">
        <fgColor theme="6"/>
        <bgColor theme="5" tint="0.59999389629810485"/>
      </patternFill>
    </fill>
    <fill>
      <patternFill patternType="solid">
        <fgColor theme="5"/>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8"/>
        <bgColor indexed="64"/>
      </patternFill>
    </fill>
    <fill>
      <patternFill patternType="solid">
        <fgColor theme="0"/>
        <bgColor indexed="64"/>
      </patternFill>
    </fill>
    <fill>
      <patternFill patternType="solid">
        <fgColor theme="6" tint="0.39997558519241921"/>
        <bgColor indexed="64"/>
      </patternFill>
    </fill>
    <fill>
      <patternFill patternType="solid">
        <fgColor rgb="FF00B050"/>
        <bgColor indexed="64"/>
      </patternFill>
    </fill>
    <fill>
      <patternFill patternType="solid">
        <fgColor theme="1"/>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6" tint="0.59999389629810485"/>
        <bgColor indexed="64"/>
      </patternFill>
    </fill>
    <fill>
      <patternFill patternType="solid">
        <fgColor theme="5"/>
        <bgColor theme="8"/>
      </patternFill>
    </fill>
    <fill>
      <patternFill patternType="solid">
        <fgColor theme="5"/>
        <bgColor theme="0" tint="-0.14999847407452621"/>
      </patternFill>
    </fill>
    <fill>
      <patternFill patternType="solid">
        <fgColor theme="4" tint="0.59999389629810485"/>
        <bgColor indexed="64"/>
      </patternFill>
    </fill>
    <fill>
      <patternFill patternType="solid">
        <fgColor theme="7"/>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4" tint="0.59999389629810485"/>
        <bgColor theme="4" tint="0.79998168889431442"/>
      </patternFill>
    </fill>
    <fill>
      <patternFill patternType="solid">
        <fgColor rgb="FFFFC000"/>
        <bgColor indexed="64"/>
      </patternFill>
    </fill>
    <fill>
      <patternFill patternType="solid">
        <fgColor rgb="FFA21F00"/>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theme="0"/>
      </right>
      <top style="thin">
        <color theme="0"/>
      </top>
      <bottom style="thin">
        <color theme="0"/>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indexed="64"/>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theme="4"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theme="1"/>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s>
  <cellStyleXfs count="2">
    <xf numFmtId="0" fontId="0" fillId="0" borderId="0"/>
    <xf numFmtId="9" fontId="13" fillId="0" borderId="0" applyFont="0" applyFill="0" applyBorder="0" applyAlignment="0" applyProtection="0"/>
  </cellStyleXfs>
  <cellXfs count="168">
    <xf numFmtId="0" fontId="0" fillId="0" borderId="0" xfId="0"/>
    <xf numFmtId="0" fontId="1" fillId="0" borderId="2" xfId="0" applyFont="1" applyBorder="1" applyAlignment="1">
      <alignment horizontal="center" vertical="top"/>
    </xf>
    <xf numFmtId="0" fontId="0" fillId="2" borderId="0" xfId="0" applyFill="1"/>
    <xf numFmtId="0" fontId="0" fillId="3" borderId="0" xfId="0" applyFill="1"/>
    <xf numFmtId="0" fontId="0" fillId="2" borderId="1" xfId="0" applyFill="1" applyBorder="1"/>
    <xf numFmtId="0" fontId="0" fillId="4" borderId="0" xfId="0" applyFill="1"/>
    <xf numFmtId="0" fontId="0" fillId="5" borderId="1" xfId="0" applyFill="1" applyBorder="1"/>
    <xf numFmtId="0" fontId="0" fillId="6" borderId="1" xfId="0" applyFill="1" applyBorder="1"/>
    <xf numFmtId="0" fontId="0" fillId="7" borderId="1" xfId="0" applyFill="1" applyBorder="1"/>
    <xf numFmtId="0" fontId="0" fillId="4" borderId="1" xfId="0" applyFill="1" applyBorder="1"/>
    <xf numFmtId="164" fontId="0" fillId="0" borderId="0" xfId="0" applyNumberFormat="1"/>
    <xf numFmtId="0" fontId="0" fillId="5" borderId="0" xfId="0" applyFill="1"/>
    <xf numFmtId="0" fontId="0" fillId="7" borderId="0" xfId="0" applyFill="1"/>
    <xf numFmtId="0" fontId="2" fillId="8" borderId="3" xfId="0" applyFont="1" applyFill="1" applyBorder="1"/>
    <xf numFmtId="0" fontId="2" fillId="9" borderId="3" xfId="0" applyFont="1" applyFill="1" applyBorder="1"/>
    <xf numFmtId="0" fontId="0" fillId="10" borderId="0" xfId="0" applyFill="1"/>
    <xf numFmtId="0" fontId="0" fillId="0" borderId="1" xfId="0" applyBorder="1"/>
    <xf numFmtId="0" fontId="1" fillId="6" borderId="4" xfId="0" applyFont="1" applyFill="1" applyBorder="1" applyAlignment="1">
      <alignment horizontal="center" vertical="top"/>
    </xf>
    <xf numFmtId="0" fontId="1" fillId="7" borderId="1" xfId="0" applyFont="1" applyFill="1" applyBorder="1" applyAlignment="1">
      <alignment horizontal="center" vertical="top"/>
    </xf>
    <xf numFmtId="0" fontId="1" fillId="11" borderId="1" xfId="0" applyFont="1" applyFill="1" applyBorder="1" applyAlignment="1">
      <alignment horizontal="center" vertical="top"/>
    </xf>
    <xf numFmtId="0" fontId="1" fillId="12" borderId="1" xfId="0" applyFont="1" applyFill="1" applyBorder="1" applyAlignment="1">
      <alignment horizontal="center" vertical="top"/>
    </xf>
    <xf numFmtId="0" fontId="1" fillId="13" borderId="5" xfId="0" applyFont="1" applyFill="1" applyBorder="1" applyAlignment="1">
      <alignment horizontal="center" vertical="top"/>
    </xf>
    <xf numFmtId="0" fontId="0" fillId="14" borderId="1" xfId="0" applyFill="1" applyBorder="1"/>
    <xf numFmtId="0" fontId="3" fillId="6" borderId="1" xfId="0" applyFont="1" applyFill="1" applyBorder="1"/>
    <xf numFmtId="0" fontId="0" fillId="0" borderId="0" xfId="0" applyAlignment="1"/>
    <xf numFmtId="0" fontId="1" fillId="6" borderId="1" xfId="0" applyFont="1" applyFill="1" applyBorder="1" applyAlignment="1">
      <alignment horizontal="center" vertical="top"/>
    </xf>
    <xf numFmtId="164" fontId="5" fillId="0" borderId="1" xfId="0" applyNumberFormat="1" applyFont="1" applyBorder="1"/>
    <xf numFmtId="0" fontId="1" fillId="13" borderId="1" xfId="0" applyFont="1" applyFill="1" applyBorder="1" applyAlignment="1">
      <alignment horizontal="center" vertical="top"/>
    </xf>
    <xf numFmtId="0" fontId="1" fillId="15" borderId="1" xfId="0" applyFont="1" applyFill="1" applyBorder="1" applyAlignment="1">
      <alignment horizontal="center" vertical="top"/>
    </xf>
    <xf numFmtId="0" fontId="1" fillId="10" borderId="1" xfId="0" applyFont="1" applyFill="1" applyBorder="1" applyAlignment="1">
      <alignment horizontal="center" vertical="top"/>
    </xf>
    <xf numFmtId="0" fontId="4" fillId="0" borderId="1" xfId="0" applyFont="1" applyBorder="1"/>
    <xf numFmtId="0" fontId="1" fillId="13" borderId="8" xfId="0" applyFont="1" applyFill="1" applyBorder="1" applyAlignment="1">
      <alignment horizontal="center" vertical="top"/>
    </xf>
    <xf numFmtId="0" fontId="4" fillId="0" borderId="8" xfId="0" applyFont="1" applyBorder="1"/>
    <xf numFmtId="2" fontId="0" fillId="0" borderId="0" xfId="0" applyNumberFormat="1"/>
    <xf numFmtId="1" fontId="3" fillId="6" borderId="1" xfId="0" applyNumberFormat="1" applyFont="1" applyFill="1" applyBorder="1"/>
    <xf numFmtId="0" fontId="0" fillId="16" borderId="0" xfId="0" applyFill="1"/>
    <xf numFmtId="0" fontId="9" fillId="16" borderId="0" xfId="0" applyFont="1" applyFill="1"/>
    <xf numFmtId="0" fontId="0" fillId="16" borderId="0" xfId="0" applyFont="1" applyFill="1"/>
    <xf numFmtId="0" fontId="0" fillId="17" borderId="1" xfId="0" applyFont="1" applyFill="1" applyBorder="1" applyAlignment="1">
      <alignment horizontal="center"/>
    </xf>
    <xf numFmtId="0" fontId="11" fillId="16" borderId="1" xfId="0" applyFont="1" applyFill="1" applyBorder="1" applyAlignment="1">
      <alignment horizontal="center"/>
    </xf>
    <xf numFmtId="0" fontId="0" fillId="16" borderId="9" xfId="0" applyFont="1" applyFill="1" applyBorder="1" applyAlignment="1">
      <alignment horizontal="center"/>
    </xf>
    <xf numFmtId="0" fontId="0" fillId="16" borderId="10" xfId="0" applyFont="1" applyFill="1" applyBorder="1" applyAlignment="1">
      <alignment horizontal="center"/>
    </xf>
    <xf numFmtId="0" fontId="0" fillId="16" borderId="11" xfId="0" applyFont="1" applyFill="1" applyBorder="1" applyAlignment="1">
      <alignment horizontal="center"/>
    </xf>
    <xf numFmtId="0" fontId="4" fillId="17" borderId="1" xfId="0" applyFont="1" applyFill="1" applyBorder="1" applyAlignment="1">
      <alignment horizontal="center"/>
    </xf>
    <xf numFmtId="0" fontId="12" fillId="16" borderId="1" xfId="0" applyFont="1" applyFill="1" applyBorder="1" applyAlignment="1">
      <alignment horizontal="center"/>
    </xf>
    <xf numFmtId="0" fontId="4" fillId="16" borderId="9" xfId="0" applyFont="1" applyFill="1" applyBorder="1" applyAlignment="1">
      <alignment horizontal="center"/>
    </xf>
    <xf numFmtId="0" fontId="4" fillId="16" borderId="11" xfId="0" applyFont="1" applyFill="1" applyBorder="1" applyAlignment="1">
      <alignment horizontal="center"/>
    </xf>
    <xf numFmtId="0" fontId="4" fillId="16" borderId="0" xfId="0" applyFont="1" applyFill="1" applyAlignment="1">
      <alignment horizontal="center"/>
    </xf>
    <xf numFmtId="0" fontId="4" fillId="16" borderId="2" xfId="0" applyFont="1" applyFill="1" applyBorder="1" applyAlignment="1">
      <alignment horizontal="center"/>
    </xf>
    <xf numFmtId="0" fontId="4" fillId="16" borderId="10" xfId="0" applyFont="1" applyFill="1" applyBorder="1" applyAlignment="1">
      <alignment horizontal="center"/>
    </xf>
    <xf numFmtId="0" fontId="10" fillId="16" borderId="0" xfId="0" applyFont="1" applyFill="1" applyAlignment="1">
      <alignment vertical="center"/>
    </xf>
    <xf numFmtId="0" fontId="0" fillId="18" borderId="1" xfId="0" applyFill="1" applyBorder="1"/>
    <xf numFmtId="0" fontId="0" fillId="18" borderId="0" xfId="0" applyFill="1"/>
    <xf numFmtId="0" fontId="0" fillId="19" borderId="1" xfId="0" applyFill="1" applyBorder="1"/>
    <xf numFmtId="0" fontId="0" fillId="3" borderId="1" xfId="0" applyFill="1" applyBorder="1"/>
    <xf numFmtId="0" fontId="0" fillId="22" borderId="1" xfId="0" applyFill="1" applyBorder="1" applyAlignment="1">
      <alignment horizontal="center"/>
    </xf>
    <xf numFmtId="0" fontId="4" fillId="0" borderId="1" xfId="0" applyFont="1" applyBorder="1" applyAlignment="1">
      <alignment horizontal="center"/>
    </xf>
    <xf numFmtId="0" fontId="4" fillId="14" borderId="1" xfId="0" applyFont="1" applyFill="1" applyBorder="1" applyAlignment="1">
      <alignment horizontal="center"/>
    </xf>
    <xf numFmtId="0" fontId="4" fillId="5" borderId="1" xfId="0" applyFont="1" applyFill="1" applyBorder="1" applyAlignment="1">
      <alignment horizontal="center"/>
    </xf>
    <xf numFmtId="0" fontId="4" fillId="22" borderId="1" xfId="0" applyFont="1" applyFill="1" applyBorder="1" applyAlignment="1">
      <alignment horizontal="center"/>
    </xf>
    <xf numFmtId="0" fontId="4" fillId="16" borderId="1" xfId="0" applyFont="1" applyFill="1" applyBorder="1" applyAlignment="1">
      <alignment horizontal="center"/>
    </xf>
    <xf numFmtId="0" fontId="10" fillId="20" borderId="1" xfId="0" applyFont="1" applyFill="1" applyBorder="1" applyAlignment="1">
      <alignment horizontal="center"/>
    </xf>
    <xf numFmtId="0" fontId="10" fillId="21" borderId="1" xfId="0" applyFont="1" applyFill="1" applyBorder="1" applyAlignment="1">
      <alignment horizontal="center"/>
    </xf>
    <xf numFmtId="0" fontId="0" fillId="11" borderId="1" xfId="0" applyFill="1" applyBorder="1" applyAlignment="1">
      <alignment horizontal="center"/>
    </xf>
    <xf numFmtId="0" fontId="0" fillId="16" borderId="13" xfId="0" applyFill="1" applyBorder="1" applyAlignment="1">
      <alignment horizontal="center"/>
    </xf>
    <xf numFmtId="0" fontId="0" fillId="16" borderId="10" xfId="0" applyFill="1" applyBorder="1" applyAlignment="1">
      <alignment horizontal="center"/>
    </xf>
    <xf numFmtId="0" fontId="0" fillId="16" borderId="9" xfId="0" applyFill="1" applyBorder="1" applyAlignment="1">
      <alignment horizontal="center"/>
    </xf>
    <xf numFmtId="0" fontId="0" fillId="23" borderId="1" xfId="0" applyFill="1" applyBorder="1" applyAlignment="1">
      <alignment horizontal="center"/>
    </xf>
    <xf numFmtId="0" fontId="0" fillId="16" borderId="4" xfId="0" applyFill="1" applyBorder="1" applyAlignment="1">
      <alignment horizontal="center"/>
    </xf>
    <xf numFmtId="0" fontId="0" fillId="17" borderId="13" xfId="0" applyFill="1" applyBorder="1" applyAlignment="1">
      <alignment horizontal="center"/>
    </xf>
    <xf numFmtId="0" fontId="0" fillId="17" borderId="12" xfId="0" applyFill="1" applyBorder="1" applyAlignment="1">
      <alignment horizontal="center"/>
    </xf>
    <xf numFmtId="0" fontId="0" fillId="17" borderId="14" xfId="0" applyFill="1" applyBorder="1" applyAlignment="1">
      <alignment horizontal="center"/>
    </xf>
    <xf numFmtId="49" fontId="0" fillId="16" borderId="12" xfId="0" applyNumberFormat="1" applyFill="1" applyBorder="1" applyAlignment="1">
      <alignment horizontal="center"/>
    </xf>
    <xf numFmtId="49" fontId="0" fillId="16" borderId="14" xfId="0" applyNumberFormat="1" applyFill="1" applyBorder="1" applyAlignment="1">
      <alignment horizontal="center"/>
    </xf>
    <xf numFmtId="49" fontId="0" fillId="16" borderId="7" xfId="0" applyNumberFormat="1" applyFill="1" applyBorder="1" applyAlignment="1">
      <alignment horizontal="center"/>
    </xf>
    <xf numFmtId="49" fontId="0" fillId="16" borderId="9" xfId="0" applyNumberFormat="1" applyFill="1" applyBorder="1" applyAlignment="1">
      <alignment horizontal="center"/>
    </xf>
    <xf numFmtId="0" fontId="0" fillId="23" borderId="14" xfId="0" applyFill="1" applyBorder="1" applyAlignment="1">
      <alignment horizontal="center"/>
    </xf>
    <xf numFmtId="14" fontId="0" fillId="0" borderId="0" xfId="0" applyNumberFormat="1" applyAlignment="1">
      <alignment horizontal="center" vertical="center"/>
    </xf>
    <xf numFmtId="0" fontId="14" fillId="25" borderId="2" xfId="0" applyFont="1" applyFill="1" applyBorder="1" applyAlignment="1">
      <alignment horizontal="center" vertical="top"/>
    </xf>
    <xf numFmtId="0" fontId="0" fillId="0" borderId="0" xfId="0" applyAlignment="1">
      <alignment horizontal="center" vertical="center"/>
    </xf>
    <xf numFmtId="0" fontId="0" fillId="26" borderId="0" xfId="0" applyFill="1"/>
    <xf numFmtId="0" fontId="0" fillId="0" borderId="0" xfId="0" applyAlignment="1">
      <alignment horizontal="center"/>
    </xf>
    <xf numFmtId="0" fontId="0" fillId="26" borderId="0" xfId="0" applyFill="1" applyAlignment="1">
      <alignment horizontal="center"/>
    </xf>
    <xf numFmtId="2" fontId="0" fillId="0" borderId="0" xfId="0" applyNumberFormat="1" applyAlignment="1">
      <alignment horizontal="center"/>
    </xf>
    <xf numFmtId="0" fontId="1" fillId="26" borderId="0" xfId="0" applyFont="1" applyFill="1"/>
    <xf numFmtId="0" fontId="1" fillId="0" borderId="16" xfId="0" applyFont="1" applyBorder="1"/>
    <xf numFmtId="0" fontId="1" fillId="0" borderId="17" xfId="0" applyFont="1" applyBorder="1" applyAlignment="1">
      <alignment horizontal="center"/>
    </xf>
    <xf numFmtId="2" fontId="1" fillId="0" borderId="18" xfId="0" applyNumberFormat="1" applyFont="1" applyBorder="1" applyAlignment="1">
      <alignment horizontal="center"/>
    </xf>
    <xf numFmtId="0" fontId="2" fillId="26" borderId="0" xfId="0" applyFont="1" applyFill="1"/>
    <xf numFmtId="0" fontId="2" fillId="26" borderId="0" xfId="0" applyFont="1" applyFill="1" applyAlignment="1">
      <alignment horizontal="center"/>
    </xf>
    <xf numFmtId="0" fontId="2" fillId="0" borderId="0" xfId="0" applyFont="1"/>
    <xf numFmtId="0" fontId="14" fillId="27" borderId="19" xfId="0" applyFont="1" applyFill="1" applyBorder="1"/>
    <xf numFmtId="0" fontId="15" fillId="10" borderId="20" xfId="0" applyFont="1" applyFill="1" applyBorder="1" applyAlignment="1">
      <alignment horizontal="center"/>
    </xf>
    <xf numFmtId="0" fontId="0" fillId="28" borderId="0" xfId="0" applyFill="1"/>
    <xf numFmtId="0" fontId="0" fillId="28" borderId="0" xfId="0" applyFill="1" applyAlignment="1">
      <alignment horizontal="center"/>
    </xf>
    <xf numFmtId="0" fontId="0" fillId="10" borderId="21" xfId="0" applyFill="1" applyBorder="1" applyAlignment="1">
      <alignment horizontal="center"/>
    </xf>
    <xf numFmtId="0" fontId="0" fillId="10" borderId="0" xfId="0" applyFill="1" applyAlignment="1">
      <alignment horizontal="center"/>
    </xf>
    <xf numFmtId="0" fontId="1" fillId="10" borderId="16" xfId="0" applyFont="1" applyFill="1" applyBorder="1"/>
    <xf numFmtId="0" fontId="1" fillId="10" borderId="17" xfId="0" applyFont="1" applyFill="1" applyBorder="1" applyAlignment="1">
      <alignment horizontal="center"/>
    </xf>
    <xf numFmtId="9" fontId="0" fillId="0" borderId="0" xfId="1" applyFont="1" applyAlignment="1">
      <alignment horizontal="center"/>
    </xf>
    <xf numFmtId="0" fontId="15" fillId="26" borderId="22" xfId="0" applyFont="1" applyFill="1" applyBorder="1"/>
    <xf numFmtId="0" fontId="15" fillId="26" borderId="23" xfId="0" applyFont="1" applyFill="1" applyBorder="1"/>
    <xf numFmtId="0" fontId="0" fillId="26" borderId="22" xfId="0" applyFill="1" applyBorder="1"/>
    <xf numFmtId="0" fontId="0" fillId="26" borderId="23" xfId="0" applyFill="1" applyBorder="1"/>
    <xf numFmtId="0" fontId="0" fillId="26" borderId="23" xfId="0" applyFill="1" applyBorder="1" applyAlignment="1">
      <alignment horizontal="center"/>
    </xf>
    <xf numFmtId="0" fontId="0" fillId="26" borderId="24" xfId="0" applyFill="1" applyBorder="1"/>
    <xf numFmtId="0" fontId="0" fillId="17" borderId="0" xfId="0" applyFill="1"/>
    <xf numFmtId="0" fontId="0" fillId="23" borderId="0" xfId="0" applyFill="1"/>
    <xf numFmtId="9" fontId="0" fillId="3" borderId="0" xfId="1" applyFont="1" applyFill="1"/>
    <xf numFmtId="0" fontId="16" fillId="26" borderId="0" xfId="0" applyNumberFormat="1" applyFont="1" applyFill="1"/>
    <xf numFmtId="9" fontId="2" fillId="26" borderId="0" xfId="1" applyFont="1" applyFill="1" applyAlignment="1">
      <alignment horizontal="center"/>
    </xf>
    <xf numFmtId="0" fontId="17" fillId="31" borderId="26" xfId="0" applyFont="1" applyFill="1" applyBorder="1"/>
    <xf numFmtId="0" fontId="2" fillId="32" borderId="3" xfId="0" applyFont="1" applyFill="1" applyBorder="1"/>
    <xf numFmtId="0" fontId="2" fillId="33" borderId="3" xfId="0" applyFont="1" applyFill="1" applyBorder="1"/>
    <xf numFmtId="0" fontId="18" fillId="32" borderId="28" xfId="0" applyFont="1" applyFill="1" applyBorder="1"/>
    <xf numFmtId="0" fontId="17" fillId="31" borderId="27" xfId="0" applyFont="1" applyFill="1" applyBorder="1"/>
    <xf numFmtId="0" fontId="2" fillId="32" borderId="25" xfId="0" applyFont="1" applyFill="1" applyBorder="1"/>
    <xf numFmtId="0" fontId="2" fillId="33" borderId="25" xfId="0" applyFont="1" applyFill="1" applyBorder="1"/>
    <xf numFmtId="0" fontId="18" fillId="0" borderId="0" xfId="0" applyFont="1"/>
    <xf numFmtId="0" fontId="2" fillId="0" borderId="0" xfId="1" applyNumberFormat="1" applyFont="1"/>
    <xf numFmtId="0" fontId="0" fillId="0" borderId="0" xfId="0" applyAlignment="1">
      <alignment horizontal="left"/>
    </xf>
    <xf numFmtId="0" fontId="0" fillId="0" borderId="0" xfId="0" applyAlignment="1">
      <alignment horizontal="left" vertical="center"/>
    </xf>
    <xf numFmtId="9" fontId="0" fillId="0" borderId="0" xfId="1" applyFont="1"/>
    <xf numFmtId="0" fontId="1" fillId="23" borderId="0" xfId="0" applyFont="1" applyFill="1"/>
    <xf numFmtId="0" fontId="0" fillId="16" borderId="0" xfId="0" applyFill="1" applyAlignment="1">
      <alignment horizontal="center"/>
    </xf>
    <xf numFmtId="9" fontId="0" fillId="28" borderId="0" xfId="1" applyFont="1" applyFill="1" applyAlignment="1">
      <alignment horizontal="center"/>
    </xf>
    <xf numFmtId="9" fontId="0" fillId="10" borderId="0" xfId="1" applyFont="1" applyFill="1" applyAlignment="1">
      <alignment horizontal="center"/>
    </xf>
    <xf numFmtId="9" fontId="0" fillId="10" borderId="21" xfId="1" applyFont="1" applyFill="1" applyBorder="1" applyAlignment="1">
      <alignment horizontal="center"/>
    </xf>
    <xf numFmtId="0" fontId="0" fillId="23" borderId="0" xfId="0" applyFill="1" applyAlignment="1">
      <alignment horizontal="center"/>
    </xf>
    <xf numFmtId="9" fontId="2" fillId="32" borderId="25" xfId="1" applyFont="1" applyFill="1" applyBorder="1"/>
    <xf numFmtId="9" fontId="2" fillId="33" borderId="25" xfId="1" applyFont="1" applyFill="1" applyBorder="1"/>
    <xf numFmtId="0" fontId="19" fillId="0" borderId="0" xfId="0" applyFont="1"/>
    <xf numFmtId="9" fontId="19" fillId="0" borderId="0" xfId="1" applyFont="1"/>
    <xf numFmtId="0" fontId="0" fillId="0" borderId="0" xfId="0" applyBorder="1" applyAlignment="1">
      <alignment horizontal="left" vertical="top"/>
    </xf>
    <xf numFmtId="14" fontId="0" fillId="0" borderId="0" xfId="0" applyNumberFormat="1" applyAlignment="1">
      <alignment horizontal="left" vertical="center"/>
    </xf>
    <xf numFmtId="0" fontId="0" fillId="24" borderId="0" xfId="0" applyFill="1" applyBorder="1" applyAlignment="1">
      <alignment horizontal="left" vertical="top"/>
    </xf>
    <xf numFmtId="0" fontId="0" fillId="0" borderId="0" xfId="0" applyAlignment="1">
      <alignment horizontal="left" vertical="top"/>
    </xf>
    <xf numFmtId="14" fontId="0" fillId="0" borderId="0" xfId="0" applyNumberFormat="1" applyAlignment="1">
      <alignment horizontal="left"/>
    </xf>
    <xf numFmtId="0" fontId="0" fillId="29" borderId="0" xfId="0" applyFill="1" applyAlignment="1">
      <alignment horizontal="left" vertical="center"/>
    </xf>
    <xf numFmtId="0" fontId="0" fillId="34" borderId="0" xfId="0" applyFill="1" applyBorder="1" applyAlignment="1">
      <alignment horizontal="left" vertical="top"/>
    </xf>
    <xf numFmtId="0" fontId="0" fillId="30" borderId="0" xfId="0" applyFill="1" applyAlignment="1">
      <alignment horizontal="left" vertical="center"/>
    </xf>
    <xf numFmtId="0" fontId="20" fillId="35" borderId="0" xfId="0" applyFont="1" applyFill="1" applyAlignment="1">
      <alignment horizontal="center" vertical="center"/>
    </xf>
    <xf numFmtId="0" fontId="20" fillId="13" borderId="0" xfId="0" applyFont="1" applyFill="1" applyAlignment="1">
      <alignment horizontal="center" vertical="center"/>
    </xf>
    <xf numFmtId="0" fontId="20" fillId="36" borderId="0" xfId="0" applyFont="1" applyFill="1" applyAlignment="1">
      <alignment horizontal="center" vertical="center"/>
    </xf>
    <xf numFmtId="0" fontId="0" fillId="24" borderId="0" xfId="0"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vertical="top" wrapText="1"/>
    </xf>
    <xf numFmtId="0" fontId="1" fillId="0" borderId="1" xfId="0" applyFont="1" applyBorder="1" applyAlignment="1">
      <alignment horizontal="center" vertical="top"/>
    </xf>
    <xf numFmtId="0" fontId="0" fillId="0" borderId="0" xfId="0" applyFill="1"/>
    <xf numFmtId="0" fontId="0" fillId="34" borderId="15" xfId="0" applyFill="1" applyBorder="1" applyAlignment="1">
      <alignment horizontal="left" vertical="top"/>
    </xf>
    <xf numFmtId="0" fontId="0" fillId="24" borderId="15" xfId="0" applyFill="1" applyBorder="1" applyAlignment="1">
      <alignment horizontal="left" vertical="center"/>
    </xf>
    <xf numFmtId="0" fontId="0" fillId="0" borderId="0" xfId="0" applyNumberFormat="1" applyAlignment="1">
      <alignment horizontal="left"/>
    </xf>
    <xf numFmtId="0" fontId="1" fillId="23" borderId="0" xfId="0" applyFont="1" applyFill="1" applyAlignment="1">
      <alignment horizontal="center"/>
    </xf>
    <xf numFmtId="0" fontId="1" fillId="23" borderId="0" xfId="0" applyFont="1" applyFill="1" applyAlignment="1">
      <alignment horizontal="center" vertical="center"/>
    </xf>
    <xf numFmtId="0" fontId="5" fillId="16" borderId="0" xfId="0" applyFont="1" applyFill="1" applyAlignment="1">
      <alignment horizontal="center"/>
    </xf>
    <xf numFmtId="0" fontId="1" fillId="15" borderId="1" xfId="0" applyFont="1" applyFill="1" applyBorder="1" applyAlignment="1">
      <alignment horizontal="center" vertical="top"/>
    </xf>
    <xf numFmtId="0" fontId="1" fillId="7" borderId="1" xfId="0" applyFont="1" applyFill="1" applyBorder="1" applyAlignment="1">
      <alignment horizontal="center" vertical="top"/>
    </xf>
    <xf numFmtId="0" fontId="6" fillId="13" borderId="0" xfId="0" applyFont="1" applyFill="1" applyBorder="1" applyAlignment="1">
      <alignment horizontal="center" vertical="center"/>
    </xf>
    <xf numFmtId="0" fontId="6" fillId="13" borderId="7" xfId="0" applyFont="1" applyFill="1" applyBorder="1" applyAlignment="1">
      <alignment horizontal="center" vertical="center"/>
    </xf>
    <xf numFmtId="0" fontId="1" fillId="11" borderId="5" xfId="0" applyFont="1" applyFill="1" applyBorder="1" applyAlignment="1">
      <alignment horizontal="center" vertical="top"/>
    </xf>
    <xf numFmtId="0" fontId="1" fillId="11" borderId="6" xfId="0" applyFont="1" applyFill="1" applyBorder="1" applyAlignment="1">
      <alignment horizontal="center" vertical="top"/>
    </xf>
    <xf numFmtId="0" fontId="1" fillId="11" borderId="2" xfId="0" applyFont="1" applyFill="1" applyBorder="1" applyAlignment="1">
      <alignment horizontal="center" vertical="top"/>
    </xf>
    <xf numFmtId="0" fontId="7" fillId="13"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21" borderId="1" xfId="0" applyFont="1" applyFill="1" applyBorder="1" applyAlignment="1">
      <alignment horizontal="center"/>
    </xf>
    <xf numFmtId="0" fontId="10" fillId="16" borderId="0" xfId="0" applyFont="1" applyFill="1" applyAlignment="1">
      <alignment horizontal="center"/>
    </xf>
    <xf numFmtId="0" fontId="10" fillId="16" borderId="0" xfId="0" applyFont="1" applyFill="1" applyAlignment="1">
      <alignment horizontal="center" vertical="center"/>
    </xf>
  </cellXfs>
  <cellStyles count="2">
    <cellStyle name="Normal" xfId="0" builtinId="0"/>
    <cellStyle name="Percentagem" xfId="1" builtinId="5"/>
  </cellStyles>
  <dxfs count="77">
    <dxf>
      <font>
        <strike val="0"/>
        <outline val="0"/>
        <shadow val="0"/>
        <u val="none"/>
        <vertAlign val="baseline"/>
        <sz val="10"/>
        <color theme="1"/>
        <name val="Calibri"/>
        <scheme val="minor"/>
      </font>
      <numFmt numFmtId="0" formatCode="General"/>
    </dxf>
    <dxf>
      <font>
        <strike val="0"/>
        <outline val="0"/>
        <shadow val="0"/>
        <u val="none"/>
        <vertAlign val="baseline"/>
        <sz val="10"/>
        <color theme="1"/>
        <name val="Calibri"/>
        <scheme val="minor"/>
      </font>
      <numFmt numFmtId="165" formatCode="0.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solid">
          <fgColor indexed="64"/>
          <bgColor theme="6" tint="0.59999389629810485"/>
        </patternFill>
      </fill>
    </dxf>
    <dxf>
      <font>
        <strike val="0"/>
        <outline val="0"/>
        <shadow val="0"/>
        <u val="none"/>
        <vertAlign val="baseline"/>
        <sz val="10"/>
        <color theme="1"/>
        <name val="Calibri"/>
        <scheme val="minor"/>
      </font>
    </dxf>
    <dxf>
      <font>
        <b val="0"/>
        <i val="0"/>
        <strike val="0"/>
        <condense val="0"/>
        <extend val="0"/>
        <outline val="0"/>
        <shadow val="0"/>
        <u val="none"/>
        <vertAlign val="baseline"/>
        <sz val="10"/>
        <color auto="1"/>
        <name val="Calibri"/>
        <family val="2"/>
        <scheme val="minor"/>
      </font>
      <numFmt numFmtId="0" formatCode="General"/>
      <fill>
        <patternFill patternType="solid">
          <fgColor indexed="64"/>
          <bgColor theme="6" tint="0.59999389629810485"/>
        </patternFill>
      </fill>
    </dxf>
    <dxf>
      <font>
        <strike val="0"/>
        <outline val="0"/>
        <shadow val="0"/>
        <u val="none"/>
        <vertAlign val="baseline"/>
        <sz val="10"/>
        <color theme="1"/>
        <name val="Calibri"/>
        <scheme val="minor"/>
      </font>
      <numFmt numFmtId="0" formatCode="General"/>
      <fill>
        <patternFill patternType="solid">
          <fgColor indexed="64"/>
          <bgColor theme="6" tint="0.59999389629810485"/>
        </patternFill>
      </fill>
    </dxf>
    <dxf>
      <font>
        <b val="0"/>
        <i val="0"/>
        <strike val="0"/>
        <condense val="0"/>
        <extend val="0"/>
        <outline val="0"/>
        <shadow val="0"/>
        <u val="none"/>
        <vertAlign val="baseline"/>
        <sz val="10"/>
        <color theme="1"/>
        <name val="Calibri"/>
        <scheme val="minor"/>
      </font>
      <fill>
        <patternFill patternType="solid">
          <fgColor indexed="64"/>
          <bgColor theme="6" tint="0.59999389629810485"/>
        </patternFill>
      </fill>
    </dxf>
    <dxf>
      <font>
        <strike val="0"/>
        <outline val="0"/>
        <shadow val="0"/>
        <u val="none"/>
        <vertAlign val="baseline"/>
        <sz val="10"/>
        <color theme="1"/>
        <name val="Calibri"/>
        <scheme val="minor"/>
      </font>
      <fill>
        <patternFill patternType="solid">
          <fgColor indexed="64"/>
          <bgColor theme="6" tint="0.59999389629810485"/>
        </patternFill>
      </fill>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numFmt numFmtId="0" formatCode="General"/>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0" indent="0" justifyLastLine="0" shrinkToFit="0" readingOrder="0"/>
    </dxf>
    <dxf>
      <numFmt numFmtId="19" formatCode="dd/mm/yyyy"/>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dxf>
    <dxf>
      <alignment horizontal="left" vertical="center" textRotation="0" wrapText="0" indent="0" justifyLastLine="0" shrinkToFit="0" readingOrder="0"/>
    </dxf>
    <dxf>
      <font>
        <b val="0"/>
        <i val="0"/>
        <strike val="0"/>
        <condense val="0"/>
        <extend val="0"/>
        <outline val="0"/>
        <shadow val="0"/>
        <u val="none"/>
        <vertAlign val="baseline"/>
        <sz val="11"/>
        <color rgb="FFFF0000"/>
        <name val="Calibri"/>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AC090"/>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colors>
    <mruColors>
      <color rgb="FFA21F00"/>
      <color rgb="FFFF3300"/>
      <color rgb="FFBC10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 Ataques</a:t>
            </a:r>
            <a:r>
              <a:rPr lang="pt-PT" sz="2400" b="1" baseline="0">
                <a:solidFill>
                  <a:sysClr val="windowText" lastClr="000000"/>
                </a:solidFill>
              </a:rPr>
              <a:t> por ano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Geral'!$C$2</c:f>
              <c:strCache>
                <c:ptCount val="1"/>
                <c:pt idx="0">
                  <c:v>2010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Geral'!$C$5</c:f>
              <c:numCache>
                <c:formatCode>General</c:formatCode>
                <c:ptCount val="1"/>
                <c:pt idx="0">
                  <c:v>39</c:v>
                </c:pt>
              </c:numCache>
            </c:numRef>
          </c:val>
          <c:extLst>
            <c:ext xmlns:c16="http://schemas.microsoft.com/office/drawing/2014/chart" uri="{C3380CC4-5D6E-409C-BE32-E72D297353CC}">
              <c16:uniqueId val="{00000000-9C37-4255-9F72-3AD004E1A39C}"/>
            </c:ext>
          </c:extLst>
        </c:ser>
        <c:ser>
          <c:idx val="1"/>
          <c:order val="1"/>
          <c:tx>
            <c:strRef>
              <c:f>'Gráfico Geral'!$D$2</c:f>
              <c:strCache>
                <c:ptCount val="1"/>
                <c:pt idx="0">
                  <c:v>2011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Geral'!$D$5</c:f>
              <c:numCache>
                <c:formatCode>General</c:formatCode>
                <c:ptCount val="1"/>
                <c:pt idx="0">
                  <c:v>52</c:v>
                </c:pt>
              </c:numCache>
            </c:numRef>
          </c:val>
          <c:extLst>
            <c:ext xmlns:c16="http://schemas.microsoft.com/office/drawing/2014/chart" uri="{C3380CC4-5D6E-409C-BE32-E72D297353CC}">
              <c16:uniqueId val="{00000001-9C37-4255-9F72-3AD004E1A39C}"/>
            </c:ext>
          </c:extLst>
        </c:ser>
        <c:ser>
          <c:idx val="2"/>
          <c:order val="2"/>
          <c:tx>
            <c:strRef>
              <c:f>'Gráfico Geral'!$E$2</c:f>
              <c:strCache>
                <c:ptCount val="1"/>
                <c:pt idx="0">
                  <c:v>2012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Geral'!$E$5</c:f>
              <c:numCache>
                <c:formatCode>General</c:formatCode>
                <c:ptCount val="1"/>
                <c:pt idx="0">
                  <c:v>62</c:v>
                </c:pt>
              </c:numCache>
            </c:numRef>
          </c:val>
          <c:extLst>
            <c:ext xmlns:c16="http://schemas.microsoft.com/office/drawing/2014/chart" uri="{C3380CC4-5D6E-409C-BE32-E72D297353CC}">
              <c16:uniqueId val="{00000002-9C37-4255-9F72-3AD004E1A39C}"/>
            </c:ext>
          </c:extLst>
        </c:ser>
        <c:ser>
          <c:idx val="3"/>
          <c:order val="3"/>
          <c:tx>
            <c:strRef>
              <c:f>'Gráfico Geral'!$F$2</c:f>
              <c:strCache>
                <c:ptCount val="1"/>
                <c:pt idx="0">
                  <c:v>2013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Geral'!$F$5</c:f>
              <c:numCache>
                <c:formatCode>General</c:formatCode>
                <c:ptCount val="1"/>
                <c:pt idx="0">
                  <c:v>52</c:v>
                </c:pt>
              </c:numCache>
            </c:numRef>
          </c:val>
          <c:extLst>
            <c:ext xmlns:c16="http://schemas.microsoft.com/office/drawing/2014/chart" uri="{C3380CC4-5D6E-409C-BE32-E72D297353CC}">
              <c16:uniqueId val="{00000003-9C37-4255-9F72-3AD004E1A39C}"/>
            </c:ext>
          </c:extLst>
        </c:ser>
        <c:ser>
          <c:idx val="4"/>
          <c:order val="4"/>
          <c:tx>
            <c:strRef>
              <c:f>'Gráfico Geral'!$G$2</c:f>
              <c:strCache>
                <c:ptCount val="1"/>
                <c:pt idx="0">
                  <c:v>2014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Geral'!$G$5</c:f>
              <c:numCache>
                <c:formatCode>General</c:formatCode>
                <c:ptCount val="1"/>
                <c:pt idx="0">
                  <c:v>44</c:v>
                </c:pt>
              </c:numCache>
            </c:numRef>
          </c:val>
          <c:extLst>
            <c:ext xmlns:c16="http://schemas.microsoft.com/office/drawing/2014/chart" uri="{C3380CC4-5D6E-409C-BE32-E72D297353CC}">
              <c16:uniqueId val="{00000004-9C37-4255-9F72-3AD004E1A39C}"/>
            </c:ext>
          </c:extLst>
        </c:ser>
        <c:ser>
          <c:idx val="5"/>
          <c:order val="5"/>
          <c:tx>
            <c:strRef>
              <c:f>'Gráfico Geral'!$H$2</c:f>
              <c:strCache>
                <c:ptCount val="1"/>
                <c:pt idx="0">
                  <c:v>2015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Geral'!$H$5</c:f>
              <c:numCache>
                <c:formatCode>General</c:formatCode>
                <c:ptCount val="1"/>
                <c:pt idx="0">
                  <c:v>29</c:v>
                </c:pt>
              </c:numCache>
            </c:numRef>
          </c:val>
          <c:extLst>
            <c:ext xmlns:c16="http://schemas.microsoft.com/office/drawing/2014/chart" uri="{C3380CC4-5D6E-409C-BE32-E72D297353CC}">
              <c16:uniqueId val="{00000005-9C37-4255-9F72-3AD004E1A39C}"/>
            </c:ext>
          </c:extLst>
        </c:ser>
        <c:ser>
          <c:idx val="6"/>
          <c:order val="6"/>
          <c:tx>
            <c:strRef>
              <c:f>'Gráfico Geral'!$I$2</c:f>
              <c:strCache>
                <c:ptCount val="1"/>
                <c:pt idx="0">
                  <c:v>2016</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Geral'!$I$5</c:f>
              <c:numCache>
                <c:formatCode>General</c:formatCode>
                <c:ptCount val="1"/>
                <c:pt idx="0">
                  <c:v>51</c:v>
                </c:pt>
              </c:numCache>
            </c:numRef>
          </c:val>
          <c:extLst>
            <c:ext xmlns:c16="http://schemas.microsoft.com/office/drawing/2014/chart" uri="{C3380CC4-5D6E-409C-BE32-E72D297353CC}">
              <c16:uniqueId val="{00000006-9C37-4255-9F72-3AD004E1A39C}"/>
            </c:ext>
          </c:extLst>
        </c:ser>
        <c:ser>
          <c:idx val="7"/>
          <c:order val="7"/>
          <c:tx>
            <c:strRef>
              <c:f>'Gráfico Geral'!$J$2</c:f>
              <c:strCache>
                <c:ptCount val="1"/>
                <c:pt idx="0">
                  <c:v>2017</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Geral'!$J$5</c:f>
              <c:numCache>
                <c:formatCode>General</c:formatCode>
                <c:ptCount val="1"/>
                <c:pt idx="0">
                  <c:v>42</c:v>
                </c:pt>
              </c:numCache>
            </c:numRef>
          </c:val>
          <c:extLst>
            <c:ext xmlns:c16="http://schemas.microsoft.com/office/drawing/2014/chart" uri="{C3380CC4-5D6E-409C-BE32-E72D297353CC}">
              <c16:uniqueId val="{00000007-9C37-4255-9F72-3AD004E1A39C}"/>
            </c:ext>
          </c:extLst>
        </c:ser>
        <c:ser>
          <c:idx val="8"/>
          <c:order val="8"/>
          <c:tx>
            <c:strRef>
              <c:f>'Gráfico Geral'!$K$2</c:f>
              <c:strCache>
                <c:ptCount val="1"/>
                <c:pt idx="0">
                  <c:v>2018</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Geral'!$M$5</c:f>
              <c:numCache>
                <c:formatCode>General</c:formatCode>
                <c:ptCount val="1"/>
                <c:pt idx="0">
                  <c:v>70</c:v>
                </c:pt>
              </c:numCache>
            </c:numRef>
          </c:val>
          <c:extLst>
            <c:ext xmlns:c16="http://schemas.microsoft.com/office/drawing/2014/chart" uri="{C3380CC4-5D6E-409C-BE32-E72D297353CC}">
              <c16:uniqueId val="{00000008-9C37-4255-9F72-3AD004E1A39C}"/>
            </c:ext>
          </c:extLst>
        </c:ser>
        <c:ser>
          <c:idx val="9"/>
          <c:order val="9"/>
          <c:tx>
            <c:strRef>
              <c:f>'Gráfico Geral'!$L$2</c:f>
              <c:strCache>
                <c:ptCount val="1"/>
                <c:pt idx="0">
                  <c:v>2019</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Geral'!$L$5</c:f>
              <c:numCache>
                <c:formatCode>General</c:formatCode>
                <c:ptCount val="1"/>
                <c:pt idx="0">
                  <c:v>59</c:v>
                </c:pt>
              </c:numCache>
            </c:numRef>
          </c:val>
          <c:extLst>
            <c:ext xmlns:c16="http://schemas.microsoft.com/office/drawing/2014/chart" uri="{C3380CC4-5D6E-409C-BE32-E72D297353CC}">
              <c16:uniqueId val="{00000009-9C37-4255-9F72-3AD004E1A39C}"/>
            </c:ext>
          </c:extLst>
        </c:ser>
        <c:ser>
          <c:idx val="10"/>
          <c:order val="10"/>
          <c:tx>
            <c:strRef>
              <c:f>'Gráfico Geral'!$M$2</c:f>
              <c:strCache>
                <c:ptCount val="1"/>
                <c:pt idx="0">
                  <c:v>2020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Geral'!$M$5</c:f>
              <c:numCache>
                <c:formatCode>General</c:formatCode>
                <c:ptCount val="1"/>
                <c:pt idx="0">
                  <c:v>70</c:v>
                </c:pt>
              </c:numCache>
            </c:numRef>
          </c:val>
          <c:extLst xmlns:c15="http://schemas.microsoft.com/office/drawing/2012/chart">
            <c:ext xmlns:c16="http://schemas.microsoft.com/office/drawing/2014/chart" uri="{C3380CC4-5D6E-409C-BE32-E72D297353CC}">
              <c16:uniqueId val="{0000000A-9C37-4255-9F72-3AD004E1A39C}"/>
            </c:ext>
          </c:extLst>
        </c:ser>
        <c:ser>
          <c:idx val="12"/>
          <c:order val="12"/>
          <c:tx>
            <c:strRef>
              <c:f>'Gráfico Geral'!$N$2</c:f>
              <c:strCache>
                <c:ptCount val="1"/>
                <c:pt idx="0">
                  <c:v>2021</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Geral'!$N$5</c:f>
              <c:numCache>
                <c:formatCode>General</c:formatCode>
                <c:ptCount val="1"/>
                <c:pt idx="0">
                  <c:v>27</c:v>
                </c:pt>
              </c:numCache>
            </c:numRef>
          </c:val>
          <c:extLst>
            <c:ext xmlns:c16="http://schemas.microsoft.com/office/drawing/2014/chart" uri="{C3380CC4-5D6E-409C-BE32-E72D297353CC}">
              <c16:uniqueId val="{0000000F-9C37-4255-9F72-3AD004E1A39C}"/>
            </c:ext>
          </c:extLst>
        </c:ser>
        <c:dLbls>
          <c:dLblPos val="outEnd"/>
          <c:showLegendKey val="0"/>
          <c:showVal val="1"/>
          <c:showCatName val="0"/>
          <c:showSerName val="0"/>
          <c:showPercent val="0"/>
          <c:showBubbleSize val="0"/>
        </c:dLbls>
        <c:gapWidth val="219"/>
        <c:overlap val="-27"/>
        <c:axId val="1628349072"/>
        <c:axId val="1628354896"/>
        <c:extLst>
          <c:ext xmlns:c15="http://schemas.microsoft.com/office/drawing/2012/chart" uri="{02D57815-91ED-43cb-92C2-25804820EDAC}">
            <c15:filteredBarSeries>
              <c15:ser>
                <c:idx val="11"/>
                <c:order val="11"/>
                <c:tx>
                  <c:strRef>
                    <c:extLst>
                      <c:ext uri="{02D57815-91ED-43cb-92C2-25804820EDAC}">
                        <c15:formulaRef>
                          <c15:sqref>'Gráfico Geral'!$P$2</c15:sqref>
                        </c15:formulaRef>
                      </c:ext>
                    </c:extLst>
                    <c:strCache>
                      <c:ptCount val="1"/>
                      <c:pt idx="0">
                        <c:v>Coluna1</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'Gráfico Geral'!$P$5</c15:sqref>
                        </c15:formulaRef>
                      </c:ext>
                    </c:extLst>
                    <c:numCache>
                      <c:formatCode>General</c:formatCode>
                      <c:ptCount val="1"/>
                    </c:numCache>
                  </c:numRef>
                </c:val>
                <c:extLst>
                  <c:ext xmlns:c16="http://schemas.microsoft.com/office/drawing/2014/chart" uri="{C3380CC4-5D6E-409C-BE32-E72D297353CC}">
                    <c16:uniqueId val="{0000000B-9C37-4255-9F72-3AD004E1A39C}"/>
                  </c:ext>
                </c:extLst>
              </c15:ser>
            </c15:filteredBarSeries>
          </c:ext>
        </c:extLst>
      </c:barChart>
      <c:catAx>
        <c:axId val="1628349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628354896"/>
        <c:crosses val="autoZero"/>
        <c:auto val="1"/>
        <c:lblAlgn val="ctr"/>
        <c:lblOffset val="100"/>
        <c:noMultiLvlLbl val="0"/>
      </c:catAx>
      <c:valAx>
        <c:axId val="16283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628349072"/>
        <c:crosses val="autoZero"/>
        <c:crossBetween val="between"/>
      </c:valAx>
      <c:spPr>
        <a:noFill/>
        <a:ln>
          <a:noFill/>
        </a:ln>
        <a:effectLst/>
      </c:spPr>
    </c:plotArea>
    <c:legend>
      <c:legendPos val="b"/>
      <c:layout>
        <c:manualLayout>
          <c:xMode val="edge"/>
          <c:yMode val="edge"/>
          <c:x val="9.7453144189485863E-2"/>
          <c:y val="0.87479065922997168"/>
          <c:w val="0.75857586564338142"/>
          <c:h val="6.2914844886811164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Estado Costeiro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Geral'!$T$10</c:f>
              <c:strCache>
                <c:ptCount val="1"/>
                <c:pt idx="0">
                  <c:v>Angola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Geral'!$U$10</c:f>
              <c:numCache>
                <c:formatCode>General</c:formatCode>
                <c:ptCount val="1"/>
                <c:pt idx="0">
                  <c:v>18</c:v>
                </c:pt>
              </c:numCache>
            </c:numRef>
          </c:val>
          <c:extLst>
            <c:ext xmlns:c16="http://schemas.microsoft.com/office/drawing/2014/chart" uri="{C3380CC4-5D6E-409C-BE32-E72D297353CC}">
              <c16:uniqueId val="{00000000-D26E-484D-BF91-A25BA86C4433}"/>
            </c:ext>
          </c:extLst>
        </c:ser>
        <c:ser>
          <c:idx val="1"/>
          <c:order val="1"/>
          <c:tx>
            <c:strRef>
              <c:f>'Gráfico Geral'!$T$11</c:f>
              <c:strCache>
                <c:ptCount val="1"/>
                <c:pt idx="0">
                  <c:v>Benim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Geral'!$U$11</c:f>
              <c:numCache>
                <c:formatCode>General</c:formatCode>
                <c:ptCount val="1"/>
                <c:pt idx="0">
                  <c:v>42</c:v>
                </c:pt>
              </c:numCache>
            </c:numRef>
          </c:val>
          <c:extLst>
            <c:ext xmlns:c16="http://schemas.microsoft.com/office/drawing/2014/chart" uri="{C3380CC4-5D6E-409C-BE32-E72D297353CC}">
              <c16:uniqueId val="{00000002-D26E-484D-BF91-A25BA86C4433}"/>
            </c:ext>
          </c:extLst>
        </c:ser>
        <c:ser>
          <c:idx val="2"/>
          <c:order val="2"/>
          <c:tx>
            <c:strRef>
              <c:f>'Gráfico Geral'!$T$12</c:f>
              <c:strCache>
                <c:ptCount val="1"/>
                <c:pt idx="0">
                  <c:v>Camarões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Geral'!$U$12</c:f>
              <c:numCache>
                <c:formatCode>General</c:formatCode>
                <c:ptCount val="1"/>
                <c:pt idx="0">
                  <c:v>16</c:v>
                </c:pt>
              </c:numCache>
            </c:numRef>
          </c:val>
          <c:extLst>
            <c:ext xmlns:c16="http://schemas.microsoft.com/office/drawing/2014/chart" uri="{C3380CC4-5D6E-409C-BE32-E72D297353CC}">
              <c16:uniqueId val="{00000003-D26E-484D-BF91-A25BA86C4433}"/>
            </c:ext>
          </c:extLst>
        </c:ser>
        <c:ser>
          <c:idx val="3"/>
          <c:order val="3"/>
          <c:tx>
            <c:strRef>
              <c:f>'Gráfico Geral'!$T$13</c:f>
              <c:strCache>
                <c:ptCount val="1"/>
                <c:pt idx="0">
                  <c:v>Congo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Geral'!$U$13</c:f>
              <c:numCache>
                <c:formatCode>General</c:formatCode>
                <c:ptCount val="1"/>
                <c:pt idx="0">
                  <c:v>43</c:v>
                </c:pt>
              </c:numCache>
            </c:numRef>
          </c:val>
          <c:extLst>
            <c:ext xmlns:c16="http://schemas.microsoft.com/office/drawing/2014/chart" uri="{C3380CC4-5D6E-409C-BE32-E72D297353CC}">
              <c16:uniqueId val="{00000004-D26E-484D-BF91-A25BA86C4433}"/>
            </c:ext>
          </c:extLst>
        </c:ser>
        <c:ser>
          <c:idx val="4"/>
          <c:order val="4"/>
          <c:tx>
            <c:strRef>
              <c:f>'Gráfico Geral'!$T$14</c:f>
              <c:strCache>
                <c:ptCount val="1"/>
                <c:pt idx="0">
                  <c:v>Costa do Marfim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Geral'!$U$14</c:f>
              <c:numCache>
                <c:formatCode>General</c:formatCode>
                <c:ptCount val="1"/>
                <c:pt idx="0">
                  <c:v>26</c:v>
                </c:pt>
              </c:numCache>
            </c:numRef>
          </c:val>
          <c:extLst>
            <c:ext xmlns:c16="http://schemas.microsoft.com/office/drawing/2014/chart" uri="{C3380CC4-5D6E-409C-BE32-E72D297353CC}">
              <c16:uniqueId val="{00000005-D26E-484D-BF91-A25BA86C4433}"/>
            </c:ext>
          </c:extLst>
        </c:ser>
        <c:ser>
          <c:idx val="5"/>
          <c:order val="5"/>
          <c:tx>
            <c:strRef>
              <c:f>'Gráfico Geral'!$T$15</c:f>
              <c:strCache>
                <c:ptCount val="1"/>
                <c:pt idx="0">
                  <c:v>Gabão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Geral'!$U$15</c:f>
              <c:numCache>
                <c:formatCode>General</c:formatCode>
                <c:ptCount val="1"/>
                <c:pt idx="0">
                  <c:v>7</c:v>
                </c:pt>
              </c:numCache>
            </c:numRef>
          </c:val>
          <c:extLst>
            <c:ext xmlns:c16="http://schemas.microsoft.com/office/drawing/2014/chart" uri="{C3380CC4-5D6E-409C-BE32-E72D297353CC}">
              <c16:uniqueId val="{00000006-D26E-484D-BF91-A25BA86C4433}"/>
            </c:ext>
          </c:extLst>
        </c:ser>
        <c:ser>
          <c:idx val="6"/>
          <c:order val="6"/>
          <c:tx>
            <c:strRef>
              <c:f>'Gráfico Geral'!$T$16</c:f>
              <c:strCache>
                <c:ptCount val="1"/>
                <c:pt idx="0">
                  <c:v>Gana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Geral'!$U$16</c:f>
              <c:numCache>
                <c:formatCode>General</c:formatCode>
                <c:ptCount val="1"/>
                <c:pt idx="0">
                  <c:v>42</c:v>
                </c:pt>
              </c:numCache>
            </c:numRef>
          </c:val>
          <c:extLst>
            <c:ext xmlns:c16="http://schemas.microsoft.com/office/drawing/2014/chart" uri="{C3380CC4-5D6E-409C-BE32-E72D297353CC}">
              <c16:uniqueId val="{00000007-D26E-484D-BF91-A25BA86C4433}"/>
            </c:ext>
          </c:extLst>
        </c:ser>
        <c:ser>
          <c:idx val="7"/>
          <c:order val="7"/>
          <c:tx>
            <c:strRef>
              <c:f>'Gráfico Geral'!$T$17</c:f>
              <c:strCache>
                <c:ptCount val="1"/>
                <c:pt idx="0">
                  <c:v>Guiné</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Geral'!$U$17</c:f>
              <c:numCache>
                <c:formatCode>General</c:formatCode>
                <c:ptCount val="1"/>
                <c:pt idx="0">
                  <c:v>34</c:v>
                </c:pt>
              </c:numCache>
            </c:numRef>
          </c:val>
          <c:extLst>
            <c:ext xmlns:c16="http://schemas.microsoft.com/office/drawing/2014/chart" uri="{C3380CC4-5D6E-409C-BE32-E72D297353CC}">
              <c16:uniqueId val="{00000008-D26E-484D-BF91-A25BA86C4433}"/>
            </c:ext>
          </c:extLst>
        </c:ser>
        <c:ser>
          <c:idx val="8"/>
          <c:order val="8"/>
          <c:tx>
            <c:strRef>
              <c:f>'Gráfico Geral'!$T$18</c:f>
              <c:strCache>
                <c:ptCount val="1"/>
                <c:pt idx="0">
                  <c:v>Guiné-Equatorial</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Geral'!$U$18</c:f>
              <c:numCache>
                <c:formatCode>General</c:formatCode>
                <c:ptCount val="1"/>
                <c:pt idx="0">
                  <c:v>4</c:v>
                </c:pt>
              </c:numCache>
            </c:numRef>
          </c:val>
          <c:extLst>
            <c:ext xmlns:c16="http://schemas.microsoft.com/office/drawing/2014/chart" uri="{C3380CC4-5D6E-409C-BE32-E72D297353CC}">
              <c16:uniqueId val="{00000009-D26E-484D-BF91-A25BA86C4433}"/>
            </c:ext>
          </c:extLst>
        </c:ser>
        <c:ser>
          <c:idx val="9"/>
          <c:order val="9"/>
          <c:tx>
            <c:strRef>
              <c:f>'Gráfico Geral'!$T$19</c:f>
              <c:strCache>
                <c:ptCount val="1"/>
                <c:pt idx="0">
                  <c:v>Libéria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Geral'!$U$19</c:f>
              <c:numCache>
                <c:formatCode>General</c:formatCode>
                <c:ptCount val="1"/>
                <c:pt idx="0">
                  <c:v>6</c:v>
                </c:pt>
              </c:numCache>
            </c:numRef>
          </c:val>
          <c:extLst>
            <c:ext xmlns:c16="http://schemas.microsoft.com/office/drawing/2014/chart" uri="{C3380CC4-5D6E-409C-BE32-E72D297353CC}">
              <c16:uniqueId val="{0000000A-D26E-484D-BF91-A25BA86C4433}"/>
            </c:ext>
          </c:extLst>
        </c:ser>
        <c:ser>
          <c:idx val="10"/>
          <c:order val="10"/>
          <c:tx>
            <c:strRef>
              <c:f>'Gráfico Geral'!$T$20</c:f>
              <c:strCache>
                <c:ptCount val="1"/>
                <c:pt idx="0">
                  <c:v>Nigéria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Geral'!$U$20</c:f>
              <c:numCache>
                <c:formatCode>General</c:formatCode>
                <c:ptCount val="1"/>
                <c:pt idx="0">
                  <c:v>290</c:v>
                </c:pt>
              </c:numCache>
            </c:numRef>
          </c:val>
          <c:extLst>
            <c:ext xmlns:c16="http://schemas.microsoft.com/office/drawing/2014/chart" uri="{C3380CC4-5D6E-409C-BE32-E72D297353CC}">
              <c16:uniqueId val="{0000000B-D26E-484D-BF91-A25BA86C4433}"/>
            </c:ext>
          </c:extLst>
        </c:ser>
        <c:ser>
          <c:idx val="11"/>
          <c:order val="11"/>
          <c:tx>
            <c:strRef>
              <c:f>'Gráfico Geral'!$T$21</c:f>
              <c:strCache>
                <c:ptCount val="1"/>
                <c:pt idx="0">
                  <c:v>Rép. Dem. Congo</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Geral'!$U$21</c:f>
              <c:numCache>
                <c:formatCode>General</c:formatCode>
                <c:ptCount val="1"/>
                <c:pt idx="0">
                  <c:v>13</c:v>
                </c:pt>
              </c:numCache>
            </c:numRef>
          </c:val>
          <c:extLst>
            <c:ext xmlns:c16="http://schemas.microsoft.com/office/drawing/2014/chart" uri="{C3380CC4-5D6E-409C-BE32-E72D297353CC}">
              <c16:uniqueId val="{0000000C-D26E-484D-BF91-A25BA86C4433}"/>
            </c:ext>
          </c:extLst>
        </c:ser>
        <c:ser>
          <c:idx val="12"/>
          <c:order val="12"/>
          <c:tx>
            <c:strRef>
              <c:f>'Gráfico Geral'!$T$22</c:f>
              <c:strCache>
                <c:ptCount val="1"/>
                <c:pt idx="0">
                  <c:v>S.Tomé e Príncipe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Geral'!$U$22</c:f>
              <c:numCache>
                <c:formatCode>General</c:formatCode>
                <c:ptCount val="1"/>
                <c:pt idx="0">
                  <c:v>11</c:v>
                </c:pt>
              </c:numCache>
            </c:numRef>
          </c:val>
          <c:extLst>
            <c:ext xmlns:c16="http://schemas.microsoft.com/office/drawing/2014/chart" uri="{C3380CC4-5D6E-409C-BE32-E72D297353CC}">
              <c16:uniqueId val="{0000000D-D26E-484D-BF91-A25BA86C4433}"/>
            </c:ext>
          </c:extLst>
        </c:ser>
        <c:ser>
          <c:idx val="13"/>
          <c:order val="13"/>
          <c:tx>
            <c:strRef>
              <c:f>'Gráfico Geral'!$T$23</c:f>
              <c:strCache>
                <c:ptCount val="1"/>
                <c:pt idx="0">
                  <c:v>Serra Leoa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Geral'!$U$23</c:f>
              <c:numCache>
                <c:formatCode>General</c:formatCode>
                <c:ptCount val="1"/>
                <c:pt idx="0">
                  <c:v>10</c:v>
                </c:pt>
              </c:numCache>
            </c:numRef>
          </c:val>
          <c:extLst>
            <c:ext xmlns:c16="http://schemas.microsoft.com/office/drawing/2014/chart" uri="{C3380CC4-5D6E-409C-BE32-E72D297353CC}">
              <c16:uniqueId val="{0000000E-D26E-484D-BF91-A25BA86C4433}"/>
            </c:ext>
          </c:extLst>
        </c:ser>
        <c:ser>
          <c:idx val="14"/>
          <c:order val="14"/>
          <c:tx>
            <c:strRef>
              <c:f>'Gráfico Geral'!$T$24</c:f>
              <c:strCache>
                <c:ptCount val="1"/>
                <c:pt idx="0">
                  <c:v>Togo</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Geral'!$U$24</c:f>
              <c:numCache>
                <c:formatCode>General</c:formatCode>
                <c:ptCount val="1"/>
                <c:pt idx="0">
                  <c:v>29</c:v>
                </c:pt>
              </c:numCache>
            </c:numRef>
          </c:val>
          <c:extLst>
            <c:ext xmlns:c16="http://schemas.microsoft.com/office/drawing/2014/chart" uri="{C3380CC4-5D6E-409C-BE32-E72D297353CC}">
              <c16:uniqueId val="{0000000F-D26E-484D-BF91-A25BA86C4433}"/>
            </c:ext>
          </c:extLst>
        </c:ser>
        <c:dLbls>
          <c:dLblPos val="outEnd"/>
          <c:showLegendKey val="0"/>
          <c:showVal val="1"/>
          <c:showCatName val="0"/>
          <c:showSerName val="0"/>
          <c:showPercent val="0"/>
          <c:showBubbleSize val="0"/>
        </c:dLbls>
        <c:gapWidth val="219"/>
        <c:overlap val="-27"/>
        <c:axId val="305481120"/>
        <c:axId val="305481952"/>
      </c:barChart>
      <c:catAx>
        <c:axId val="305481120"/>
        <c:scaling>
          <c:orientation val="minMax"/>
        </c:scaling>
        <c:delete val="1"/>
        <c:axPos val="b"/>
        <c:numFmt formatCode="General" sourceLinked="1"/>
        <c:majorTickMark val="none"/>
        <c:minorTickMark val="none"/>
        <c:tickLblPos val="nextTo"/>
        <c:crossAx val="305481952"/>
        <c:crosses val="autoZero"/>
        <c:auto val="1"/>
        <c:lblAlgn val="ctr"/>
        <c:lblOffset val="100"/>
        <c:noMultiLvlLbl val="0"/>
      </c:catAx>
      <c:valAx>
        <c:axId val="305481952"/>
        <c:scaling>
          <c:orientation val="minMax"/>
          <c:max val="3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305481120"/>
        <c:crosses val="autoZero"/>
        <c:crossBetween val="between"/>
        <c:majorUnit val="50"/>
      </c:valAx>
      <c:spPr>
        <a:noFill/>
        <a:ln>
          <a:noFill/>
        </a:ln>
        <a:effectLst/>
      </c:spPr>
    </c:plotArea>
    <c:legend>
      <c:legendPos val="b"/>
      <c:layout>
        <c:manualLayout>
          <c:xMode val="edge"/>
          <c:yMode val="edge"/>
          <c:x val="7.2604320556408655E-2"/>
          <c:y val="0.66746587381971445"/>
          <c:w val="0.85787421089911986"/>
          <c:h val="0.29933910543339759"/>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Estados</a:t>
            </a:r>
            <a:r>
              <a:rPr lang="pt-PT" sz="2400" b="1" baseline="0">
                <a:solidFill>
                  <a:sysClr val="windowText" lastClr="000000"/>
                </a:solidFill>
              </a:rPr>
              <a:t> de Bandeira mais afetados</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Geral'!$Z$10</c:f>
              <c:strCache>
                <c:ptCount val="1"/>
                <c:pt idx="0">
                  <c:v>Ilhas Marshall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Geral'!$AB$10</c:f>
              <c:numCache>
                <c:formatCode>0%</c:formatCode>
                <c:ptCount val="1"/>
                <c:pt idx="0">
                  <c:v>0.16920473773265651</c:v>
                </c:pt>
              </c:numCache>
            </c:numRef>
          </c:val>
          <c:extLst>
            <c:ext xmlns:c16="http://schemas.microsoft.com/office/drawing/2014/chart" uri="{C3380CC4-5D6E-409C-BE32-E72D297353CC}">
              <c16:uniqueId val="{00000000-959E-441E-8D0A-BEA04EA4B542}"/>
            </c:ext>
          </c:extLst>
        </c:ser>
        <c:ser>
          <c:idx val="1"/>
          <c:order val="1"/>
          <c:tx>
            <c:strRef>
              <c:f>'Gráfico Geral'!$Z$11</c:f>
              <c:strCache>
                <c:ptCount val="1"/>
                <c:pt idx="0">
                  <c:v>Libéria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Geral'!$AB$11</c:f>
              <c:numCache>
                <c:formatCode>0%</c:formatCode>
                <c:ptCount val="1"/>
                <c:pt idx="0">
                  <c:v>0.14382402707275804</c:v>
                </c:pt>
              </c:numCache>
            </c:numRef>
          </c:val>
          <c:extLst>
            <c:ext xmlns:c16="http://schemas.microsoft.com/office/drawing/2014/chart" uri="{C3380CC4-5D6E-409C-BE32-E72D297353CC}">
              <c16:uniqueId val="{00000001-959E-441E-8D0A-BEA04EA4B542}"/>
            </c:ext>
          </c:extLst>
        </c:ser>
        <c:ser>
          <c:idx val="2"/>
          <c:order val="2"/>
          <c:tx>
            <c:strRef>
              <c:f>'Gráfico Geral'!$Z$12</c:f>
              <c:strCache>
                <c:ptCount val="1"/>
                <c:pt idx="0">
                  <c:v>Panamá</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Geral'!$AB$12</c:f>
              <c:numCache>
                <c:formatCode>0%</c:formatCode>
                <c:ptCount val="1"/>
                <c:pt idx="0">
                  <c:v>0.13536379018612521</c:v>
                </c:pt>
              </c:numCache>
            </c:numRef>
          </c:val>
          <c:extLst>
            <c:ext xmlns:c16="http://schemas.microsoft.com/office/drawing/2014/chart" uri="{C3380CC4-5D6E-409C-BE32-E72D297353CC}">
              <c16:uniqueId val="{00000002-959E-441E-8D0A-BEA04EA4B542}"/>
            </c:ext>
          </c:extLst>
        </c:ser>
        <c:ser>
          <c:idx val="3"/>
          <c:order val="3"/>
          <c:tx>
            <c:strRef>
              <c:f>'Gráfico Geral'!$Z$13</c:f>
              <c:strCache>
                <c:ptCount val="1"/>
                <c:pt idx="0">
                  <c:v>Singapura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Geral'!$AB$13</c:f>
              <c:numCache>
                <c:formatCode>0%</c:formatCode>
                <c:ptCount val="1"/>
                <c:pt idx="0">
                  <c:v>0.10998307952622674</c:v>
                </c:pt>
              </c:numCache>
            </c:numRef>
          </c:val>
          <c:extLst>
            <c:ext xmlns:c16="http://schemas.microsoft.com/office/drawing/2014/chart" uri="{C3380CC4-5D6E-409C-BE32-E72D297353CC}">
              <c16:uniqueId val="{00000003-959E-441E-8D0A-BEA04EA4B542}"/>
            </c:ext>
          </c:extLst>
        </c:ser>
        <c:ser>
          <c:idx val="7"/>
          <c:order val="4"/>
          <c:tx>
            <c:strRef>
              <c:f>'Gráfico Geral'!$Z$14</c:f>
              <c:strCache>
                <c:ptCount val="1"/>
                <c:pt idx="0">
                  <c:v>Outros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Geral'!$AB$14</c:f>
              <c:numCache>
                <c:formatCode>0%</c:formatCode>
                <c:ptCount val="1"/>
                <c:pt idx="0">
                  <c:v>0.44162436548223349</c:v>
                </c:pt>
              </c:numCache>
            </c:numRef>
          </c:val>
          <c:extLst>
            <c:ext xmlns:c16="http://schemas.microsoft.com/office/drawing/2014/chart" uri="{C3380CC4-5D6E-409C-BE32-E72D297353CC}">
              <c16:uniqueId val="{00000007-959E-441E-8D0A-BEA04EA4B542}"/>
            </c:ext>
          </c:extLst>
        </c:ser>
        <c:dLbls>
          <c:showLegendKey val="0"/>
          <c:showVal val="0"/>
          <c:showCatName val="0"/>
          <c:showSerName val="0"/>
          <c:showPercent val="0"/>
          <c:showBubbleSize val="0"/>
        </c:dLbls>
        <c:gapWidth val="219"/>
        <c:overlap val="-27"/>
        <c:axId val="436292352"/>
        <c:axId val="436284448"/>
      </c:barChart>
      <c:catAx>
        <c:axId val="436292352"/>
        <c:scaling>
          <c:orientation val="minMax"/>
        </c:scaling>
        <c:delete val="1"/>
        <c:axPos val="b"/>
        <c:numFmt formatCode="General" sourceLinked="1"/>
        <c:majorTickMark val="none"/>
        <c:minorTickMark val="none"/>
        <c:tickLblPos val="nextTo"/>
        <c:crossAx val="436284448"/>
        <c:crosses val="autoZero"/>
        <c:auto val="1"/>
        <c:lblAlgn val="ctr"/>
        <c:lblOffset val="100"/>
        <c:noMultiLvlLbl val="0"/>
      </c:catAx>
      <c:valAx>
        <c:axId val="436284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43629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 entre a</a:t>
            </a:r>
            <a:r>
              <a:rPr lang="pt-PT" sz="2400" b="1" baseline="0">
                <a:solidFill>
                  <a:sysClr val="windowText" lastClr="000000"/>
                </a:solidFill>
              </a:rPr>
              <a:t> A</a:t>
            </a:r>
            <a:r>
              <a:rPr lang="pt-PT" sz="2400" b="1">
                <a:solidFill>
                  <a:sysClr val="windowText" lastClr="000000"/>
                </a:solidFill>
              </a:rPr>
              <a:t>juda de Autoridades e o Período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Geral'!$AJ$9</c:f>
              <c:strCache>
                <c:ptCount val="1"/>
                <c:pt idx="0">
                  <c:v>Noturno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Geral'!$AJ$10:$AJ$11</c:f>
              <c:numCache>
                <c:formatCode>0%</c:formatCode>
                <c:ptCount val="2"/>
                <c:pt idx="0">
                  <c:v>0.6517857142857143</c:v>
                </c:pt>
                <c:pt idx="1">
                  <c:v>0.75156576200417535</c:v>
                </c:pt>
              </c:numCache>
            </c:numRef>
          </c:val>
          <c:extLst>
            <c:ext xmlns:c16="http://schemas.microsoft.com/office/drawing/2014/chart" uri="{C3380CC4-5D6E-409C-BE32-E72D297353CC}">
              <c16:uniqueId val="{00000000-207C-41AE-99F5-CEE664472D3E}"/>
            </c:ext>
          </c:extLst>
        </c:ser>
        <c:ser>
          <c:idx val="1"/>
          <c:order val="1"/>
          <c:tx>
            <c:strRef>
              <c:f>'Gráfico Geral'!$AK$9</c:f>
              <c:strCache>
                <c:ptCount val="1"/>
                <c:pt idx="0">
                  <c:v>Diurno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Geral'!$AK$10:$AK$11</c:f>
              <c:numCache>
                <c:formatCode>0%</c:formatCode>
                <c:ptCount val="2"/>
                <c:pt idx="0">
                  <c:v>0.3482142857142857</c:v>
                </c:pt>
                <c:pt idx="1">
                  <c:v>0.24843423799582465</c:v>
                </c:pt>
              </c:numCache>
            </c:numRef>
          </c:val>
          <c:extLst>
            <c:ext xmlns:c16="http://schemas.microsoft.com/office/drawing/2014/chart" uri="{C3380CC4-5D6E-409C-BE32-E72D297353CC}">
              <c16:uniqueId val="{00000001-207C-41AE-99F5-CEE664472D3E}"/>
            </c:ext>
          </c:extLst>
        </c:ser>
        <c:dLbls>
          <c:dLblPos val="outEnd"/>
          <c:showLegendKey val="0"/>
          <c:showVal val="1"/>
          <c:showCatName val="0"/>
          <c:showSerName val="0"/>
          <c:showPercent val="0"/>
          <c:showBubbleSize val="0"/>
        </c:dLbls>
        <c:gapWidth val="219"/>
        <c:overlap val="-27"/>
        <c:axId val="159489216"/>
        <c:axId val="159485056"/>
      </c:barChart>
      <c:catAx>
        <c:axId val="1594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159485056"/>
        <c:crosses val="autoZero"/>
        <c:auto val="1"/>
        <c:lblAlgn val="ctr"/>
        <c:lblOffset val="100"/>
        <c:noMultiLvlLbl val="0"/>
      </c:catAx>
      <c:valAx>
        <c:axId val="15948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5948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Número</a:t>
            </a:r>
            <a:r>
              <a:rPr lang="pt-PT" sz="2400" b="1" baseline="0">
                <a:solidFill>
                  <a:sysClr val="windowText" lastClr="000000"/>
                </a:solidFill>
              </a:rPr>
              <a:t> de Casos por Mês</a:t>
            </a:r>
            <a:endParaRPr lang="pt-PT" sz="2400" b="1">
              <a:solidFill>
                <a:sysClr val="windowText" lastClr="000000"/>
              </a:solidFill>
            </a:endParaRPr>
          </a:p>
        </c:rich>
      </c:tx>
      <c:layout>
        <c:manualLayout>
          <c:xMode val="edge"/>
          <c:yMode val="edge"/>
          <c:x val="0.21148501794915628"/>
          <c:y val="1.8018018018018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Geral'!$Z$20</c:f>
              <c:strCache>
                <c:ptCount val="1"/>
                <c:pt idx="0">
                  <c:v>Janeiro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Geral'!$AA$20</c:f>
              <c:numCache>
                <c:formatCode>General</c:formatCode>
                <c:ptCount val="1"/>
                <c:pt idx="0">
                  <c:v>55</c:v>
                </c:pt>
              </c:numCache>
            </c:numRef>
          </c:val>
          <c:extLst>
            <c:ext xmlns:c16="http://schemas.microsoft.com/office/drawing/2014/chart" uri="{C3380CC4-5D6E-409C-BE32-E72D297353CC}">
              <c16:uniqueId val="{00000002-BBBA-4A83-B53F-14D8101BA7E7}"/>
            </c:ext>
          </c:extLst>
        </c:ser>
        <c:ser>
          <c:idx val="1"/>
          <c:order val="1"/>
          <c:tx>
            <c:strRef>
              <c:f>'Gráfico Geral'!$Z$21</c:f>
              <c:strCache>
                <c:ptCount val="1"/>
                <c:pt idx="0">
                  <c:v>Fevereiro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Geral'!$AA$21</c:f>
              <c:numCache>
                <c:formatCode>General</c:formatCode>
                <c:ptCount val="1"/>
                <c:pt idx="0">
                  <c:v>72</c:v>
                </c:pt>
              </c:numCache>
            </c:numRef>
          </c:val>
          <c:extLst>
            <c:ext xmlns:c16="http://schemas.microsoft.com/office/drawing/2014/chart" uri="{C3380CC4-5D6E-409C-BE32-E72D297353CC}">
              <c16:uniqueId val="{00000003-BBBA-4A83-B53F-14D8101BA7E7}"/>
            </c:ext>
          </c:extLst>
        </c:ser>
        <c:ser>
          <c:idx val="2"/>
          <c:order val="2"/>
          <c:tx>
            <c:strRef>
              <c:f>'Gráfico Geral'!$Z$22</c:f>
              <c:strCache>
                <c:ptCount val="1"/>
                <c:pt idx="0">
                  <c:v>Março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Geral'!$AA$22</c:f>
              <c:numCache>
                <c:formatCode>General</c:formatCode>
                <c:ptCount val="1"/>
                <c:pt idx="0">
                  <c:v>57</c:v>
                </c:pt>
              </c:numCache>
            </c:numRef>
          </c:val>
          <c:extLst>
            <c:ext xmlns:c16="http://schemas.microsoft.com/office/drawing/2014/chart" uri="{C3380CC4-5D6E-409C-BE32-E72D297353CC}">
              <c16:uniqueId val="{00000004-BBBA-4A83-B53F-14D8101BA7E7}"/>
            </c:ext>
          </c:extLst>
        </c:ser>
        <c:ser>
          <c:idx val="3"/>
          <c:order val="3"/>
          <c:tx>
            <c:strRef>
              <c:f>'Gráfico Geral'!$Z$23</c:f>
              <c:strCache>
                <c:ptCount val="1"/>
                <c:pt idx="0">
                  <c:v>Abril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Geral'!$AA$23</c:f>
              <c:numCache>
                <c:formatCode>General</c:formatCode>
                <c:ptCount val="1"/>
                <c:pt idx="0">
                  <c:v>55</c:v>
                </c:pt>
              </c:numCache>
            </c:numRef>
          </c:val>
          <c:extLst>
            <c:ext xmlns:c16="http://schemas.microsoft.com/office/drawing/2014/chart" uri="{C3380CC4-5D6E-409C-BE32-E72D297353CC}">
              <c16:uniqueId val="{00000005-BBBA-4A83-B53F-14D8101BA7E7}"/>
            </c:ext>
          </c:extLst>
        </c:ser>
        <c:ser>
          <c:idx val="4"/>
          <c:order val="4"/>
          <c:tx>
            <c:strRef>
              <c:f>'Gráfico Geral'!$Z$24</c:f>
              <c:strCache>
                <c:ptCount val="1"/>
                <c:pt idx="0">
                  <c:v>Maio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Geral'!$AA$24</c:f>
              <c:numCache>
                <c:formatCode>General</c:formatCode>
                <c:ptCount val="1"/>
                <c:pt idx="0">
                  <c:v>53</c:v>
                </c:pt>
              </c:numCache>
            </c:numRef>
          </c:val>
          <c:extLst>
            <c:ext xmlns:c16="http://schemas.microsoft.com/office/drawing/2014/chart" uri="{C3380CC4-5D6E-409C-BE32-E72D297353CC}">
              <c16:uniqueId val="{00000006-BBBA-4A83-B53F-14D8101BA7E7}"/>
            </c:ext>
          </c:extLst>
        </c:ser>
        <c:ser>
          <c:idx val="5"/>
          <c:order val="5"/>
          <c:tx>
            <c:strRef>
              <c:f>'Gráfico Geral'!$Z$25</c:f>
              <c:strCache>
                <c:ptCount val="1"/>
                <c:pt idx="0">
                  <c:v>Junho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Geral'!$AA$25</c:f>
              <c:numCache>
                <c:formatCode>General</c:formatCode>
                <c:ptCount val="1"/>
                <c:pt idx="0">
                  <c:v>39</c:v>
                </c:pt>
              </c:numCache>
            </c:numRef>
          </c:val>
          <c:extLst>
            <c:ext xmlns:c16="http://schemas.microsoft.com/office/drawing/2014/chart" uri="{C3380CC4-5D6E-409C-BE32-E72D297353CC}">
              <c16:uniqueId val="{00000007-BBBA-4A83-B53F-14D8101BA7E7}"/>
            </c:ext>
          </c:extLst>
        </c:ser>
        <c:ser>
          <c:idx val="6"/>
          <c:order val="6"/>
          <c:tx>
            <c:strRef>
              <c:f>'Gráfico Geral'!$Z$26</c:f>
              <c:strCache>
                <c:ptCount val="1"/>
                <c:pt idx="0">
                  <c:v>Julho</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Geral'!$AA$26</c:f>
              <c:numCache>
                <c:formatCode>General</c:formatCode>
                <c:ptCount val="1"/>
                <c:pt idx="0">
                  <c:v>50</c:v>
                </c:pt>
              </c:numCache>
            </c:numRef>
          </c:val>
          <c:extLst>
            <c:ext xmlns:c16="http://schemas.microsoft.com/office/drawing/2014/chart" uri="{C3380CC4-5D6E-409C-BE32-E72D297353CC}">
              <c16:uniqueId val="{00000008-BBBA-4A83-B53F-14D8101BA7E7}"/>
            </c:ext>
          </c:extLst>
        </c:ser>
        <c:ser>
          <c:idx val="7"/>
          <c:order val="7"/>
          <c:tx>
            <c:strRef>
              <c:f>'Gráfico Geral'!$Z$27</c:f>
              <c:strCache>
                <c:ptCount val="1"/>
                <c:pt idx="0">
                  <c:v>Agosto</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Geral'!$AA$27</c:f>
              <c:numCache>
                <c:formatCode>General</c:formatCode>
                <c:ptCount val="1"/>
                <c:pt idx="0">
                  <c:v>41</c:v>
                </c:pt>
              </c:numCache>
            </c:numRef>
          </c:val>
          <c:extLst>
            <c:ext xmlns:c16="http://schemas.microsoft.com/office/drawing/2014/chart" uri="{C3380CC4-5D6E-409C-BE32-E72D297353CC}">
              <c16:uniqueId val="{00000009-BBBA-4A83-B53F-14D8101BA7E7}"/>
            </c:ext>
          </c:extLst>
        </c:ser>
        <c:ser>
          <c:idx val="8"/>
          <c:order val="8"/>
          <c:tx>
            <c:strRef>
              <c:f>'Gráfico Geral'!$Z$28</c:f>
              <c:strCache>
                <c:ptCount val="1"/>
                <c:pt idx="0">
                  <c:v>Setembro</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Geral'!$AA$27</c:f>
              <c:numCache>
                <c:formatCode>General</c:formatCode>
                <c:ptCount val="1"/>
                <c:pt idx="0">
                  <c:v>41</c:v>
                </c:pt>
              </c:numCache>
            </c:numRef>
          </c:val>
          <c:extLst>
            <c:ext xmlns:c16="http://schemas.microsoft.com/office/drawing/2014/chart" uri="{C3380CC4-5D6E-409C-BE32-E72D297353CC}">
              <c16:uniqueId val="{0000000A-BBBA-4A83-B53F-14D8101BA7E7}"/>
            </c:ext>
          </c:extLst>
        </c:ser>
        <c:ser>
          <c:idx val="9"/>
          <c:order val="9"/>
          <c:tx>
            <c:strRef>
              <c:f>'Gráfico Geral'!$Z$29</c:f>
              <c:strCache>
                <c:ptCount val="1"/>
                <c:pt idx="0">
                  <c:v>Outubro</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Geral'!$AA$29</c:f>
              <c:numCache>
                <c:formatCode>General</c:formatCode>
                <c:ptCount val="1"/>
                <c:pt idx="0">
                  <c:v>42</c:v>
                </c:pt>
              </c:numCache>
            </c:numRef>
          </c:val>
          <c:extLst>
            <c:ext xmlns:c16="http://schemas.microsoft.com/office/drawing/2014/chart" uri="{C3380CC4-5D6E-409C-BE32-E72D297353CC}">
              <c16:uniqueId val="{0000000B-BBBA-4A83-B53F-14D8101BA7E7}"/>
            </c:ext>
          </c:extLst>
        </c:ser>
        <c:ser>
          <c:idx val="10"/>
          <c:order val="10"/>
          <c:tx>
            <c:strRef>
              <c:f>'Gráfico Geral'!$Z$30</c:f>
              <c:strCache>
                <c:ptCount val="1"/>
                <c:pt idx="0">
                  <c:v>Novembro</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Geral'!$AA$30</c:f>
              <c:numCache>
                <c:formatCode>General</c:formatCode>
                <c:ptCount val="1"/>
                <c:pt idx="0">
                  <c:v>45</c:v>
                </c:pt>
              </c:numCache>
            </c:numRef>
          </c:val>
          <c:extLst>
            <c:ext xmlns:c16="http://schemas.microsoft.com/office/drawing/2014/chart" uri="{C3380CC4-5D6E-409C-BE32-E72D297353CC}">
              <c16:uniqueId val="{0000000C-BBBA-4A83-B53F-14D8101BA7E7}"/>
            </c:ext>
          </c:extLst>
        </c:ser>
        <c:ser>
          <c:idx val="11"/>
          <c:order val="11"/>
          <c:tx>
            <c:strRef>
              <c:f>'Gráfico Geral'!$Z$31</c:f>
              <c:strCache>
                <c:ptCount val="1"/>
                <c:pt idx="0">
                  <c:v>Dezembro</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Geral'!$AA$31</c:f>
              <c:numCache>
                <c:formatCode>General</c:formatCode>
                <c:ptCount val="1"/>
                <c:pt idx="0">
                  <c:v>44</c:v>
                </c:pt>
              </c:numCache>
            </c:numRef>
          </c:val>
          <c:extLst>
            <c:ext xmlns:c16="http://schemas.microsoft.com/office/drawing/2014/chart" uri="{C3380CC4-5D6E-409C-BE32-E72D297353CC}">
              <c16:uniqueId val="{0000000D-BBBA-4A83-B53F-14D8101BA7E7}"/>
            </c:ext>
          </c:extLst>
        </c:ser>
        <c:dLbls>
          <c:dLblPos val="outEnd"/>
          <c:showLegendKey val="0"/>
          <c:showVal val="1"/>
          <c:showCatName val="0"/>
          <c:showSerName val="0"/>
          <c:showPercent val="0"/>
          <c:showBubbleSize val="0"/>
        </c:dLbls>
        <c:gapWidth val="219"/>
        <c:overlap val="-27"/>
        <c:axId val="564912352"/>
        <c:axId val="564904448"/>
      </c:barChart>
      <c:catAx>
        <c:axId val="564912352"/>
        <c:scaling>
          <c:orientation val="minMax"/>
        </c:scaling>
        <c:delete val="1"/>
        <c:axPos val="b"/>
        <c:majorTickMark val="none"/>
        <c:minorTickMark val="none"/>
        <c:tickLblPos val="nextTo"/>
        <c:crossAx val="564904448"/>
        <c:crosses val="autoZero"/>
        <c:auto val="1"/>
        <c:lblAlgn val="ctr"/>
        <c:lblOffset val="100"/>
        <c:noMultiLvlLbl val="0"/>
      </c:catAx>
      <c:valAx>
        <c:axId val="56490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ysClr val="windowText" lastClr="000000"/>
                    </a:solidFill>
                  </a:rPr>
                  <a:t>Nº de Casos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491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Taxa</a:t>
            </a:r>
            <a:r>
              <a:rPr lang="pt-PT" sz="2400" b="1" baseline="0">
                <a:solidFill>
                  <a:sysClr val="windowText" lastClr="000000"/>
                </a:solidFill>
              </a:rPr>
              <a:t> de Sucesso consoante o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Geral'!$A$22</c:f>
              <c:strCache>
                <c:ptCount val="1"/>
                <c:pt idx="0">
                  <c:v>Noturno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Geral'!$B$21:$C$21</c:f>
              <c:strCache>
                <c:ptCount val="2"/>
                <c:pt idx="0">
                  <c:v>Ataques com Sucesso</c:v>
                </c:pt>
                <c:pt idx="1">
                  <c:v>Ataques Não Conseguidos</c:v>
                </c:pt>
              </c:strCache>
            </c:strRef>
          </c:cat>
          <c:val>
            <c:numRef>
              <c:f>'Gráfico Geral'!$B$22:$C$22</c:f>
              <c:numCache>
                <c:formatCode>0%</c:formatCode>
                <c:ptCount val="2"/>
                <c:pt idx="0">
                  <c:v>0.78527607361963192</c:v>
                </c:pt>
                <c:pt idx="1">
                  <c:v>0.66792452830188676</c:v>
                </c:pt>
              </c:numCache>
            </c:numRef>
          </c:val>
          <c:extLst>
            <c:ext xmlns:c16="http://schemas.microsoft.com/office/drawing/2014/chart" uri="{C3380CC4-5D6E-409C-BE32-E72D297353CC}">
              <c16:uniqueId val="{00000000-42E9-467E-90EC-5A326184F9DD}"/>
            </c:ext>
          </c:extLst>
        </c:ser>
        <c:ser>
          <c:idx val="1"/>
          <c:order val="1"/>
          <c:tx>
            <c:strRef>
              <c:f>'Gráfico Geral'!$A$23</c:f>
              <c:strCache>
                <c:ptCount val="1"/>
                <c:pt idx="0">
                  <c:v>Diurno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Geral'!$B$21:$C$21</c:f>
              <c:strCache>
                <c:ptCount val="2"/>
                <c:pt idx="0">
                  <c:v>Ataques com Sucesso</c:v>
                </c:pt>
                <c:pt idx="1">
                  <c:v>Ataques Não Conseguidos</c:v>
                </c:pt>
              </c:strCache>
            </c:strRef>
          </c:cat>
          <c:val>
            <c:numRef>
              <c:f>'Gráfico Geral'!$B$23:$C$23</c:f>
              <c:numCache>
                <c:formatCode>0%</c:formatCode>
                <c:ptCount val="2"/>
                <c:pt idx="0">
                  <c:v>0.21472392638036811</c:v>
                </c:pt>
                <c:pt idx="1">
                  <c:v>0.33207547169811319</c:v>
                </c:pt>
              </c:numCache>
            </c:numRef>
          </c:val>
          <c:extLst>
            <c:ext xmlns:c16="http://schemas.microsoft.com/office/drawing/2014/chart" uri="{C3380CC4-5D6E-409C-BE32-E72D297353CC}">
              <c16:uniqueId val="{00000001-42E9-467E-90EC-5A326184F9DD}"/>
            </c:ext>
          </c:extLst>
        </c:ser>
        <c:dLbls>
          <c:dLblPos val="outEnd"/>
          <c:showLegendKey val="0"/>
          <c:showVal val="1"/>
          <c:showCatName val="0"/>
          <c:showSerName val="0"/>
          <c:showPercent val="0"/>
          <c:showBubbleSize val="0"/>
        </c:dLbls>
        <c:gapWidth val="219"/>
        <c:overlap val="-27"/>
        <c:axId val="448564544"/>
        <c:axId val="448550400"/>
      </c:barChart>
      <c:catAx>
        <c:axId val="4485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448550400"/>
        <c:crosses val="autoZero"/>
        <c:auto val="1"/>
        <c:lblAlgn val="ctr"/>
        <c:lblOffset val="100"/>
        <c:noMultiLvlLbl val="0"/>
      </c:catAx>
      <c:valAx>
        <c:axId val="44855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44856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consoante a Área de Navegação e o Período</a:t>
            </a:r>
            <a:endParaRPr lang="pt-PT" sz="2400" b="1">
              <a:solidFill>
                <a:sysClr val="windowText" lastClr="000000"/>
              </a:solidFill>
            </a:endParaRPr>
          </a:p>
        </c:rich>
      </c:tx>
      <c:layout>
        <c:manualLayout>
          <c:xMode val="edge"/>
          <c:yMode val="edge"/>
          <c:x val="9.3223678973407512E-2"/>
          <c:y val="2.2771110189196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Geral'!$O$10</c:f>
              <c:strCache>
                <c:ptCount val="1"/>
                <c:pt idx="0">
                  <c:v>Diurno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Geral'!$N$11:$N$13</c:f>
              <c:strCache>
                <c:ptCount val="3"/>
                <c:pt idx="0">
                  <c:v>Área Portuária</c:v>
                </c:pt>
                <c:pt idx="1">
                  <c:v>Mar Territorial</c:v>
                </c:pt>
                <c:pt idx="2">
                  <c:v>Águas Internacionais</c:v>
                </c:pt>
              </c:strCache>
            </c:strRef>
          </c:cat>
          <c:val>
            <c:numRef>
              <c:f>'Gráfico Geral'!$O$11:$O$13</c:f>
              <c:numCache>
                <c:formatCode>General</c:formatCode>
                <c:ptCount val="3"/>
                <c:pt idx="0">
                  <c:v>11</c:v>
                </c:pt>
                <c:pt idx="1">
                  <c:v>25</c:v>
                </c:pt>
                <c:pt idx="2">
                  <c:v>122</c:v>
                </c:pt>
              </c:numCache>
            </c:numRef>
          </c:val>
          <c:extLst>
            <c:ext xmlns:c16="http://schemas.microsoft.com/office/drawing/2014/chart" uri="{C3380CC4-5D6E-409C-BE32-E72D297353CC}">
              <c16:uniqueId val="{00000000-4A45-4288-AE66-4035754FCEE9}"/>
            </c:ext>
          </c:extLst>
        </c:ser>
        <c:ser>
          <c:idx val="1"/>
          <c:order val="1"/>
          <c:tx>
            <c:strRef>
              <c:f>'Gráfico Geral'!$P$10</c:f>
              <c:strCache>
                <c:ptCount val="1"/>
                <c:pt idx="0">
                  <c:v>Noturno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Geral'!$N$11:$N$13</c:f>
              <c:strCache>
                <c:ptCount val="3"/>
                <c:pt idx="0">
                  <c:v>Área Portuária</c:v>
                </c:pt>
                <c:pt idx="1">
                  <c:v>Mar Territorial</c:v>
                </c:pt>
                <c:pt idx="2">
                  <c:v>Águas Internacionais</c:v>
                </c:pt>
              </c:strCache>
            </c:strRef>
          </c:cat>
          <c:val>
            <c:numRef>
              <c:f>'Gráfico Geral'!$P$11:$P$13</c:f>
              <c:numCache>
                <c:formatCode>General</c:formatCode>
                <c:ptCount val="3"/>
                <c:pt idx="0">
                  <c:v>111</c:v>
                </c:pt>
                <c:pt idx="1">
                  <c:v>156</c:v>
                </c:pt>
                <c:pt idx="2">
                  <c:v>166</c:v>
                </c:pt>
              </c:numCache>
            </c:numRef>
          </c:val>
          <c:extLst>
            <c:ext xmlns:c16="http://schemas.microsoft.com/office/drawing/2014/chart" uri="{C3380CC4-5D6E-409C-BE32-E72D297353CC}">
              <c16:uniqueId val="{00000001-4A45-4288-AE66-4035754FCEE9}"/>
            </c:ext>
          </c:extLst>
        </c:ser>
        <c:dLbls>
          <c:dLblPos val="outEnd"/>
          <c:showLegendKey val="0"/>
          <c:showVal val="1"/>
          <c:showCatName val="0"/>
          <c:showSerName val="0"/>
          <c:showPercent val="0"/>
          <c:showBubbleSize val="0"/>
        </c:dLbls>
        <c:gapWidth val="219"/>
        <c:overlap val="-27"/>
        <c:axId val="551508432"/>
        <c:axId val="551502192"/>
      </c:barChart>
      <c:catAx>
        <c:axId val="5515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02192"/>
        <c:crosses val="autoZero"/>
        <c:auto val="1"/>
        <c:lblAlgn val="ctr"/>
        <c:lblOffset val="100"/>
        <c:noMultiLvlLbl val="0"/>
      </c:catAx>
      <c:valAx>
        <c:axId val="55150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solidFill>
                      <a:sysClr val="windowText" lastClr="000000"/>
                    </a:solidFill>
                  </a:rPr>
                  <a:t>Nº</a:t>
                </a:r>
                <a:r>
                  <a:rPr lang="pt-PT" sz="1400" baseline="0">
                    <a:solidFill>
                      <a:sysClr val="windowText" lastClr="000000"/>
                    </a:solidFill>
                  </a:rPr>
                  <a:t> de Casos</a:t>
                </a:r>
                <a:endParaRPr lang="pt-PT"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08432"/>
        <c:crosses val="autoZero"/>
        <c:crossBetween val="between"/>
      </c:valAx>
      <c:spPr>
        <a:noFill/>
        <a:ln>
          <a:noFill/>
        </a:ln>
        <a:effectLst/>
      </c:spPr>
    </c:plotArea>
    <c:legend>
      <c:legendPos val="b"/>
      <c:layout>
        <c:manualLayout>
          <c:xMode val="edge"/>
          <c:yMode val="edge"/>
          <c:x val="0.42468687711660041"/>
          <c:y val="0.92523908789901377"/>
          <c:w val="0.23199028886285658"/>
          <c:h val="5.541721554722955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pt-PT" sz="2400" b="1" baseline="0">
                <a:solidFill>
                  <a:sysClr val="windowText" lastClr="000000"/>
                </a:solidFill>
              </a:rPr>
              <a:t>Nº de casos consoante o Estado do Navio e o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Geral'!$H$10</c:f>
              <c:strCache>
                <c:ptCount val="1"/>
                <c:pt idx="0">
                  <c:v>Diurno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Geral'!$G$11:$G$13</c:f>
              <c:strCache>
                <c:ptCount val="3"/>
                <c:pt idx="0">
                  <c:v>Atracado</c:v>
                </c:pt>
                <c:pt idx="1">
                  <c:v>Fundeado </c:v>
                </c:pt>
                <c:pt idx="2">
                  <c:v>Navegar</c:v>
                </c:pt>
              </c:strCache>
            </c:strRef>
          </c:cat>
          <c:val>
            <c:numRef>
              <c:f>'Gráfico Geral'!$H$11:$H$13</c:f>
              <c:numCache>
                <c:formatCode>General</c:formatCode>
                <c:ptCount val="3"/>
                <c:pt idx="0">
                  <c:v>1</c:v>
                </c:pt>
                <c:pt idx="1">
                  <c:v>17</c:v>
                </c:pt>
                <c:pt idx="2">
                  <c:v>140</c:v>
                </c:pt>
              </c:numCache>
            </c:numRef>
          </c:val>
          <c:extLst>
            <c:ext xmlns:c16="http://schemas.microsoft.com/office/drawing/2014/chart" uri="{C3380CC4-5D6E-409C-BE32-E72D297353CC}">
              <c16:uniqueId val="{00000000-B852-417E-B21A-35E8AF81E89E}"/>
            </c:ext>
          </c:extLst>
        </c:ser>
        <c:ser>
          <c:idx val="1"/>
          <c:order val="1"/>
          <c:tx>
            <c:strRef>
              <c:f>'Gráfico Geral'!$I$10</c:f>
              <c:strCache>
                <c:ptCount val="1"/>
                <c:pt idx="0">
                  <c:v>Noturno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Geral'!$G$11:$G$13</c:f>
              <c:strCache>
                <c:ptCount val="3"/>
                <c:pt idx="0">
                  <c:v>Atracado</c:v>
                </c:pt>
                <c:pt idx="1">
                  <c:v>Fundeado </c:v>
                </c:pt>
                <c:pt idx="2">
                  <c:v>Navegar</c:v>
                </c:pt>
              </c:strCache>
            </c:strRef>
          </c:cat>
          <c:val>
            <c:numRef>
              <c:f>'Gráfico Geral'!$I$11:$I$13</c:f>
              <c:numCache>
                <c:formatCode>General</c:formatCode>
                <c:ptCount val="3"/>
                <c:pt idx="0">
                  <c:v>25</c:v>
                </c:pt>
                <c:pt idx="1">
                  <c:v>255</c:v>
                </c:pt>
                <c:pt idx="2">
                  <c:v>153</c:v>
                </c:pt>
              </c:numCache>
            </c:numRef>
          </c:val>
          <c:extLst>
            <c:ext xmlns:c16="http://schemas.microsoft.com/office/drawing/2014/chart" uri="{C3380CC4-5D6E-409C-BE32-E72D297353CC}">
              <c16:uniqueId val="{00000001-B852-417E-B21A-35E8AF81E89E}"/>
            </c:ext>
          </c:extLst>
        </c:ser>
        <c:dLbls>
          <c:dLblPos val="ctr"/>
          <c:showLegendKey val="0"/>
          <c:showVal val="1"/>
          <c:showCatName val="0"/>
          <c:showSerName val="0"/>
          <c:showPercent val="0"/>
          <c:showBubbleSize val="0"/>
        </c:dLbls>
        <c:gapWidth val="150"/>
        <c:axId val="551513840"/>
        <c:axId val="551511760"/>
      </c:barChart>
      <c:catAx>
        <c:axId val="551513840"/>
        <c:scaling>
          <c:orientation val="minMax"/>
        </c:scaling>
        <c:delete val="0"/>
        <c:axPos val="b"/>
        <c:numFmt formatCode="General" sourceLinked="1"/>
        <c:majorTickMark val="none"/>
        <c:minorTickMark val="none"/>
        <c:tickLblPos val="nextTo"/>
        <c:spPr>
          <a:noFill/>
          <a:ln w="9525" cap="flat" cmpd="sng" algn="ctr">
            <a:solidFill>
              <a:sysClr val="windowText" lastClr="000000">
                <a:lumMod val="25000"/>
                <a:lumOff val="75000"/>
                <a:alpha val="96000"/>
              </a:sys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11760"/>
        <c:crosses val="autoZero"/>
        <c:auto val="1"/>
        <c:lblAlgn val="ctr"/>
        <c:lblOffset val="100"/>
        <c:noMultiLvlLbl val="0"/>
      </c:catAx>
      <c:valAx>
        <c:axId val="551511760"/>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solidFill>
                      <a:sysClr val="windowText" lastClr="000000"/>
                    </a:solidFill>
                  </a:rPr>
                  <a:t>Nº</a:t>
                </a:r>
                <a:r>
                  <a:rPr lang="pt-PT" sz="1400" baseline="0">
                    <a:solidFill>
                      <a:sysClr val="windowText" lastClr="000000"/>
                    </a:solidFill>
                  </a:rPr>
                  <a:t> de Casos</a:t>
                </a:r>
                <a:endParaRPr lang="pt-PT"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13840"/>
        <c:crosses val="autoZero"/>
        <c:crossBetween val="between"/>
        <c:maj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o Sucesso de um ataque e o Estado do Navio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Geral'!$AS$9</c:f>
              <c:strCache>
                <c:ptCount val="1"/>
                <c:pt idx="0">
                  <c:v>Sucesso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Geral'!$AR$10:$AR$12</c:f>
              <c:strCache>
                <c:ptCount val="3"/>
                <c:pt idx="0">
                  <c:v>Atracado</c:v>
                </c:pt>
                <c:pt idx="1">
                  <c:v>Fundeado </c:v>
                </c:pt>
                <c:pt idx="2">
                  <c:v>Navegar</c:v>
                </c:pt>
              </c:strCache>
            </c:strRef>
          </c:cat>
          <c:val>
            <c:numRef>
              <c:f>'Gráfico Geral'!$AS$10:$AS$12</c:f>
              <c:numCache>
                <c:formatCode>0%</c:formatCode>
                <c:ptCount val="3"/>
                <c:pt idx="0">
                  <c:v>0.65384615384615385</c:v>
                </c:pt>
                <c:pt idx="1">
                  <c:v>0.61764705882352944</c:v>
                </c:pt>
                <c:pt idx="2">
                  <c:v>0.48122866894197952</c:v>
                </c:pt>
              </c:numCache>
            </c:numRef>
          </c:val>
          <c:extLst>
            <c:ext xmlns:c16="http://schemas.microsoft.com/office/drawing/2014/chart" uri="{C3380CC4-5D6E-409C-BE32-E72D297353CC}">
              <c16:uniqueId val="{00000000-5AF3-4641-A37A-C8ACD7577F75}"/>
            </c:ext>
          </c:extLst>
        </c:ser>
        <c:ser>
          <c:idx val="1"/>
          <c:order val="1"/>
          <c:tx>
            <c:strRef>
              <c:f>'Gráfico Geral'!$AT$9</c:f>
              <c:strCache>
                <c:ptCount val="1"/>
                <c:pt idx="0">
                  <c:v>Não Conseguido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Geral'!$AR$10:$AR$12</c:f>
              <c:strCache>
                <c:ptCount val="3"/>
                <c:pt idx="0">
                  <c:v>Atracado</c:v>
                </c:pt>
                <c:pt idx="1">
                  <c:v>Fundeado </c:v>
                </c:pt>
                <c:pt idx="2">
                  <c:v>Navegar</c:v>
                </c:pt>
              </c:strCache>
            </c:strRef>
          </c:cat>
          <c:val>
            <c:numRef>
              <c:f>'Gráfico Geral'!$AT$10:$AT$12</c:f>
              <c:numCache>
                <c:formatCode>0%</c:formatCode>
                <c:ptCount val="3"/>
                <c:pt idx="0">
                  <c:v>0.34615384615384615</c:v>
                </c:pt>
                <c:pt idx="1">
                  <c:v>0.38235294117647056</c:v>
                </c:pt>
                <c:pt idx="2">
                  <c:v>0.51877133105802042</c:v>
                </c:pt>
              </c:numCache>
            </c:numRef>
          </c:val>
          <c:extLst>
            <c:ext xmlns:c16="http://schemas.microsoft.com/office/drawing/2014/chart" uri="{C3380CC4-5D6E-409C-BE32-E72D297353CC}">
              <c16:uniqueId val="{00000001-5AF3-4641-A37A-C8ACD7577F75}"/>
            </c:ext>
          </c:extLst>
        </c:ser>
        <c:dLbls>
          <c:dLblPos val="outEnd"/>
          <c:showLegendKey val="0"/>
          <c:showVal val="1"/>
          <c:showCatName val="0"/>
          <c:showSerName val="0"/>
          <c:showPercent val="0"/>
          <c:showBubbleSize val="0"/>
        </c:dLbls>
        <c:gapWidth val="219"/>
        <c:overlap val="-27"/>
        <c:axId val="902536224"/>
        <c:axId val="902544544"/>
      </c:barChart>
      <c:catAx>
        <c:axId val="9025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902544544"/>
        <c:crosses val="autoZero"/>
        <c:auto val="1"/>
        <c:lblAlgn val="ctr"/>
        <c:lblOffset val="100"/>
        <c:noMultiLvlLbl val="0"/>
      </c:catAx>
      <c:valAx>
        <c:axId val="902544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3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Relação entre a Classificação do Ataque e o Nº de Criminosos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Geral'!$BE$9</c:f>
              <c:strCache>
                <c:ptCount val="1"/>
                <c:pt idx="0">
                  <c:v>Não Conseguido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Geral'!$BE$10:$BE$12</c:f>
              <c:numCache>
                <c:formatCode>0%</c:formatCode>
                <c:ptCount val="3"/>
                <c:pt idx="0">
                  <c:v>0.49504950495049505</c:v>
                </c:pt>
                <c:pt idx="1">
                  <c:v>0.45201238390092879</c:v>
                </c:pt>
                <c:pt idx="2">
                  <c:v>0.3392857142857143</c:v>
                </c:pt>
              </c:numCache>
            </c:numRef>
          </c:val>
          <c:extLst>
            <c:ext xmlns:c16="http://schemas.microsoft.com/office/drawing/2014/chart" uri="{C3380CC4-5D6E-409C-BE32-E72D297353CC}">
              <c16:uniqueId val="{00000000-D91F-438E-93EC-2CDB58AF9DBF}"/>
            </c:ext>
          </c:extLst>
        </c:ser>
        <c:ser>
          <c:idx val="1"/>
          <c:order val="1"/>
          <c:tx>
            <c:strRef>
              <c:f>'Gráfico Geral'!$BF$9</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Geral'!$BF$10:$BF$12</c:f>
              <c:numCache>
                <c:formatCode>0%</c:formatCode>
                <c:ptCount val="3"/>
                <c:pt idx="0">
                  <c:v>0.42079207920792078</c:v>
                </c:pt>
                <c:pt idx="1">
                  <c:v>0.30030959752321984</c:v>
                </c:pt>
                <c:pt idx="2">
                  <c:v>0.17857142857142858</c:v>
                </c:pt>
              </c:numCache>
            </c:numRef>
          </c:val>
          <c:extLst>
            <c:ext xmlns:c16="http://schemas.microsoft.com/office/drawing/2014/chart" uri="{C3380CC4-5D6E-409C-BE32-E72D297353CC}">
              <c16:uniqueId val="{00000001-D91F-438E-93EC-2CDB58AF9DBF}"/>
            </c:ext>
          </c:extLst>
        </c:ser>
        <c:ser>
          <c:idx val="2"/>
          <c:order val="2"/>
          <c:tx>
            <c:strRef>
              <c:f>'Gráfico Geral'!$BG$9</c:f>
              <c:strCache>
                <c:ptCount val="1"/>
                <c:pt idx="0">
                  <c:v>Sequestro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Geral'!$BG$10:$BG$12</c:f>
              <c:numCache>
                <c:formatCode>0%</c:formatCode>
                <c:ptCount val="3"/>
                <c:pt idx="0">
                  <c:v>2.4752475247524754E-2</c:v>
                </c:pt>
                <c:pt idx="1">
                  <c:v>7.4303405572755415E-2</c:v>
                </c:pt>
                <c:pt idx="2">
                  <c:v>0.125</c:v>
                </c:pt>
              </c:numCache>
            </c:numRef>
          </c:val>
          <c:extLst>
            <c:ext xmlns:c16="http://schemas.microsoft.com/office/drawing/2014/chart" uri="{C3380CC4-5D6E-409C-BE32-E72D297353CC}">
              <c16:uniqueId val="{00000002-D91F-438E-93EC-2CDB58AF9DBF}"/>
            </c:ext>
          </c:extLst>
        </c:ser>
        <c:ser>
          <c:idx val="3"/>
          <c:order val="3"/>
          <c:tx>
            <c:strRef>
              <c:f>'Gráfico Geral'!$BH$9</c:f>
              <c:strCache>
                <c:ptCount val="1"/>
                <c:pt idx="0">
                  <c:v>Rapto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Geral'!$BH$10:$BH$12</c:f>
              <c:numCache>
                <c:formatCode>0%</c:formatCode>
                <c:ptCount val="3"/>
                <c:pt idx="0">
                  <c:v>5.4455445544554455E-2</c:v>
                </c:pt>
                <c:pt idx="1">
                  <c:v>9.9071207430340563E-2</c:v>
                </c:pt>
                <c:pt idx="2">
                  <c:v>8.9285714285714288E-2</c:v>
                </c:pt>
              </c:numCache>
            </c:numRef>
          </c:val>
          <c:extLst>
            <c:ext xmlns:c16="http://schemas.microsoft.com/office/drawing/2014/chart" uri="{C3380CC4-5D6E-409C-BE32-E72D297353CC}">
              <c16:uniqueId val="{00000003-D91F-438E-93EC-2CDB58AF9DBF}"/>
            </c:ext>
          </c:extLst>
        </c:ser>
        <c:ser>
          <c:idx val="4"/>
          <c:order val="4"/>
          <c:tx>
            <c:strRef>
              <c:f>'Gráfico Geral'!$BI$9</c:f>
              <c:strCache>
                <c:ptCount val="1"/>
                <c:pt idx="0">
                  <c:v>Hijack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Geral'!$BI$10:$BI$12</c:f>
              <c:numCache>
                <c:formatCode>0%</c:formatCode>
                <c:ptCount val="3"/>
                <c:pt idx="0">
                  <c:v>4.9504950495049506E-3</c:v>
                </c:pt>
                <c:pt idx="1">
                  <c:v>7.4303405572755415E-2</c:v>
                </c:pt>
                <c:pt idx="2">
                  <c:v>0.26785714285714285</c:v>
                </c:pt>
              </c:numCache>
            </c:numRef>
          </c:val>
          <c:extLst>
            <c:ext xmlns:c16="http://schemas.microsoft.com/office/drawing/2014/chart" uri="{C3380CC4-5D6E-409C-BE32-E72D297353CC}">
              <c16:uniqueId val="{00000004-D91F-438E-93EC-2CDB58AF9DBF}"/>
            </c:ext>
          </c:extLst>
        </c:ser>
        <c:dLbls>
          <c:dLblPos val="outEnd"/>
          <c:showLegendKey val="0"/>
          <c:showVal val="1"/>
          <c:showCatName val="0"/>
          <c:showSerName val="0"/>
          <c:showPercent val="0"/>
          <c:showBubbleSize val="0"/>
        </c:dLbls>
        <c:gapWidth val="219"/>
        <c:overlap val="-27"/>
        <c:axId val="517403136"/>
        <c:axId val="517395232"/>
      </c:barChart>
      <c:catAx>
        <c:axId val="5174031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pt-PT" sz="1400">
                    <a:solidFill>
                      <a:sysClr val="windowText" lastClr="000000"/>
                    </a:solidFill>
                  </a:rPr>
                  <a:t>Nº</a:t>
                </a:r>
                <a:r>
                  <a:rPr lang="pt-PT" sz="1400" baseline="0">
                    <a:solidFill>
                      <a:sysClr val="windowText" lastClr="000000"/>
                    </a:solidFill>
                  </a:rPr>
                  <a:t> Criminosos</a:t>
                </a:r>
                <a:endParaRPr lang="pt-PT" sz="1400">
                  <a:solidFill>
                    <a:sysClr val="windowText" lastClr="000000"/>
                  </a:solidFill>
                </a:endParaRPr>
              </a:p>
            </c:rich>
          </c:tx>
          <c:layout>
            <c:manualLayout>
              <c:xMode val="edge"/>
              <c:yMode val="edge"/>
              <c:x val="0.46013341835115662"/>
              <c:y val="0.8111053809967044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crossAx val="517395232"/>
        <c:crosses val="autoZero"/>
        <c:auto val="1"/>
        <c:lblAlgn val="ctr"/>
        <c:lblOffset val="100"/>
        <c:noMultiLvlLbl val="0"/>
      </c:catAx>
      <c:valAx>
        <c:axId val="517395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1740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Estados Costeiros mais afetados</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Geral'!$W$10</c:f>
              <c:strCache>
                <c:ptCount val="1"/>
                <c:pt idx="0">
                  <c:v>Togo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Geral'!$X$10</c:f>
              <c:numCache>
                <c:formatCode>0%</c:formatCode>
                <c:ptCount val="1"/>
                <c:pt idx="0">
                  <c:v>4.9069373942470386E-2</c:v>
                </c:pt>
              </c:numCache>
            </c:numRef>
          </c:val>
          <c:extLst>
            <c:ext xmlns:c16="http://schemas.microsoft.com/office/drawing/2014/chart" uri="{C3380CC4-5D6E-409C-BE32-E72D297353CC}">
              <c16:uniqueId val="{00000000-F3E6-4D62-92DE-95E590B7EE07}"/>
            </c:ext>
          </c:extLst>
        </c:ser>
        <c:ser>
          <c:idx val="1"/>
          <c:order val="1"/>
          <c:tx>
            <c:strRef>
              <c:f>'Gráfico Geral'!$W$11</c:f>
              <c:strCache>
                <c:ptCount val="1"/>
                <c:pt idx="0">
                  <c:v>Guiné</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Geral'!$X$11</c:f>
              <c:numCache>
                <c:formatCode>0%</c:formatCode>
                <c:ptCount val="1"/>
                <c:pt idx="0">
                  <c:v>5.7529610829103212E-2</c:v>
                </c:pt>
              </c:numCache>
            </c:numRef>
          </c:val>
          <c:extLst>
            <c:ext xmlns:c16="http://schemas.microsoft.com/office/drawing/2014/chart" uri="{C3380CC4-5D6E-409C-BE32-E72D297353CC}">
              <c16:uniqueId val="{00000001-F3E6-4D62-92DE-95E590B7EE07}"/>
            </c:ext>
          </c:extLst>
        </c:ser>
        <c:ser>
          <c:idx val="2"/>
          <c:order val="2"/>
          <c:tx>
            <c:strRef>
              <c:f>'Gráfico Geral'!$W$12</c:f>
              <c:strCache>
                <c:ptCount val="1"/>
                <c:pt idx="0">
                  <c:v>Benim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Geral'!$X$12</c:f>
              <c:numCache>
                <c:formatCode>0%</c:formatCode>
                <c:ptCount val="1"/>
                <c:pt idx="0">
                  <c:v>7.1065989847715741E-2</c:v>
                </c:pt>
              </c:numCache>
            </c:numRef>
          </c:val>
          <c:extLst>
            <c:ext xmlns:c16="http://schemas.microsoft.com/office/drawing/2014/chart" uri="{C3380CC4-5D6E-409C-BE32-E72D297353CC}">
              <c16:uniqueId val="{00000002-F3E6-4D62-92DE-95E590B7EE07}"/>
            </c:ext>
          </c:extLst>
        </c:ser>
        <c:ser>
          <c:idx val="3"/>
          <c:order val="3"/>
          <c:tx>
            <c:strRef>
              <c:f>'Gráfico Geral'!$W$13</c:f>
              <c:strCache>
                <c:ptCount val="1"/>
                <c:pt idx="0">
                  <c:v>Congo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Geral'!$X$13</c:f>
              <c:numCache>
                <c:formatCode>0%</c:formatCode>
                <c:ptCount val="1"/>
                <c:pt idx="0">
                  <c:v>7.2758037225042302E-2</c:v>
                </c:pt>
              </c:numCache>
            </c:numRef>
          </c:val>
          <c:extLst>
            <c:ext xmlns:c16="http://schemas.microsoft.com/office/drawing/2014/chart" uri="{C3380CC4-5D6E-409C-BE32-E72D297353CC}">
              <c16:uniqueId val="{00000003-F3E6-4D62-92DE-95E590B7EE07}"/>
            </c:ext>
          </c:extLst>
        </c:ser>
        <c:ser>
          <c:idx val="4"/>
          <c:order val="4"/>
          <c:tx>
            <c:strRef>
              <c:f>'Gráfico Geral'!$W$14</c:f>
              <c:strCache>
                <c:ptCount val="1"/>
                <c:pt idx="0">
                  <c:v>Gana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Geral'!$X$14</c:f>
              <c:numCache>
                <c:formatCode>0%</c:formatCode>
                <c:ptCount val="1"/>
                <c:pt idx="0">
                  <c:v>7.1065989847715741E-2</c:v>
                </c:pt>
              </c:numCache>
            </c:numRef>
          </c:val>
          <c:extLst>
            <c:ext xmlns:c16="http://schemas.microsoft.com/office/drawing/2014/chart" uri="{C3380CC4-5D6E-409C-BE32-E72D297353CC}">
              <c16:uniqueId val="{00000004-F3E6-4D62-92DE-95E590B7EE07}"/>
            </c:ext>
          </c:extLst>
        </c:ser>
        <c:ser>
          <c:idx val="5"/>
          <c:order val="5"/>
          <c:tx>
            <c:strRef>
              <c:f>'Gráfico Geral'!$W$15</c:f>
              <c:strCache>
                <c:ptCount val="1"/>
                <c:pt idx="0">
                  <c:v>Nigéria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Geral'!$X$15</c:f>
              <c:numCache>
                <c:formatCode>0%</c:formatCode>
                <c:ptCount val="1"/>
                <c:pt idx="0">
                  <c:v>0.4906937394247039</c:v>
                </c:pt>
              </c:numCache>
            </c:numRef>
          </c:val>
          <c:extLst>
            <c:ext xmlns:c16="http://schemas.microsoft.com/office/drawing/2014/chart" uri="{C3380CC4-5D6E-409C-BE32-E72D297353CC}">
              <c16:uniqueId val="{00000005-F3E6-4D62-92DE-95E590B7EE07}"/>
            </c:ext>
          </c:extLst>
        </c:ser>
        <c:ser>
          <c:idx val="6"/>
          <c:order val="6"/>
          <c:tx>
            <c:strRef>
              <c:f>'Gráfico Geral'!$W$16</c:f>
              <c:strCache>
                <c:ptCount val="1"/>
                <c:pt idx="0">
                  <c:v>Outros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Geral'!$X$16</c:f>
              <c:numCache>
                <c:formatCode>0%</c:formatCode>
                <c:ptCount val="1"/>
                <c:pt idx="0">
                  <c:v>0.18781725888324874</c:v>
                </c:pt>
              </c:numCache>
            </c:numRef>
          </c:val>
          <c:extLst>
            <c:ext xmlns:c16="http://schemas.microsoft.com/office/drawing/2014/chart" uri="{C3380CC4-5D6E-409C-BE32-E72D297353CC}">
              <c16:uniqueId val="{00000006-F3E6-4D62-92DE-95E590B7EE07}"/>
            </c:ext>
          </c:extLst>
        </c:ser>
        <c:dLbls>
          <c:dLblPos val="outEnd"/>
          <c:showLegendKey val="0"/>
          <c:showVal val="1"/>
          <c:showCatName val="0"/>
          <c:showSerName val="0"/>
          <c:showPercent val="0"/>
          <c:showBubbleSize val="0"/>
        </c:dLbls>
        <c:gapWidth val="219"/>
        <c:overlap val="-27"/>
        <c:axId val="902523744"/>
        <c:axId val="902506272"/>
      </c:barChart>
      <c:catAx>
        <c:axId val="902523744"/>
        <c:scaling>
          <c:orientation val="minMax"/>
        </c:scaling>
        <c:delete val="1"/>
        <c:axPos val="b"/>
        <c:numFmt formatCode="General" sourceLinked="1"/>
        <c:majorTickMark val="none"/>
        <c:minorTickMark val="none"/>
        <c:tickLblPos val="nextTo"/>
        <c:crossAx val="902506272"/>
        <c:crosses val="autoZero"/>
        <c:auto val="1"/>
        <c:lblAlgn val="ctr"/>
        <c:lblOffset val="100"/>
        <c:noMultiLvlLbl val="0"/>
      </c:catAx>
      <c:valAx>
        <c:axId val="902506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23744"/>
        <c:crosses val="autoZero"/>
        <c:crossBetween val="between"/>
      </c:valAx>
      <c:spPr>
        <a:noFill/>
        <a:ln>
          <a:noFill/>
        </a:ln>
        <a:effectLst/>
      </c:spPr>
    </c:plotArea>
    <c:legend>
      <c:legendPos val="b"/>
      <c:layout>
        <c:manualLayout>
          <c:xMode val="edge"/>
          <c:yMode val="edge"/>
          <c:x val="0.14399201545896181"/>
          <c:y val="0.88581293191841637"/>
          <c:w val="0.77311444534254414"/>
          <c:h val="6.9102435872081994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2-75BB-4413-B474-619F22B5636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Geral'!$B$3:$B$4</c:f>
              <c:strCache>
                <c:ptCount val="2"/>
                <c:pt idx="0">
                  <c:v>Noturno</c:v>
                </c:pt>
                <c:pt idx="1">
                  <c:v>Diurno</c:v>
                </c:pt>
              </c:strCache>
            </c:strRef>
          </c:cat>
          <c:val>
            <c:numRef>
              <c:f>'Gráfico Geral'!$O$3:$O$4</c:f>
              <c:numCache>
                <c:formatCode>General</c:formatCode>
                <c:ptCount val="2"/>
                <c:pt idx="0">
                  <c:v>432</c:v>
                </c:pt>
                <c:pt idx="1">
                  <c:v>159</c:v>
                </c:pt>
              </c:numCache>
            </c:numRef>
          </c:val>
          <c:extLst>
            <c:ext xmlns:c16="http://schemas.microsoft.com/office/drawing/2014/chart" uri="{C3380CC4-5D6E-409C-BE32-E72D297353CC}">
              <c16:uniqueId val="{00000000-75BB-4413-B474-619F22B56367}"/>
            </c:ext>
          </c:extLst>
        </c:ser>
        <c:dLbls>
          <c:dLblPos val="outEnd"/>
          <c:showLegendKey val="0"/>
          <c:showVal val="1"/>
          <c:showCatName val="0"/>
          <c:showSerName val="0"/>
          <c:showPercent val="0"/>
          <c:showBubbleSize val="0"/>
        </c:dLbls>
        <c:gapWidth val="219"/>
        <c:overlap val="-27"/>
        <c:axId val="1747201327"/>
        <c:axId val="1747201743"/>
      </c:barChart>
      <c:catAx>
        <c:axId val="174720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1747201743"/>
        <c:crosses val="autoZero"/>
        <c:auto val="1"/>
        <c:lblAlgn val="ctr"/>
        <c:lblOffset val="100"/>
        <c:noMultiLvlLbl val="0"/>
      </c:catAx>
      <c:valAx>
        <c:axId val="174720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pt-PT" sz="1200">
                    <a:solidFill>
                      <a:sysClr val="windowText" lastClr="000000"/>
                    </a:solidFill>
                  </a:rPr>
                  <a:t>Nº</a:t>
                </a:r>
                <a:r>
                  <a:rPr lang="pt-PT" sz="1200" baseline="0">
                    <a:solidFill>
                      <a:sysClr val="windowText" lastClr="000000"/>
                    </a:solidFill>
                  </a:rPr>
                  <a:t> de Ataques</a:t>
                </a:r>
                <a:endParaRPr lang="pt-PT" sz="12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74720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Evolução</a:t>
            </a:r>
            <a:r>
              <a:rPr lang="pt-PT" sz="2400" b="1" baseline="0">
                <a:solidFill>
                  <a:sysClr val="windowText" lastClr="000000"/>
                </a:solidFill>
              </a:rPr>
              <a:t> Temporal dos ataques por Áreas de Navegação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cked"/>
        <c:varyColors val="0"/>
        <c:ser>
          <c:idx val="0"/>
          <c:order val="0"/>
          <c:tx>
            <c:strRef>
              <c:f>'Gráfico Geral'!$V$3</c:f>
              <c:strCache>
                <c:ptCount val="1"/>
                <c:pt idx="0">
                  <c:v>Área Portuária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1"/>
              <c:layout>
                <c:manualLayout>
                  <c:x val="-1.6541182122592737E-3"/>
                  <c:y val="6.978908605149426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7C3-4B58-89B1-C92999354AB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Geral'!$W$3:$AH$3</c:f>
              <c:numCache>
                <c:formatCode>General</c:formatCode>
                <c:ptCount val="12"/>
                <c:pt idx="0">
                  <c:v>10</c:v>
                </c:pt>
                <c:pt idx="1">
                  <c:v>9</c:v>
                </c:pt>
                <c:pt idx="2">
                  <c:v>9</c:v>
                </c:pt>
                <c:pt idx="3">
                  <c:v>11</c:v>
                </c:pt>
                <c:pt idx="4">
                  <c:v>12</c:v>
                </c:pt>
                <c:pt idx="5">
                  <c:v>10</c:v>
                </c:pt>
                <c:pt idx="6">
                  <c:v>12</c:v>
                </c:pt>
                <c:pt idx="7">
                  <c:v>4</c:v>
                </c:pt>
                <c:pt idx="8">
                  <c:v>10</c:v>
                </c:pt>
                <c:pt idx="9">
                  <c:v>8</c:v>
                </c:pt>
                <c:pt idx="10">
                  <c:v>18</c:v>
                </c:pt>
                <c:pt idx="11">
                  <c:v>9</c:v>
                </c:pt>
              </c:numCache>
            </c:numRef>
          </c:val>
          <c:smooth val="0"/>
          <c:extLst>
            <c:ext xmlns:c16="http://schemas.microsoft.com/office/drawing/2014/chart" uri="{C3380CC4-5D6E-409C-BE32-E72D297353CC}">
              <c16:uniqueId val="{00000000-77C3-4B58-89B1-C92999354ABA}"/>
            </c:ext>
          </c:extLst>
        </c:ser>
        <c:ser>
          <c:idx val="1"/>
          <c:order val="1"/>
          <c:tx>
            <c:strRef>
              <c:f>'Gráfico Geral'!$V$4</c:f>
              <c:strCache>
                <c:ptCount val="1"/>
                <c:pt idx="0">
                  <c:v>Mar Territorial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1"/>
              <c:layout>
                <c:manualLayout>
                  <c:x val="-1.9047524197815194E-2"/>
                  <c:y val="-4.989382886283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7C3-4B58-89B1-C92999354AB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Geral'!$W$4:$AH$4</c:f>
              <c:numCache>
                <c:formatCode>General</c:formatCode>
                <c:ptCount val="12"/>
                <c:pt idx="0">
                  <c:v>15</c:v>
                </c:pt>
                <c:pt idx="1">
                  <c:v>22</c:v>
                </c:pt>
                <c:pt idx="2">
                  <c:v>26</c:v>
                </c:pt>
                <c:pt idx="3">
                  <c:v>12</c:v>
                </c:pt>
                <c:pt idx="4">
                  <c:v>11</c:v>
                </c:pt>
                <c:pt idx="5">
                  <c:v>10</c:v>
                </c:pt>
                <c:pt idx="6">
                  <c:v>9</c:v>
                </c:pt>
                <c:pt idx="7">
                  <c:v>13</c:v>
                </c:pt>
                <c:pt idx="8">
                  <c:v>21</c:v>
                </c:pt>
                <c:pt idx="9">
                  <c:v>25</c:v>
                </c:pt>
                <c:pt idx="10">
                  <c:v>12</c:v>
                </c:pt>
                <c:pt idx="11">
                  <c:v>5</c:v>
                </c:pt>
              </c:numCache>
            </c:numRef>
          </c:val>
          <c:smooth val="0"/>
          <c:extLst>
            <c:ext xmlns:c16="http://schemas.microsoft.com/office/drawing/2014/chart" uri="{C3380CC4-5D6E-409C-BE32-E72D297353CC}">
              <c16:uniqueId val="{00000001-77C3-4B58-89B1-C92999354ABA}"/>
            </c:ext>
          </c:extLst>
        </c:ser>
        <c:ser>
          <c:idx val="2"/>
          <c:order val="2"/>
          <c:tx>
            <c:strRef>
              <c:f>'Gráfico Geral'!$V$5</c:f>
              <c:strCache>
                <c:ptCount val="1"/>
                <c:pt idx="0">
                  <c:v>Águas Internacionais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Geral'!$W$5:$AH$5</c:f>
              <c:numCache>
                <c:formatCode>General</c:formatCode>
                <c:ptCount val="12"/>
                <c:pt idx="0">
                  <c:v>14</c:v>
                </c:pt>
                <c:pt idx="1">
                  <c:v>21</c:v>
                </c:pt>
                <c:pt idx="2">
                  <c:v>27</c:v>
                </c:pt>
                <c:pt idx="3">
                  <c:v>29</c:v>
                </c:pt>
                <c:pt idx="4">
                  <c:v>21</c:v>
                </c:pt>
                <c:pt idx="5">
                  <c:v>9</c:v>
                </c:pt>
                <c:pt idx="6">
                  <c:v>30</c:v>
                </c:pt>
                <c:pt idx="7">
                  <c:v>25</c:v>
                </c:pt>
                <c:pt idx="8">
                  <c:v>33</c:v>
                </c:pt>
                <c:pt idx="9">
                  <c:v>26</c:v>
                </c:pt>
                <c:pt idx="10">
                  <c:v>40</c:v>
                </c:pt>
                <c:pt idx="11">
                  <c:v>13</c:v>
                </c:pt>
              </c:numCache>
            </c:numRef>
          </c:val>
          <c:smooth val="0"/>
          <c:extLst>
            <c:ext xmlns:c16="http://schemas.microsoft.com/office/drawing/2014/chart" uri="{C3380CC4-5D6E-409C-BE32-E72D297353CC}">
              <c16:uniqueId val="{00000002-77C3-4B58-89B1-C92999354ABA}"/>
            </c:ext>
          </c:extLst>
        </c:ser>
        <c:dLbls>
          <c:dLblPos val="t"/>
          <c:showLegendKey val="0"/>
          <c:showVal val="1"/>
          <c:showCatName val="0"/>
          <c:showSerName val="0"/>
          <c:showPercent val="0"/>
          <c:showBubbleSize val="0"/>
        </c:dLbls>
        <c:marker val="1"/>
        <c:smooth val="0"/>
        <c:axId val="745476176"/>
        <c:axId val="745477008"/>
      </c:lineChart>
      <c:catAx>
        <c:axId val="74547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745477008"/>
        <c:crosses val="autoZero"/>
        <c:auto val="1"/>
        <c:lblAlgn val="ctr"/>
        <c:lblOffset val="100"/>
        <c:noMultiLvlLbl val="0"/>
      </c:catAx>
      <c:valAx>
        <c:axId val="7454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74547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o Nível de Proteção e o Sucesso de Ataque</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Geral'!$BO$9</c:f>
              <c:strCache>
                <c:ptCount val="1"/>
                <c:pt idx="0">
                  <c:v>Ataque com Sucesso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Geral'!$BO$10:$BO$12</c:f>
              <c:numCache>
                <c:formatCode>0%</c:formatCode>
                <c:ptCount val="3"/>
                <c:pt idx="0">
                  <c:v>0.70291777188328908</c:v>
                </c:pt>
                <c:pt idx="1">
                  <c:v>0.32258064516129031</c:v>
                </c:pt>
                <c:pt idx="2">
                  <c:v>0.1864406779661017</c:v>
                </c:pt>
              </c:numCache>
            </c:numRef>
          </c:val>
          <c:extLst>
            <c:ext xmlns:c16="http://schemas.microsoft.com/office/drawing/2014/chart" uri="{C3380CC4-5D6E-409C-BE32-E72D297353CC}">
              <c16:uniqueId val="{00000000-BE1C-4065-954B-44F8477FEEAD}"/>
            </c:ext>
          </c:extLst>
        </c:ser>
        <c:ser>
          <c:idx val="1"/>
          <c:order val="1"/>
          <c:tx>
            <c:strRef>
              <c:f>'Gráfico Geral'!$BP$9</c:f>
              <c:strCache>
                <c:ptCount val="1"/>
                <c:pt idx="0">
                  <c:v>Ataque Não Conseguido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Geral'!$BP$10:$BP$12</c:f>
              <c:numCache>
                <c:formatCode>0%</c:formatCode>
                <c:ptCount val="3"/>
                <c:pt idx="0">
                  <c:v>0.29708222811671087</c:v>
                </c:pt>
                <c:pt idx="1">
                  <c:v>0.67741935483870963</c:v>
                </c:pt>
                <c:pt idx="2">
                  <c:v>0.81355932203389836</c:v>
                </c:pt>
              </c:numCache>
            </c:numRef>
          </c:val>
          <c:extLst>
            <c:ext xmlns:c16="http://schemas.microsoft.com/office/drawing/2014/chart" uri="{C3380CC4-5D6E-409C-BE32-E72D297353CC}">
              <c16:uniqueId val="{00000001-BE1C-4065-954B-44F8477FEEAD}"/>
            </c:ext>
          </c:extLst>
        </c:ser>
        <c:dLbls>
          <c:showLegendKey val="0"/>
          <c:showVal val="1"/>
          <c:showCatName val="0"/>
          <c:showSerName val="0"/>
          <c:showPercent val="0"/>
          <c:showBubbleSize val="0"/>
        </c:dLbls>
        <c:gapWidth val="219"/>
        <c:axId val="562276112"/>
        <c:axId val="562277776"/>
      </c:barChart>
      <c:catAx>
        <c:axId val="562276112"/>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Nível</a:t>
                </a:r>
                <a:r>
                  <a:rPr lang="pt-PT" sz="1600" baseline="0">
                    <a:solidFill>
                      <a:sysClr val="windowText" lastClr="000000"/>
                    </a:solidFill>
                  </a:rPr>
                  <a:t> de Proteção</a:t>
                </a:r>
                <a:endParaRPr lang="pt-PT"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2277776"/>
        <c:crosses val="autoZero"/>
        <c:auto val="1"/>
        <c:lblAlgn val="ctr"/>
        <c:lblOffset val="100"/>
        <c:noMultiLvlLbl val="0"/>
      </c:catAx>
      <c:valAx>
        <c:axId val="562277776"/>
        <c:scaling>
          <c:orientation val="minMax"/>
        </c:scaling>
        <c:delete val="0"/>
        <c:axPos val="l"/>
        <c:majorGridlines>
          <c:spPr>
            <a:ln w="12700" cap="flat" cmpd="sng" algn="ctr">
              <a:solidFill>
                <a:sysClr val="windowText" lastClr="000000">
                  <a:lumMod val="25000"/>
                  <a:lumOff val="75000"/>
                </a:sys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227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mês</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2.5017508895490672E-2"/>
                  <c:y val="-6.72817374567951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B6-4ED8-BBCD-77DC644575EC}"/>
                </c:ext>
              </c:extLst>
            </c:dLbl>
            <c:dLbl>
              <c:idx val="1"/>
              <c:layout>
                <c:manualLayout>
                  <c:x val="-2.3303398487074866E-2"/>
                  <c:y val="-5.41823232172161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B6-4ED8-BBCD-77DC644575EC}"/>
                </c:ext>
              </c:extLst>
            </c:dLbl>
            <c:dLbl>
              <c:idx val="2"/>
              <c:layout>
                <c:manualLayout>
                  <c:x val="-2.6731619303906544E-2"/>
                  <c:y val="-6.0732030337005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B6-4ED8-BBCD-77DC644575EC}"/>
                </c:ext>
              </c:extLst>
            </c:dLbl>
            <c:dLbl>
              <c:idx val="3"/>
              <c:layout>
                <c:manualLayout>
                  <c:x val="-2.5017508895490752E-2"/>
                  <c:y val="-5.7457176777110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B6-4ED8-BBCD-77DC644575EC}"/>
                </c:ext>
              </c:extLst>
            </c:dLbl>
            <c:dLbl>
              <c:idx val="4"/>
              <c:layout>
                <c:manualLayout>
                  <c:x val="-2.3303398487074866E-2"/>
                  <c:y val="-5.09074696573214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B6-4ED8-BBCD-77DC644575EC}"/>
                </c:ext>
              </c:extLst>
            </c:dLbl>
            <c:dLbl>
              <c:idx val="5"/>
              <c:layout>
                <c:manualLayout>
                  <c:x val="-2.8445729712322336E-2"/>
                  <c:y val="2.76890157801525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B6-4ED8-BBCD-77DC644575EC}"/>
                </c:ext>
              </c:extLst>
            </c:dLbl>
            <c:dLbl>
              <c:idx val="7"/>
              <c:layout>
                <c:manualLayout>
                  <c:x val="-2.6731619303906513E-2"/>
                  <c:y val="4.0788430019731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B6-4ED8-BBCD-77DC644575EC}"/>
                </c:ext>
              </c:extLst>
            </c:dLbl>
            <c:dLbl>
              <c:idx val="8"/>
              <c:layout>
                <c:manualLayout>
                  <c:x val="-2.6731619303906513E-2"/>
                  <c:y val="4.40632835796263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B6-4ED8-BBCD-77DC644575EC}"/>
                </c:ext>
              </c:extLst>
            </c:dLbl>
            <c:dLbl>
              <c:idx val="9"/>
              <c:layout>
                <c:manualLayout>
                  <c:x val="-2.8445729712322461E-2"/>
                  <c:y val="-3.45332018578476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B6-4ED8-BBCD-77DC644575EC}"/>
                </c:ext>
              </c:extLst>
            </c:dLbl>
            <c:dLbl>
              <c:idx val="10"/>
              <c:layout>
                <c:manualLayout>
                  <c:x val="-2.6731619303906638E-2"/>
                  <c:y val="-4.1082908977637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B6-4ED8-BBCD-77DC644575EC}"/>
                </c:ext>
              </c:extLst>
            </c:dLbl>
            <c:dLbl>
              <c:idx val="11"/>
              <c:layout>
                <c:manualLayout>
                  <c:x val="-2.6731619303906638E-2"/>
                  <c:y val="-5.0907469657321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B6-4ED8-BBCD-77DC644575E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76200" cap="rnd">
                <a:solidFill>
                  <a:schemeClr val="accent2">
                    <a:lumMod val="75000"/>
                  </a:schemeClr>
                </a:solidFill>
                <a:prstDash val="sysDot"/>
              </a:ln>
              <a:effectLst/>
            </c:spPr>
            <c:trendlineType val="linear"/>
            <c:dispRSqr val="0"/>
            <c:dispEq val="0"/>
          </c:trendline>
          <c:cat>
            <c:strRef>
              <c:f>'Gráfico Geral'!$BT$9:$CE$9</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 Geral'!$BT$10:$CE$10</c:f>
              <c:numCache>
                <c:formatCode>General</c:formatCode>
                <c:ptCount val="12"/>
                <c:pt idx="0">
                  <c:v>55</c:v>
                </c:pt>
                <c:pt idx="1">
                  <c:v>69</c:v>
                </c:pt>
                <c:pt idx="2">
                  <c:v>55</c:v>
                </c:pt>
                <c:pt idx="3">
                  <c:v>54</c:v>
                </c:pt>
                <c:pt idx="4">
                  <c:v>53</c:v>
                </c:pt>
                <c:pt idx="5">
                  <c:v>40</c:v>
                </c:pt>
                <c:pt idx="6">
                  <c:v>52</c:v>
                </c:pt>
                <c:pt idx="7">
                  <c:v>42</c:v>
                </c:pt>
                <c:pt idx="8">
                  <c:v>39</c:v>
                </c:pt>
                <c:pt idx="9">
                  <c:v>43</c:v>
                </c:pt>
                <c:pt idx="10">
                  <c:v>45</c:v>
                </c:pt>
                <c:pt idx="11">
                  <c:v>44</c:v>
                </c:pt>
              </c:numCache>
            </c:numRef>
          </c:val>
          <c:smooth val="0"/>
          <c:extLst>
            <c:ext xmlns:c16="http://schemas.microsoft.com/office/drawing/2014/chart" uri="{C3380CC4-5D6E-409C-BE32-E72D297353CC}">
              <c16:uniqueId val="{00000000-41B6-4ED8-BBCD-77DC644575EC}"/>
            </c:ext>
          </c:extLst>
        </c:ser>
        <c:dLbls>
          <c:dLblPos val="t"/>
          <c:showLegendKey val="0"/>
          <c:showVal val="1"/>
          <c:showCatName val="0"/>
          <c:showSerName val="0"/>
          <c:showPercent val="0"/>
          <c:showBubbleSize val="0"/>
        </c:dLbls>
        <c:marker val="1"/>
        <c:smooth val="0"/>
        <c:axId val="902515840"/>
        <c:axId val="902522912"/>
      </c:lineChart>
      <c:catAx>
        <c:axId val="902515840"/>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Mês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crossAx val="902522912"/>
        <c:crosses val="autoZero"/>
        <c:auto val="1"/>
        <c:lblAlgn val="ctr"/>
        <c:lblOffset val="100"/>
        <c:noMultiLvlLbl val="0"/>
      </c:catAx>
      <c:valAx>
        <c:axId val="90252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Casos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1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Percentagem de ataques por Estado do Mar</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Geral'!$BT$2</c:f>
              <c:strCache>
                <c:ptCount val="1"/>
                <c:pt idx="0">
                  <c:v>Encrespado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Geral'!$BT$4</c:f>
              <c:numCache>
                <c:formatCode>0%</c:formatCode>
                <c:ptCount val="1"/>
                <c:pt idx="0">
                  <c:v>9.2436974789915971E-2</c:v>
                </c:pt>
              </c:numCache>
            </c:numRef>
          </c:val>
          <c:extLst>
            <c:ext xmlns:c16="http://schemas.microsoft.com/office/drawing/2014/chart" uri="{C3380CC4-5D6E-409C-BE32-E72D297353CC}">
              <c16:uniqueId val="{00000000-1B11-4EB5-9489-21545466DE1D}"/>
            </c:ext>
          </c:extLst>
        </c:ser>
        <c:ser>
          <c:idx val="1"/>
          <c:order val="1"/>
          <c:tx>
            <c:strRef>
              <c:f>'Gráfico Geral'!$BU$2</c:f>
              <c:strCache>
                <c:ptCount val="1"/>
                <c:pt idx="0">
                  <c:v>Pequena Vaga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Geral'!$BU$4</c:f>
              <c:numCache>
                <c:formatCode>0%</c:formatCode>
                <c:ptCount val="1"/>
                <c:pt idx="0">
                  <c:v>0.65714285714285714</c:v>
                </c:pt>
              </c:numCache>
            </c:numRef>
          </c:val>
          <c:extLst>
            <c:ext xmlns:c16="http://schemas.microsoft.com/office/drawing/2014/chart" uri="{C3380CC4-5D6E-409C-BE32-E72D297353CC}">
              <c16:uniqueId val="{00000001-1B11-4EB5-9489-21545466DE1D}"/>
            </c:ext>
          </c:extLst>
        </c:ser>
        <c:ser>
          <c:idx val="2"/>
          <c:order val="2"/>
          <c:tx>
            <c:strRef>
              <c:f>'Gráfico Geral'!$BV$2</c:f>
              <c:strCache>
                <c:ptCount val="1"/>
                <c:pt idx="0">
                  <c:v>Cavado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Geral'!$BV$4</c:f>
              <c:numCache>
                <c:formatCode>0%</c:formatCode>
                <c:ptCount val="1"/>
                <c:pt idx="0">
                  <c:v>0.25042016806722689</c:v>
                </c:pt>
              </c:numCache>
            </c:numRef>
          </c:val>
          <c:extLst>
            <c:ext xmlns:c16="http://schemas.microsoft.com/office/drawing/2014/chart" uri="{C3380CC4-5D6E-409C-BE32-E72D297353CC}">
              <c16:uniqueId val="{00000002-1B11-4EB5-9489-21545466DE1D}"/>
            </c:ext>
          </c:extLst>
        </c:ser>
        <c:dLbls>
          <c:dLblPos val="outEnd"/>
          <c:showLegendKey val="0"/>
          <c:showVal val="1"/>
          <c:showCatName val="0"/>
          <c:showSerName val="0"/>
          <c:showPercent val="0"/>
          <c:showBubbleSize val="0"/>
        </c:dLbls>
        <c:gapWidth val="219"/>
        <c:overlap val="-27"/>
        <c:axId val="551515088"/>
        <c:axId val="551498448"/>
      </c:barChart>
      <c:catAx>
        <c:axId val="5515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51498448"/>
        <c:crosses val="autoZero"/>
        <c:auto val="1"/>
        <c:lblAlgn val="ctr"/>
        <c:lblOffset val="100"/>
        <c:noMultiLvlLbl val="0"/>
      </c:catAx>
      <c:valAx>
        <c:axId val="551498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15088"/>
        <c:crosses val="autoZero"/>
        <c:crossBetween val="between"/>
      </c:valAx>
      <c:spPr>
        <a:noFill/>
        <a:ln>
          <a:noFill/>
        </a:ln>
        <a:effectLst/>
      </c:spPr>
    </c:plotArea>
    <c:legend>
      <c:legendPos val="b"/>
      <c:layout>
        <c:manualLayout>
          <c:xMode val="edge"/>
          <c:yMode val="edge"/>
          <c:x val="0.24643444032868186"/>
          <c:y val="0.85838453547558047"/>
          <c:w val="0.49876289304896482"/>
          <c:h val="6.9176306406231097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Percentagem de ataques por Estado do Vento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Geral'!$CF$2</c:f>
              <c:strCache>
                <c:ptCount val="1"/>
                <c:pt idx="0">
                  <c:v>Bafagem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Geral'!$CF$4</c:f>
              <c:numCache>
                <c:formatCode>0%</c:formatCode>
                <c:ptCount val="1"/>
                <c:pt idx="0">
                  <c:v>2.1848739495798318E-2</c:v>
                </c:pt>
              </c:numCache>
            </c:numRef>
          </c:val>
          <c:extLst>
            <c:ext xmlns:c16="http://schemas.microsoft.com/office/drawing/2014/chart" uri="{C3380CC4-5D6E-409C-BE32-E72D297353CC}">
              <c16:uniqueId val="{00000000-E3E1-4C91-BF22-E0CA8772B1A3}"/>
            </c:ext>
          </c:extLst>
        </c:ser>
        <c:ser>
          <c:idx val="1"/>
          <c:order val="1"/>
          <c:tx>
            <c:strRef>
              <c:f>'Gráfico Geral'!$CG$2</c:f>
              <c:strCache>
                <c:ptCount val="1"/>
                <c:pt idx="0">
                  <c:v>Aragem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Geral'!$CG$4</c:f>
              <c:numCache>
                <c:formatCode>0%</c:formatCode>
                <c:ptCount val="1"/>
                <c:pt idx="0">
                  <c:v>0.32436974789915968</c:v>
                </c:pt>
              </c:numCache>
            </c:numRef>
          </c:val>
          <c:extLst>
            <c:ext xmlns:c16="http://schemas.microsoft.com/office/drawing/2014/chart" uri="{C3380CC4-5D6E-409C-BE32-E72D297353CC}">
              <c16:uniqueId val="{00000001-E3E1-4C91-BF22-E0CA8772B1A3}"/>
            </c:ext>
          </c:extLst>
        </c:ser>
        <c:ser>
          <c:idx val="2"/>
          <c:order val="2"/>
          <c:tx>
            <c:strRef>
              <c:f>'Gráfico Geral'!$CH$2</c:f>
              <c:strCache>
                <c:ptCount val="1"/>
                <c:pt idx="0">
                  <c:v>Fraco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Geral'!$CH$4</c:f>
              <c:numCache>
                <c:formatCode>0%</c:formatCode>
                <c:ptCount val="1"/>
                <c:pt idx="0">
                  <c:v>0.5394957983193277</c:v>
                </c:pt>
              </c:numCache>
            </c:numRef>
          </c:val>
          <c:extLst>
            <c:ext xmlns:c16="http://schemas.microsoft.com/office/drawing/2014/chart" uri="{C3380CC4-5D6E-409C-BE32-E72D297353CC}">
              <c16:uniqueId val="{00000002-E3E1-4C91-BF22-E0CA8772B1A3}"/>
            </c:ext>
          </c:extLst>
        </c:ser>
        <c:ser>
          <c:idx val="3"/>
          <c:order val="3"/>
          <c:tx>
            <c:strRef>
              <c:f>'Gráfico Geral'!$CI$2</c:f>
              <c:strCache>
                <c:ptCount val="1"/>
                <c:pt idx="0">
                  <c:v>Moderado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Geral'!$CI$4</c:f>
              <c:numCache>
                <c:formatCode>0%</c:formatCode>
                <c:ptCount val="1"/>
                <c:pt idx="0">
                  <c:v>0.11092436974789915</c:v>
                </c:pt>
              </c:numCache>
            </c:numRef>
          </c:val>
          <c:extLst>
            <c:ext xmlns:c16="http://schemas.microsoft.com/office/drawing/2014/chart" uri="{C3380CC4-5D6E-409C-BE32-E72D297353CC}">
              <c16:uniqueId val="{00000003-E3E1-4C91-BF22-E0CA8772B1A3}"/>
            </c:ext>
          </c:extLst>
        </c:ser>
        <c:ser>
          <c:idx val="4"/>
          <c:order val="4"/>
          <c:tx>
            <c:strRef>
              <c:f>'Gráfico Geral'!$CJ$2</c:f>
              <c:strCache>
                <c:ptCount val="1"/>
                <c:pt idx="0">
                  <c:v>Fresco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Geral'!$CJ$4</c:f>
              <c:numCache>
                <c:formatCode>0%</c:formatCode>
                <c:ptCount val="1"/>
                <c:pt idx="0">
                  <c:v>3.3613445378151263E-3</c:v>
                </c:pt>
              </c:numCache>
            </c:numRef>
          </c:val>
          <c:extLst>
            <c:ext xmlns:c16="http://schemas.microsoft.com/office/drawing/2014/chart" uri="{C3380CC4-5D6E-409C-BE32-E72D297353CC}">
              <c16:uniqueId val="{00000004-E3E1-4C91-BF22-E0CA8772B1A3}"/>
            </c:ext>
          </c:extLst>
        </c:ser>
        <c:dLbls>
          <c:dLblPos val="outEnd"/>
          <c:showLegendKey val="0"/>
          <c:showVal val="1"/>
          <c:showCatName val="0"/>
          <c:showSerName val="0"/>
          <c:showPercent val="0"/>
          <c:showBubbleSize val="0"/>
        </c:dLbls>
        <c:gapWidth val="219"/>
        <c:overlap val="-27"/>
        <c:axId val="448562048"/>
        <c:axId val="448542912"/>
      </c:barChart>
      <c:catAx>
        <c:axId val="44856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48542912"/>
        <c:crosses val="autoZero"/>
        <c:auto val="1"/>
        <c:lblAlgn val="ctr"/>
        <c:lblOffset val="100"/>
        <c:noMultiLvlLbl val="0"/>
      </c:catAx>
      <c:valAx>
        <c:axId val="44854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448562048"/>
        <c:crosses val="autoZero"/>
        <c:crossBetween val="between"/>
      </c:valAx>
      <c:spPr>
        <a:noFill/>
        <a:ln>
          <a:noFill/>
        </a:ln>
        <a:effectLst/>
      </c:spPr>
    </c:plotArea>
    <c:legend>
      <c:legendPos val="b"/>
      <c:layout>
        <c:manualLayout>
          <c:xMode val="edge"/>
          <c:yMode val="edge"/>
          <c:x val="0.19827751994576839"/>
          <c:y val="0.85782128370317356"/>
          <c:w val="0.63523290052319614"/>
          <c:h val="6.9451443569553808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Percentagem de ataques por Nível de Precipitação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Geral'!$CO$2</c:f>
              <c:strCache>
                <c:ptCount val="1"/>
                <c:pt idx="0">
                  <c:v>Leve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Geral'!$CO$4</c:f>
              <c:numCache>
                <c:formatCode>0%</c:formatCode>
                <c:ptCount val="1"/>
                <c:pt idx="0">
                  <c:v>0.8453781512605042</c:v>
                </c:pt>
              </c:numCache>
            </c:numRef>
          </c:val>
          <c:extLst>
            <c:ext xmlns:c16="http://schemas.microsoft.com/office/drawing/2014/chart" uri="{C3380CC4-5D6E-409C-BE32-E72D297353CC}">
              <c16:uniqueId val="{00000000-42DB-4D64-B71A-358B383C3254}"/>
            </c:ext>
          </c:extLst>
        </c:ser>
        <c:ser>
          <c:idx val="1"/>
          <c:order val="1"/>
          <c:tx>
            <c:strRef>
              <c:f>'Gráfico Geral'!$CP$2</c:f>
              <c:strCache>
                <c:ptCount val="1"/>
                <c:pt idx="0">
                  <c:v>Moderada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Geral'!$CP$4</c:f>
              <c:numCache>
                <c:formatCode>0%</c:formatCode>
                <c:ptCount val="1"/>
                <c:pt idx="0">
                  <c:v>0.1226890756302521</c:v>
                </c:pt>
              </c:numCache>
            </c:numRef>
          </c:val>
          <c:extLst>
            <c:ext xmlns:c16="http://schemas.microsoft.com/office/drawing/2014/chart" uri="{C3380CC4-5D6E-409C-BE32-E72D297353CC}">
              <c16:uniqueId val="{00000001-42DB-4D64-B71A-358B383C3254}"/>
            </c:ext>
          </c:extLst>
        </c:ser>
        <c:ser>
          <c:idx val="2"/>
          <c:order val="2"/>
          <c:tx>
            <c:strRef>
              <c:f>'Gráfico Geral'!$CQ$2</c:f>
              <c:strCache>
                <c:ptCount val="1"/>
                <c:pt idx="0">
                  <c:v>Forte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Geral'!$CQ$4</c:f>
              <c:numCache>
                <c:formatCode>0%</c:formatCode>
                <c:ptCount val="1"/>
                <c:pt idx="0">
                  <c:v>3.1932773109243695E-2</c:v>
                </c:pt>
              </c:numCache>
            </c:numRef>
          </c:val>
          <c:extLst>
            <c:ext xmlns:c16="http://schemas.microsoft.com/office/drawing/2014/chart" uri="{C3380CC4-5D6E-409C-BE32-E72D297353CC}">
              <c16:uniqueId val="{00000002-42DB-4D64-B71A-358B383C3254}"/>
            </c:ext>
          </c:extLst>
        </c:ser>
        <c:dLbls>
          <c:dLblPos val="outEnd"/>
          <c:showLegendKey val="0"/>
          <c:showVal val="1"/>
          <c:showCatName val="0"/>
          <c:showSerName val="0"/>
          <c:showPercent val="0"/>
          <c:showBubbleSize val="0"/>
        </c:dLbls>
        <c:gapWidth val="219"/>
        <c:overlap val="-27"/>
        <c:axId val="745940192"/>
        <c:axId val="745932288"/>
      </c:barChart>
      <c:catAx>
        <c:axId val="7459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45932288"/>
        <c:crosses val="autoZero"/>
        <c:auto val="1"/>
        <c:lblAlgn val="ctr"/>
        <c:lblOffset val="100"/>
        <c:noMultiLvlLbl val="0"/>
      </c:catAx>
      <c:valAx>
        <c:axId val="745932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745940192"/>
        <c:crosses val="autoZero"/>
        <c:crossBetween val="between"/>
      </c:valAx>
      <c:spPr>
        <a:noFill/>
        <a:ln>
          <a:noFill/>
        </a:ln>
        <a:effectLst/>
      </c:spPr>
    </c:plotArea>
    <c:legend>
      <c:legendPos val="b"/>
      <c:layout>
        <c:manualLayout>
          <c:xMode val="edge"/>
          <c:yMode val="edge"/>
          <c:x val="0.34008861135973617"/>
          <c:y val="0.86415202982187167"/>
          <c:w val="0.34464945731476582"/>
          <c:h val="6.9313610205808826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a Meteorologia e o Sucesso de Ataque</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manualLayout>
          <c:layoutTarget val="inner"/>
          <c:xMode val="edge"/>
          <c:yMode val="edge"/>
          <c:x val="7.0394108657033314E-2"/>
          <c:y val="0.20262501019872575"/>
          <c:w val="0.91188182398795825"/>
          <c:h val="0.60511013969309146"/>
        </c:manualLayout>
      </c:layout>
      <c:barChart>
        <c:barDir val="col"/>
        <c:grouping val="clustered"/>
        <c:varyColors val="0"/>
        <c:ser>
          <c:idx val="0"/>
          <c:order val="0"/>
          <c:tx>
            <c:strRef>
              <c:f>'Gráfico Geral'!$CN$15</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Geral'!$CO$14:$CP$14</c:f>
              <c:strCache>
                <c:ptCount val="2"/>
                <c:pt idx="0">
                  <c:v>Ataque Não Conseguido</c:v>
                </c:pt>
                <c:pt idx="1">
                  <c:v>Ataque com Sucesso</c:v>
                </c:pt>
              </c:strCache>
            </c:strRef>
          </c:cat>
          <c:val>
            <c:numRef>
              <c:f>'Gráfico Geral'!$CO$15:$CP$15</c:f>
              <c:numCache>
                <c:formatCode>0%</c:formatCode>
                <c:ptCount val="2"/>
                <c:pt idx="0">
                  <c:v>0.39130434782608697</c:v>
                </c:pt>
                <c:pt idx="1">
                  <c:v>0.60869565217391308</c:v>
                </c:pt>
              </c:numCache>
            </c:numRef>
          </c:val>
          <c:extLst>
            <c:ext xmlns:c16="http://schemas.microsoft.com/office/drawing/2014/chart" uri="{C3380CC4-5D6E-409C-BE32-E72D297353CC}">
              <c16:uniqueId val="{00000000-E089-4015-995B-8524E000F24D}"/>
            </c:ext>
          </c:extLst>
        </c:ser>
        <c:ser>
          <c:idx val="1"/>
          <c:order val="1"/>
          <c:tx>
            <c:strRef>
              <c:f>'Gráfico Geral'!$CN$16</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Geral'!$CO$14:$CP$14</c:f>
              <c:strCache>
                <c:ptCount val="2"/>
                <c:pt idx="0">
                  <c:v>Ataque Não Conseguido</c:v>
                </c:pt>
                <c:pt idx="1">
                  <c:v>Ataque com Sucesso</c:v>
                </c:pt>
              </c:strCache>
            </c:strRef>
          </c:cat>
          <c:val>
            <c:numRef>
              <c:f>'Gráfico Geral'!$CO$16:$CP$16</c:f>
              <c:numCache>
                <c:formatCode>0%</c:formatCode>
                <c:ptCount val="2"/>
                <c:pt idx="0">
                  <c:v>0.47132169576059851</c:v>
                </c:pt>
                <c:pt idx="1">
                  <c:v>0.52867830423940154</c:v>
                </c:pt>
              </c:numCache>
            </c:numRef>
          </c:val>
          <c:extLst>
            <c:ext xmlns:c16="http://schemas.microsoft.com/office/drawing/2014/chart" uri="{C3380CC4-5D6E-409C-BE32-E72D297353CC}">
              <c16:uniqueId val="{00000001-E089-4015-995B-8524E000F24D}"/>
            </c:ext>
          </c:extLst>
        </c:ser>
        <c:ser>
          <c:idx val="2"/>
          <c:order val="2"/>
          <c:tx>
            <c:strRef>
              <c:f>'Gráfico Geral'!$CN$17</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Geral'!$CO$14:$CP$14</c:f>
              <c:strCache>
                <c:ptCount val="2"/>
                <c:pt idx="0">
                  <c:v>Ataque Não Conseguido</c:v>
                </c:pt>
                <c:pt idx="1">
                  <c:v>Ataque com Sucesso</c:v>
                </c:pt>
              </c:strCache>
            </c:strRef>
          </c:cat>
          <c:val>
            <c:numRef>
              <c:f>'Gráfico Geral'!$CO$17:$CP$17</c:f>
              <c:numCache>
                <c:formatCode>0%</c:formatCode>
                <c:ptCount val="2"/>
                <c:pt idx="0">
                  <c:v>0.6</c:v>
                </c:pt>
                <c:pt idx="1">
                  <c:v>0.4</c:v>
                </c:pt>
              </c:numCache>
            </c:numRef>
          </c:val>
          <c:extLst>
            <c:ext xmlns:c16="http://schemas.microsoft.com/office/drawing/2014/chart" uri="{C3380CC4-5D6E-409C-BE32-E72D297353CC}">
              <c16:uniqueId val="{00000002-E089-4015-995B-8524E000F24D}"/>
            </c:ext>
          </c:extLst>
        </c:ser>
        <c:dLbls>
          <c:dLblPos val="outEnd"/>
          <c:showLegendKey val="0"/>
          <c:showVal val="1"/>
          <c:showCatName val="0"/>
          <c:showSerName val="0"/>
          <c:showPercent val="0"/>
          <c:showBubbleSize val="0"/>
        </c:dLbls>
        <c:gapWidth val="219"/>
        <c:overlap val="-27"/>
        <c:axId val="873028240"/>
        <c:axId val="873029072"/>
      </c:barChart>
      <c:catAx>
        <c:axId val="87302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873029072"/>
        <c:crosses val="autoZero"/>
        <c:auto val="1"/>
        <c:lblAlgn val="ctr"/>
        <c:lblOffset val="100"/>
        <c:noMultiLvlLbl val="0"/>
      </c:catAx>
      <c:valAx>
        <c:axId val="873029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873028240"/>
        <c:crosses val="autoZero"/>
        <c:crossBetween val="between"/>
      </c:valAx>
      <c:spPr>
        <a:noFill/>
        <a:ln>
          <a:noFill/>
        </a:ln>
        <a:effectLst/>
      </c:spPr>
    </c:plotArea>
    <c:legend>
      <c:legendPos val="b"/>
      <c:layout>
        <c:manualLayout>
          <c:xMode val="edge"/>
          <c:yMode val="edge"/>
          <c:x val="0.44125797487876717"/>
          <c:y val="0.93392726780759239"/>
          <c:w val="0.13037428104610821"/>
          <c:h val="6.34984661552832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baseline="0">
                <a:solidFill>
                  <a:sysClr val="windowText" lastClr="000000"/>
                </a:solidFill>
              </a:rPr>
              <a:t>Nº de Casos de Sucesso no Ataque</a:t>
            </a:r>
            <a:endParaRPr lang="pt-PT" sz="2400" b="1">
              <a:solidFill>
                <a:sysClr val="windowText" lastClr="000000"/>
              </a:solidFill>
            </a:endParaRPr>
          </a:p>
        </c:rich>
      </c:tx>
      <c:layout>
        <c:manualLayout>
          <c:xMode val="edge"/>
          <c:yMode val="edge"/>
          <c:x val="0.11373707222588704"/>
          <c:y val="3.22344396722193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020758481070314E-2"/>
          <c:y val="0.19761049813630946"/>
          <c:w val="0.82155108493457185"/>
          <c:h val="0.59493532828431017"/>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AF81-409D-B4D1-0AC3C3B5513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F81-409D-B4D1-0AC3C3B55138}"/>
              </c:ext>
            </c:extLst>
          </c:dPt>
          <c:dLbls>
            <c:dLbl>
              <c:idx val="0"/>
              <c:layout>
                <c:manualLayout>
                  <c:x val="-0.21089052585975437"/>
                  <c:y val="-4.14236777534372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81-409D-B4D1-0AC3C3B55138}"/>
                </c:ext>
              </c:extLst>
            </c:dLbl>
            <c:dLbl>
              <c:idx val="1"/>
              <c:layout>
                <c:manualLayout>
                  <c:x val="0.15033821181999177"/>
                  <c:y val="-1.729001570470512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81-409D-B4D1-0AC3C3B55138}"/>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pt-P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 Geral'!$B$21:$C$21</c:f>
              <c:strCache>
                <c:ptCount val="2"/>
                <c:pt idx="0">
                  <c:v>Ataques com Sucesso</c:v>
                </c:pt>
                <c:pt idx="1">
                  <c:v>Ataques Não Conseguidos</c:v>
                </c:pt>
              </c:strCache>
            </c:strRef>
          </c:cat>
          <c:val>
            <c:numRef>
              <c:f>'Gráfico Geral'!$B$24:$C$24</c:f>
              <c:numCache>
                <c:formatCode>General</c:formatCode>
                <c:ptCount val="2"/>
                <c:pt idx="0">
                  <c:v>1</c:v>
                </c:pt>
                <c:pt idx="1">
                  <c:v>1</c:v>
                </c:pt>
              </c:numCache>
            </c:numRef>
          </c:val>
          <c:extLst>
            <c:ext xmlns:c16="http://schemas.microsoft.com/office/drawing/2014/chart" uri="{C3380CC4-5D6E-409C-BE32-E72D297353CC}">
              <c16:uniqueId val="{00000000-AF81-409D-B4D1-0AC3C3B55138}"/>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Tipos de Navios mais afetados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Geral'!$B$8</c:f>
              <c:strCache>
                <c:ptCount val="1"/>
                <c:pt idx="0">
                  <c:v>Cargo Ship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Geral'!$C$8</c:f>
              <c:numCache>
                <c:formatCode>General</c:formatCode>
                <c:ptCount val="1"/>
                <c:pt idx="0">
                  <c:v>246</c:v>
                </c:pt>
              </c:numCache>
            </c:numRef>
          </c:val>
          <c:extLst>
            <c:ext xmlns:c16="http://schemas.microsoft.com/office/drawing/2014/chart" uri="{C3380CC4-5D6E-409C-BE32-E72D297353CC}">
              <c16:uniqueId val="{00000000-4DEA-4D54-B7FF-A41568A71C9F}"/>
            </c:ext>
          </c:extLst>
        </c:ser>
        <c:ser>
          <c:idx val="1"/>
          <c:order val="1"/>
          <c:tx>
            <c:strRef>
              <c:f>'Gráfico Geral'!$B$9</c:f>
              <c:strCache>
                <c:ptCount val="1"/>
                <c:pt idx="0">
                  <c:v>Oil Ship Transporter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Geral'!$C$9</c:f>
              <c:numCache>
                <c:formatCode>General</c:formatCode>
                <c:ptCount val="1"/>
                <c:pt idx="0">
                  <c:v>203</c:v>
                </c:pt>
              </c:numCache>
            </c:numRef>
          </c:val>
          <c:extLst>
            <c:ext xmlns:c16="http://schemas.microsoft.com/office/drawing/2014/chart" uri="{C3380CC4-5D6E-409C-BE32-E72D297353CC}">
              <c16:uniqueId val="{00000002-4DEA-4D54-B7FF-A41568A71C9F}"/>
            </c:ext>
          </c:extLst>
        </c:ser>
        <c:ser>
          <c:idx val="2"/>
          <c:order val="2"/>
          <c:tx>
            <c:strRef>
              <c:f>'Gráfico Geral'!$B$10</c:f>
              <c:strCache>
                <c:ptCount val="1"/>
                <c:pt idx="0">
                  <c:v>Chemical Tanker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Geral'!$C$10</c:f>
              <c:numCache>
                <c:formatCode>General</c:formatCode>
                <c:ptCount val="1"/>
                <c:pt idx="0">
                  <c:v>60</c:v>
                </c:pt>
              </c:numCache>
            </c:numRef>
          </c:val>
          <c:extLst>
            <c:ext xmlns:c16="http://schemas.microsoft.com/office/drawing/2014/chart" uri="{C3380CC4-5D6E-409C-BE32-E72D297353CC}">
              <c16:uniqueId val="{00000003-4DEA-4D54-B7FF-A41568A71C9F}"/>
            </c:ext>
          </c:extLst>
        </c:ser>
        <c:ser>
          <c:idx val="3"/>
          <c:order val="3"/>
          <c:tx>
            <c:strRef>
              <c:f>'Gráfico Geral'!$B$11</c:f>
              <c:strCache>
                <c:ptCount val="1"/>
                <c:pt idx="0">
                  <c:v>Outros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Geral'!$C$11</c:f>
              <c:numCache>
                <c:formatCode>General</c:formatCode>
                <c:ptCount val="1"/>
                <c:pt idx="0">
                  <c:v>82</c:v>
                </c:pt>
              </c:numCache>
            </c:numRef>
          </c:val>
          <c:extLst>
            <c:ext xmlns:c16="http://schemas.microsoft.com/office/drawing/2014/chart" uri="{C3380CC4-5D6E-409C-BE32-E72D297353CC}">
              <c16:uniqueId val="{00000004-4DEA-4D54-B7FF-A41568A71C9F}"/>
            </c:ext>
          </c:extLst>
        </c:ser>
        <c:dLbls>
          <c:dLblPos val="outEnd"/>
          <c:showLegendKey val="0"/>
          <c:showVal val="1"/>
          <c:showCatName val="0"/>
          <c:showSerName val="0"/>
          <c:showPercent val="0"/>
          <c:showBubbleSize val="0"/>
        </c:dLbls>
        <c:gapWidth val="219"/>
        <c:overlap val="-27"/>
        <c:axId val="561533135"/>
        <c:axId val="561521071"/>
      </c:barChart>
      <c:catAx>
        <c:axId val="5615331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61521071"/>
        <c:crosses val="autoZero"/>
        <c:auto val="1"/>
        <c:lblAlgn val="ctr"/>
        <c:lblOffset val="100"/>
        <c:noMultiLvlLbl val="0"/>
      </c:catAx>
      <c:valAx>
        <c:axId val="56152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Ataques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1533135"/>
        <c:crosses val="autoZero"/>
        <c:crossBetween val="between"/>
      </c:valAx>
      <c:spPr>
        <a:noFill/>
        <a:ln>
          <a:noFill/>
        </a:ln>
        <a:effectLst/>
      </c:spPr>
    </c:plotArea>
    <c:legend>
      <c:legendPos val="b"/>
      <c:layout>
        <c:manualLayout>
          <c:xMode val="edge"/>
          <c:yMode val="edge"/>
          <c:x val="0.19312849542500121"/>
          <c:y val="0.90083956999160963"/>
          <c:w val="0.64716948570041322"/>
          <c:h val="9.1683546956501966E-2"/>
        </c:manualLayout>
      </c:layout>
      <c:overlay val="0"/>
      <c:spPr>
        <a:solidFill>
          <a:schemeClr val="bg1"/>
        </a:solidFill>
        <a:ln>
          <a:noFill/>
        </a:ln>
        <a:effectLst/>
      </c:spPr>
      <c:txPr>
        <a:bodyPr rot="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Nº  Ataques por Estado de Navio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Geral'!$G$11</c:f>
              <c:strCache>
                <c:ptCount val="1"/>
                <c:pt idx="0">
                  <c:v>Atracado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Geral'!$J$11</c:f>
              <c:numCache>
                <c:formatCode>General</c:formatCode>
                <c:ptCount val="1"/>
                <c:pt idx="0">
                  <c:v>26</c:v>
                </c:pt>
              </c:numCache>
            </c:numRef>
          </c:val>
          <c:extLst>
            <c:ext xmlns:c16="http://schemas.microsoft.com/office/drawing/2014/chart" uri="{C3380CC4-5D6E-409C-BE32-E72D297353CC}">
              <c16:uniqueId val="{00000000-1017-4FE0-80A6-4E3FC0DCCD6E}"/>
            </c:ext>
          </c:extLst>
        </c:ser>
        <c:ser>
          <c:idx val="1"/>
          <c:order val="1"/>
          <c:tx>
            <c:strRef>
              <c:f>'Gráfico Geral'!$G$12</c:f>
              <c:strCache>
                <c:ptCount val="1"/>
                <c:pt idx="0">
                  <c:v>Fundeado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Geral'!$J$12</c:f>
              <c:numCache>
                <c:formatCode>General</c:formatCode>
                <c:ptCount val="1"/>
                <c:pt idx="0">
                  <c:v>272</c:v>
                </c:pt>
              </c:numCache>
            </c:numRef>
          </c:val>
          <c:extLst>
            <c:ext xmlns:c16="http://schemas.microsoft.com/office/drawing/2014/chart" uri="{C3380CC4-5D6E-409C-BE32-E72D297353CC}">
              <c16:uniqueId val="{00000002-1017-4FE0-80A6-4E3FC0DCCD6E}"/>
            </c:ext>
          </c:extLst>
        </c:ser>
        <c:ser>
          <c:idx val="2"/>
          <c:order val="2"/>
          <c:tx>
            <c:strRef>
              <c:f>'Gráfico Geral'!$G$13</c:f>
              <c:strCache>
                <c:ptCount val="1"/>
                <c:pt idx="0">
                  <c:v>Navegar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Geral'!$J$13</c:f>
              <c:numCache>
                <c:formatCode>General</c:formatCode>
                <c:ptCount val="1"/>
                <c:pt idx="0">
                  <c:v>293</c:v>
                </c:pt>
              </c:numCache>
            </c:numRef>
          </c:val>
          <c:extLst>
            <c:ext xmlns:c16="http://schemas.microsoft.com/office/drawing/2014/chart" uri="{C3380CC4-5D6E-409C-BE32-E72D297353CC}">
              <c16:uniqueId val="{00000003-1017-4FE0-80A6-4E3FC0DCCD6E}"/>
            </c:ext>
          </c:extLst>
        </c:ser>
        <c:dLbls>
          <c:dLblPos val="outEnd"/>
          <c:showLegendKey val="0"/>
          <c:showVal val="1"/>
          <c:showCatName val="0"/>
          <c:showSerName val="0"/>
          <c:showPercent val="0"/>
          <c:showBubbleSize val="0"/>
        </c:dLbls>
        <c:gapWidth val="219"/>
        <c:overlap val="-27"/>
        <c:axId val="324791231"/>
        <c:axId val="324802047"/>
      </c:barChart>
      <c:catAx>
        <c:axId val="3247912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324802047"/>
        <c:crosses val="autoZero"/>
        <c:auto val="1"/>
        <c:lblAlgn val="ctr"/>
        <c:lblOffset val="100"/>
        <c:noMultiLvlLbl val="0"/>
      </c:catAx>
      <c:valAx>
        <c:axId val="32480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324791231"/>
        <c:crosses val="autoZero"/>
        <c:crossBetween val="between"/>
      </c:valAx>
      <c:spPr>
        <a:noFill/>
        <a:ln>
          <a:noFill/>
        </a:ln>
        <a:effectLst/>
      </c:spPr>
    </c:plotArea>
    <c:legend>
      <c:legendPos val="b"/>
      <c:layout>
        <c:manualLayout>
          <c:xMode val="edge"/>
          <c:yMode val="edge"/>
          <c:x val="0.30976057551347347"/>
          <c:y val="0.85918516436436076"/>
          <c:w val="0.43204884610153099"/>
          <c:h val="5.4777621583761919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Nº Ataques por Área de Navegação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Geral'!$N$11</c:f>
              <c:strCache>
                <c:ptCount val="1"/>
                <c:pt idx="0">
                  <c:v>Área Portuária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Geral'!$Q$11</c:f>
              <c:numCache>
                <c:formatCode>General</c:formatCode>
                <c:ptCount val="1"/>
                <c:pt idx="0">
                  <c:v>122</c:v>
                </c:pt>
              </c:numCache>
            </c:numRef>
          </c:val>
          <c:extLst>
            <c:ext xmlns:c16="http://schemas.microsoft.com/office/drawing/2014/chart" uri="{C3380CC4-5D6E-409C-BE32-E72D297353CC}">
              <c16:uniqueId val="{00000000-C5AE-4E45-B624-608A684C8742}"/>
            </c:ext>
          </c:extLst>
        </c:ser>
        <c:ser>
          <c:idx val="1"/>
          <c:order val="1"/>
          <c:tx>
            <c:strRef>
              <c:f>'Gráfico Geral'!$N$12</c:f>
              <c:strCache>
                <c:ptCount val="1"/>
                <c:pt idx="0">
                  <c:v>Mar Territorial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Geral'!$Q$12</c:f>
              <c:numCache>
                <c:formatCode>General</c:formatCode>
                <c:ptCount val="1"/>
                <c:pt idx="0">
                  <c:v>181</c:v>
                </c:pt>
              </c:numCache>
            </c:numRef>
          </c:val>
          <c:extLst>
            <c:ext xmlns:c16="http://schemas.microsoft.com/office/drawing/2014/chart" uri="{C3380CC4-5D6E-409C-BE32-E72D297353CC}">
              <c16:uniqueId val="{00000002-C5AE-4E45-B624-608A684C8742}"/>
            </c:ext>
          </c:extLst>
        </c:ser>
        <c:ser>
          <c:idx val="2"/>
          <c:order val="2"/>
          <c:tx>
            <c:strRef>
              <c:f>'Gráfico Geral'!$N$13</c:f>
              <c:strCache>
                <c:ptCount val="1"/>
                <c:pt idx="0">
                  <c:v>Águas Internacionais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Geral'!$Q$13</c:f>
              <c:numCache>
                <c:formatCode>General</c:formatCode>
                <c:ptCount val="1"/>
                <c:pt idx="0">
                  <c:v>288</c:v>
                </c:pt>
              </c:numCache>
            </c:numRef>
          </c:val>
          <c:extLst>
            <c:ext xmlns:c16="http://schemas.microsoft.com/office/drawing/2014/chart" uri="{C3380CC4-5D6E-409C-BE32-E72D297353CC}">
              <c16:uniqueId val="{00000003-C5AE-4E45-B624-608A684C8742}"/>
            </c:ext>
          </c:extLst>
        </c:ser>
        <c:dLbls>
          <c:dLblPos val="outEnd"/>
          <c:showLegendKey val="0"/>
          <c:showVal val="1"/>
          <c:showCatName val="0"/>
          <c:showSerName val="0"/>
          <c:showPercent val="0"/>
          <c:showBubbleSize val="0"/>
        </c:dLbls>
        <c:gapWidth val="219"/>
        <c:overlap val="-27"/>
        <c:axId val="96597791"/>
        <c:axId val="96595295"/>
      </c:barChart>
      <c:catAx>
        <c:axId val="9659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96595295"/>
        <c:crosses val="autoZero"/>
        <c:auto val="1"/>
        <c:lblAlgn val="ctr"/>
        <c:lblOffset val="100"/>
        <c:noMultiLvlLbl val="0"/>
      </c:catAx>
      <c:valAx>
        <c:axId val="965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6597791"/>
        <c:crosses val="autoZero"/>
        <c:crossBetween val="between"/>
      </c:valAx>
      <c:spPr>
        <a:noFill/>
        <a:ln>
          <a:noFill/>
        </a:ln>
        <a:effectLst/>
      </c:spPr>
    </c:plotArea>
    <c:legend>
      <c:legendPos val="b"/>
      <c:layout>
        <c:manualLayout>
          <c:xMode val="edge"/>
          <c:yMode val="edge"/>
          <c:x val="0.20130244413089984"/>
          <c:y val="0.89762716055395597"/>
          <c:w val="0.69912921578444309"/>
          <c:h val="5.479241635492748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Nº Casos</a:t>
            </a:r>
            <a:r>
              <a:rPr lang="en-US" sz="2400" b="1" baseline="0">
                <a:solidFill>
                  <a:sysClr val="windowText" lastClr="000000"/>
                </a:solidFill>
              </a:rPr>
              <a:t> por Classificação Ataque</a:t>
            </a:r>
            <a:endParaRPr lang="en-US"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Geral'!$A$27</c:f>
              <c:strCache>
                <c:ptCount val="1"/>
                <c:pt idx="0">
                  <c:v>Hijack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Geral'!$N$27</c:f>
              <c:numCache>
                <c:formatCode>General</c:formatCode>
                <c:ptCount val="1"/>
                <c:pt idx="0">
                  <c:v>41</c:v>
                </c:pt>
              </c:numCache>
            </c:numRef>
          </c:val>
          <c:extLst>
            <c:ext xmlns:c16="http://schemas.microsoft.com/office/drawing/2014/chart" uri="{C3380CC4-5D6E-409C-BE32-E72D297353CC}">
              <c16:uniqueId val="{00000004-C65C-4EC6-BF4C-EBFDDD7B2C76}"/>
            </c:ext>
          </c:extLst>
        </c:ser>
        <c:ser>
          <c:idx val="1"/>
          <c:order val="1"/>
          <c:tx>
            <c:strRef>
              <c:f>'Gráfico Geral'!$A$28</c:f>
              <c:strCache>
                <c:ptCount val="1"/>
                <c:pt idx="0">
                  <c:v>Rapto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Geral'!$N$28</c:f>
              <c:numCache>
                <c:formatCode>General</c:formatCode>
                <c:ptCount val="1"/>
                <c:pt idx="0">
                  <c:v>49</c:v>
                </c:pt>
              </c:numCache>
            </c:numRef>
          </c:val>
          <c:extLst>
            <c:ext xmlns:c16="http://schemas.microsoft.com/office/drawing/2014/chart" uri="{C3380CC4-5D6E-409C-BE32-E72D297353CC}">
              <c16:uniqueId val="{00000005-C65C-4EC6-BF4C-EBFDDD7B2C76}"/>
            </c:ext>
          </c:extLst>
        </c:ser>
        <c:ser>
          <c:idx val="2"/>
          <c:order val="2"/>
          <c:tx>
            <c:strRef>
              <c:f>'Gráfico Geral'!$A$29</c:f>
              <c:strCache>
                <c:ptCount val="1"/>
                <c:pt idx="0">
                  <c:v>Sequestro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Geral'!$N$29</c:f>
              <c:numCache>
                <c:formatCode>General</c:formatCode>
                <c:ptCount val="1"/>
                <c:pt idx="0">
                  <c:v>39</c:v>
                </c:pt>
              </c:numCache>
            </c:numRef>
          </c:val>
          <c:extLst>
            <c:ext xmlns:c16="http://schemas.microsoft.com/office/drawing/2014/chart" uri="{C3380CC4-5D6E-409C-BE32-E72D297353CC}">
              <c16:uniqueId val="{00000006-C65C-4EC6-BF4C-EBFDDD7B2C76}"/>
            </c:ext>
          </c:extLst>
        </c:ser>
        <c:ser>
          <c:idx val="3"/>
          <c:order val="3"/>
          <c:tx>
            <c:strRef>
              <c:f>'Gráfico Geral'!$A$30</c:f>
              <c:strCache>
                <c:ptCount val="1"/>
                <c:pt idx="0">
                  <c:v>Roubo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Geral'!$N$30</c:f>
              <c:numCache>
                <c:formatCode>General</c:formatCode>
                <c:ptCount val="1"/>
                <c:pt idx="0">
                  <c:v>197</c:v>
                </c:pt>
              </c:numCache>
            </c:numRef>
          </c:val>
          <c:extLst>
            <c:ext xmlns:c16="http://schemas.microsoft.com/office/drawing/2014/chart" uri="{C3380CC4-5D6E-409C-BE32-E72D297353CC}">
              <c16:uniqueId val="{00000007-C65C-4EC6-BF4C-EBFDDD7B2C76}"/>
            </c:ext>
          </c:extLst>
        </c:ser>
        <c:ser>
          <c:idx val="4"/>
          <c:order val="4"/>
          <c:tx>
            <c:strRef>
              <c:f>'Gráfico Geral'!$A$31</c:f>
              <c:strCache>
                <c:ptCount val="1"/>
                <c:pt idx="0">
                  <c:v>Não Conseguido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Geral'!$N$31</c:f>
              <c:numCache>
                <c:formatCode>General</c:formatCode>
                <c:ptCount val="1"/>
                <c:pt idx="0">
                  <c:v>265</c:v>
                </c:pt>
              </c:numCache>
            </c:numRef>
          </c:val>
          <c:extLst>
            <c:ext xmlns:c16="http://schemas.microsoft.com/office/drawing/2014/chart" uri="{C3380CC4-5D6E-409C-BE32-E72D297353CC}">
              <c16:uniqueId val="{00000008-C65C-4EC6-BF4C-EBFDDD7B2C76}"/>
            </c:ext>
          </c:extLst>
        </c:ser>
        <c:dLbls>
          <c:dLblPos val="outEnd"/>
          <c:showLegendKey val="0"/>
          <c:showVal val="1"/>
          <c:showCatName val="0"/>
          <c:showSerName val="0"/>
          <c:showPercent val="0"/>
          <c:showBubbleSize val="0"/>
        </c:dLbls>
        <c:gapWidth val="219"/>
        <c:overlap val="-27"/>
        <c:axId val="96597791"/>
        <c:axId val="96595295"/>
      </c:barChart>
      <c:catAx>
        <c:axId val="9659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96595295"/>
        <c:crosses val="autoZero"/>
        <c:auto val="1"/>
        <c:lblAlgn val="ctr"/>
        <c:lblOffset val="100"/>
        <c:noMultiLvlLbl val="0"/>
      </c:catAx>
      <c:valAx>
        <c:axId val="965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6597791"/>
        <c:crosses val="autoZero"/>
        <c:crossBetween val="between"/>
      </c:valAx>
      <c:spPr>
        <a:noFill/>
        <a:ln>
          <a:noFill/>
        </a:ln>
        <a:effectLst/>
      </c:spPr>
    </c:plotArea>
    <c:legend>
      <c:legendPos val="b"/>
      <c:layout>
        <c:manualLayout>
          <c:xMode val="edge"/>
          <c:yMode val="edge"/>
          <c:x val="0.20130244413089984"/>
          <c:y val="0.89762716055395597"/>
          <c:w val="0.69958351714094069"/>
          <c:h val="5.479241635492748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Evolução Temporal</a:t>
            </a:r>
            <a:r>
              <a:rPr lang="en-US" sz="2400" b="1" baseline="0">
                <a:solidFill>
                  <a:sysClr val="windowText" lastClr="000000"/>
                </a:solidFill>
              </a:rPr>
              <a:t> da Classificação de Ataque</a:t>
            </a:r>
            <a:r>
              <a:rPr lang="en-US" sz="2400" b="1">
                <a:solidFill>
                  <a:sysClr val="windowText" lastClr="000000"/>
                </a:solidFill>
              </a:rPr>
              <a:t>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areaChart>
        <c:grouping val="percentStacked"/>
        <c:varyColors val="0"/>
        <c:ser>
          <c:idx val="0"/>
          <c:order val="0"/>
          <c:tx>
            <c:strRef>
              <c:f>'Gráfico Geral'!$A$27</c:f>
              <c:strCache>
                <c:ptCount val="1"/>
                <c:pt idx="0">
                  <c:v>Hijack</c:v>
                </c:pt>
              </c:strCache>
            </c:strRef>
          </c:tx>
          <c:spPr>
            <a:solidFill>
              <a:schemeClr val="accent1"/>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Geral'!$B$27:$M$27</c:f>
              <c:numCache>
                <c:formatCode>General</c:formatCode>
                <c:ptCount val="12"/>
                <c:pt idx="0">
                  <c:v>1</c:v>
                </c:pt>
                <c:pt idx="1">
                  <c:v>5</c:v>
                </c:pt>
                <c:pt idx="2">
                  <c:v>9</c:v>
                </c:pt>
                <c:pt idx="3">
                  <c:v>7</c:v>
                </c:pt>
                <c:pt idx="4">
                  <c:v>6</c:v>
                </c:pt>
                <c:pt idx="5">
                  <c:v>2</c:v>
                </c:pt>
                <c:pt idx="6">
                  <c:v>2</c:v>
                </c:pt>
                <c:pt idx="7">
                  <c:v>1</c:v>
                </c:pt>
                <c:pt idx="8">
                  <c:v>4</c:v>
                </c:pt>
                <c:pt idx="9">
                  <c:v>3</c:v>
                </c:pt>
                <c:pt idx="10">
                  <c:v>0</c:v>
                </c:pt>
                <c:pt idx="11">
                  <c:v>1</c:v>
                </c:pt>
              </c:numCache>
            </c:numRef>
          </c:val>
          <c:extLst>
            <c:ext xmlns:c16="http://schemas.microsoft.com/office/drawing/2014/chart" uri="{C3380CC4-5D6E-409C-BE32-E72D297353CC}">
              <c16:uniqueId val="{00000000-C870-4378-825F-C0C05A107CD9}"/>
            </c:ext>
          </c:extLst>
        </c:ser>
        <c:ser>
          <c:idx val="1"/>
          <c:order val="1"/>
          <c:tx>
            <c:strRef>
              <c:f>'Gráfico Geral'!$A$28</c:f>
              <c:strCache>
                <c:ptCount val="1"/>
                <c:pt idx="0">
                  <c:v>Rapto</c:v>
                </c:pt>
              </c:strCache>
            </c:strRef>
          </c:tx>
          <c:spPr>
            <a:solidFill>
              <a:schemeClr val="accent2"/>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Geral'!$B$28:$M$28</c:f>
              <c:numCache>
                <c:formatCode>General</c:formatCode>
                <c:ptCount val="12"/>
                <c:pt idx="0">
                  <c:v>0</c:v>
                </c:pt>
                <c:pt idx="1">
                  <c:v>0</c:v>
                </c:pt>
                <c:pt idx="2">
                  <c:v>0</c:v>
                </c:pt>
                <c:pt idx="3">
                  <c:v>0</c:v>
                </c:pt>
                <c:pt idx="4">
                  <c:v>3</c:v>
                </c:pt>
                <c:pt idx="5">
                  <c:v>0</c:v>
                </c:pt>
                <c:pt idx="6">
                  <c:v>0</c:v>
                </c:pt>
                <c:pt idx="7">
                  <c:v>7</c:v>
                </c:pt>
                <c:pt idx="8">
                  <c:v>7</c:v>
                </c:pt>
                <c:pt idx="9">
                  <c:v>14</c:v>
                </c:pt>
                <c:pt idx="10">
                  <c:v>17</c:v>
                </c:pt>
                <c:pt idx="11">
                  <c:v>1</c:v>
                </c:pt>
              </c:numCache>
            </c:numRef>
          </c:val>
          <c:extLst>
            <c:ext xmlns:c16="http://schemas.microsoft.com/office/drawing/2014/chart" uri="{C3380CC4-5D6E-409C-BE32-E72D297353CC}">
              <c16:uniqueId val="{00000001-C870-4378-825F-C0C05A107CD9}"/>
            </c:ext>
          </c:extLst>
        </c:ser>
        <c:ser>
          <c:idx val="2"/>
          <c:order val="2"/>
          <c:tx>
            <c:strRef>
              <c:f>'Gráfico Geral'!$A$29</c:f>
              <c:strCache>
                <c:ptCount val="1"/>
                <c:pt idx="0">
                  <c:v>Sequestro</c:v>
                </c:pt>
              </c:strCache>
            </c:strRef>
          </c:tx>
          <c:spPr>
            <a:solidFill>
              <a:schemeClr val="accent3"/>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Geral'!$B$29:$M$29</c:f>
              <c:numCache>
                <c:formatCode>General</c:formatCode>
                <c:ptCount val="12"/>
                <c:pt idx="0">
                  <c:v>5</c:v>
                </c:pt>
                <c:pt idx="1">
                  <c:v>1</c:v>
                </c:pt>
                <c:pt idx="2">
                  <c:v>4</c:v>
                </c:pt>
                <c:pt idx="3">
                  <c:v>8</c:v>
                </c:pt>
                <c:pt idx="4">
                  <c:v>1</c:v>
                </c:pt>
                <c:pt idx="5">
                  <c:v>4</c:v>
                </c:pt>
                <c:pt idx="6">
                  <c:v>7</c:v>
                </c:pt>
                <c:pt idx="7">
                  <c:v>0</c:v>
                </c:pt>
                <c:pt idx="8">
                  <c:v>1</c:v>
                </c:pt>
                <c:pt idx="9">
                  <c:v>2</c:v>
                </c:pt>
                <c:pt idx="10">
                  <c:v>2</c:v>
                </c:pt>
                <c:pt idx="11">
                  <c:v>4</c:v>
                </c:pt>
              </c:numCache>
            </c:numRef>
          </c:val>
          <c:extLst>
            <c:ext xmlns:c16="http://schemas.microsoft.com/office/drawing/2014/chart" uri="{C3380CC4-5D6E-409C-BE32-E72D297353CC}">
              <c16:uniqueId val="{00000002-C870-4378-825F-C0C05A107CD9}"/>
            </c:ext>
          </c:extLst>
        </c:ser>
        <c:ser>
          <c:idx val="3"/>
          <c:order val="3"/>
          <c:tx>
            <c:strRef>
              <c:f>'Gráfico Geral'!$A$30</c:f>
              <c:strCache>
                <c:ptCount val="1"/>
                <c:pt idx="0">
                  <c:v>Roubo</c:v>
                </c:pt>
              </c:strCache>
            </c:strRef>
          </c:tx>
          <c:spPr>
            <a:solidFill>
              <a:schemeClr val="accent4"/>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Geral'!$B$30:$M$30</c:f>
              <c:numCache>
                <c:formatCode>General</c:formatCode>
                <c:ptCount val="12"/>
                <c:pt idx="0">
                  <c:v>25</c:v>
                </c:pt>
                <c:pt idx="1">
                  <c:v>31</c:v>
                </c:pt>
                <c:pt idx="2">
                  <c:v>27</c:v>
                </c:pt>
                <c:pt idx="3">
                  <c:v>8</c:v>
                </c:pt>
                <c:pt idx="4">
                  <c:v>13</c:v>
                </c:pt>
                <c:pt idx="5">
                  <c:v>8</c:v>
                </c:pt>
                <c:pt idx="6">
                  <c:v>18</c:v>
                </c:pt>
                <c:pt idx="7">
                  <c:v>12</c:v>
                </c:pt>
                <c:pt idx="8">
                  <c:v>11</c:v>
                </c:pt>
                <c:pt idx="9">
                  <c:v>14</c:v>
                </c:pt>
                <c:pt idx="10">
                  <c:v>22</c:v>
                </c:pt>
                <c:pt idx="11">
                  <c:v>8</c:v>
                </c:pt>
              </c:numCache>
            </c:numRef>
          </c:val>
          <c:extLst>
            <c:ext xmlns:c16="http://schemas.microsoft.com/office/drawing/2014/chart" uri="{C3380CC4-5D6E-409C-BE32-E72D297353CC}">
              <c16:uniqueId val="{00000003-C870-4378-825F-C0C05A107CD9}"/>
            </c:ext>
          </c:extLst>
        </c:ser>
        <c:ser>
          <c:idx val="4"/>
          <c:order val="4"/>
          <c:tx>
            <c:strRef>
              <c:f>'Gráfico Geral'!$A$31</c:f>
              <c:strCache>
                <c:ptCount val="1"/>
                <c:pt idx="0">
                  <c:v>Não Conseguido</c:v>
                </c:pt>
              </c:strCache>
            </c:strRef>
          </c:tx>
          <c:spPr>
            <a:solidFill>
              <a:schemeClr val="accent5"/>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Geral'!$B$31:$M$31</c:f>
              <c:numCache>
                <c:formatCode>General</c:formatCode>
                <c:ptCount val="12"/>
                <c:pt idx="0">
                  <c:v>8</c:v>
                </c:pt>
                <c:pt idx="1">
                  <c:v>15</c:v>
                </c:pt>
                <c:pt idx="2">
                  <c:v>22</c:v>
                </c:pt>
                <c:pt idx="3">
                  <c:v>29</c:v>
                </c:pt>
                <c:pt idx="4">
                  <c:v>21</c:v>
                </c:pt>
                <c:pt idx="5">
                  <c:v>15</c:v>
                </c:pt>
                <c:pt idx="6">
                  <c:v>24</c:v>
                </c:pt>
                <c:pt idx="7">
                  <c:v>22</c:v>
                </c:pt>
                <c:pt idx="8">
                  <c:v>41</c:v>
                </c:pt>
                <c:pt idx="9">
                  <c:v>26</c:v>
                </c:pt>
                <c:pt idx="10">
                  <c:v>29</c:v>
                </c:pt>
                <c:pt idx="11">
                  <c:v>13</c:v>
                </c:pt>
              </c:numCache>
            </c:numRef>
          </c:val>
          <c:extLst>
            <c:ext xmlns:c16="http://schemas.microsoft.com/office/drawing/2014/chart" uri="{C3380CC4-5D6E-409C-BE32-E72D297353CC}">
              <c16:uniqueId val="{00000004-C870-4378-825F-C0C05A107CD9}"/>
            </c:ext>
          </c:extLst>
        </c:ser>
        <c:dLbls>
          <c:showLegendKey val="0"/>
          <c:showVal val="0"/>
          <c:showCatName val="0"/>
          <c:showSerName val="0"/>
          <c:showPercent val="0"/>
          <c:showBubbleSize val="0"/>
        </c:dLbls>
        <c:axId val="207999280"/>
        <c:axId val="207995536"/>
      </c:areaChart>
      <c:catAx>
        <c:axId val="207999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crossAx val="207995536"/>
        <c:crosses val="autoZero"/>
        <c:auto val="1"/>
        <c:lblAlgn val="ctr"/>
        <c:lblOffset val="100"/>
        <c:noMultiLvlLbl val="0"/>
      </c:catAx>
      <c:valAx>
        <c:axId val="207995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crossAx val="207999280"/>
        <c:crosses val="autoZero"/>
        <c:crossBetween val="midCat"/>
      </c:valAx>
      <c:spPr>
        <a:noFill/>
        <a:ln>
          <a:noFill/>
        </a:ln>
        <a:effectLst/>
      </c:spPr>
    </c:plotArea>
    <c:legend>
      <c:legendPos val="b"/>
      <c:layout>
        <c:manualLayout>
          <c:xMode val="edge"/>
          <c:yMode val="edge"/>
          <c:x val="0.18566983437415149"/>
          <c:y val="0.93036745406824151"/>
          <c:w val="0.62866022264458321"/>
          <c:h val="6.9632545931758535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Evolução</a:t>
            </a:r>
            <a:r>
              <a:rPr lang="en-US" sz="2400" b="1" baseline="0">
                <a:solidFill>
                  <a:sysClr val="windowText" lastClr="000000"/>
                </a:solidFill>
              </a:rPr>
              <a:t> Temporal dos Ataques por Área de Navegação</a:t>
            </a:r>
            <a:endParaRPr lang="en-US"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areaChart>
        <c:grouping val="percentStacked"/>
        <c:varyColors val="0"/>
        <c:ser>
          <c:idx val="0"/>
          <c:order val="0"/>
          <c:tx>
            <c:strRef>
              <c:f>'Gráfico Geral'!$V$3</c:f>
              <c:strCache>
                <c:ptCount val="1"/>
                <c:pt idx="0">
                  <c:v>Área Portuária</c:v>
                </c:pt>
              </c:strCache>
            </c:strRef>
          </c:tx>
          <c:spPr>
            <a:solidFill>
              <a:schemeClr val="accent1"/>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Geral'!$W$3:$AH$3</c:f>
              <c:numCache>
                <c:formatCode>General</c:formatCode>
                <c:ptCount val="12"/>
                <c:pt idx="0">
                  <c:v>10</c:v>
                </c:pt>
                <c:pt idx="1">
                  <c:v>9</c:v>
                </c:pt>
                <c:pt idx="2">
                  <c:v>9</c:v>
                </c:pt>
                <c:pt idx="3">
                  <c:v>11</c:v>
                </c:pt>
                <c:pt idx="4">
                  <c:v>12</c:v>
                </c:pt>
                <c:pt idx="5">
                  <c:v>10</c:v>
                </c:pt>
                <c:pt idx="6">
                  <c:v>12</c:v>
                </c:pt>
                <c:pt idx="7">
                  <c:v>4</c:v>
                </c:pt>
                <c:pt idx="8">
                  <c:v>10</c:v>
                </c:pt>
                <c:pt idx="9">
                  <c:v>8</c:v>
                </c:pt>
                <c:pt idx="10">
                  <c:v>18</c:v>
                </c:pt>
                <c:pt idx="11">
                  <c:v>9</c:v>
                </c:pt>
              </c:numCache>
            </c:numRef>
          </c:val>
          <c:extLst>
            <c:ext xmlns:c16="http://schemas.microsoft.com/office/drawing/2014/chart" uri="{C3380CC4-5D6E-409C-BE32-E72D297353CC}">
              <c16:uniqueId val="{00000000-9ECD-459C-8801-3AD446FC02FB}"/>
            </c:ext>
          </c:extLst>
        </c:ser>
        <c:ser>
          <c:idx val="1"/>
          <c:order val="1"/>
          <c:tx>
            <c:strRef>
              <c:f>'Gráfico Geral'!$V$4</c:f>
              <c:strCache>
                <c:ptCount val="1"/>
                <c:pt idx="0">
                  <c:v>Mar Territorial</c:v>
                </c:pt>
              </c:strCache>
            </c:strRef>
          </c:tx>
          <c:spPr>
            <a:solidFill>
              <a:schemeClr val="accent2"/>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Geral'!$W$4:$AH$4</c:f>
              <c:numCache>
                <c:formatCode>General</c:formatCode>
                <c:ptCount val="12"/>
                <c:pt idx="0">
                  <c:v>15</c:v>
                </c:pt>
                <c:pt idx="1">
                  <c:v>22</c:v>
                </c:pt>
                <c:pt idx="2">
                  <c:v>26</c:v>
                </c:pt>
                <c:pt idx="3">
                  <c:v>12</c:v>
                </c:pt>
                <c:pt idx="4">
                  <c:v>11</c:v>
                </c:pt>
                <c:pt idx="5">
                  <c:v>10</c:v>
                </c:pt>
                <c:pt idx="6">
                  <c:v>9</c:v>
                </c:pt>
                <c:pt idx="7">
                  <c:v>13</c:v>
                </c:pt>
                <c:pt idx="8">
                  <c:v>21</c:v>
                </c:pt>
                <c:pt idx="9">
                  <c:v>25</c:v>
                </c:pt>
                <c:pt idx="10">
                  <c:v>12</c:v>
                </c:pt>
                <c:pt idx="11">
                  <c:v>5</c:v>
                </c:pt>
              </c:numCache>
            </c:numRef>
          </c:val>
          <c:extLst>
            <c:ext xmlns:c16="http://schemas.microsoft.com/office/drawing/2014/chart" uri="{C3380CC4-5D6E-409C-BE32-E72D297353CC}">
              <c16:uniqueId val="{00000001-9ECD-459C-8801-3AD446FC02FB}"/>
            </c:ext>
          </c:extLst>
        </c:ser>
        <c:ser>
          <c:idx val="2"/>
          <c:order val="2"/>
          <c:tx>
            <c:strRef>
              <c:f>'Gráfico Geral'!$V$5</c:f>
              <c:strCache>
                <c:ptCount val="1"/>
                <c:pt idx="0">
                  <c:v>Águas Internacionais</c:v>
                </c:pt>
              </c:strCache>
            </c:strRef>
          </c:tx>
          <c:spPr>
            <a:solidFill>
              <a:schemeClr val="accent3"/>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Geral'!$W$5:$AH$5</c:f>
              <c:numCache>
                <c:formatCode>General</c:formatCode>
                <c:ptCount val="12"/>
                <c:pt idx="0">
                  <c:v>14</c:v>
                </c:pt>
                <c:pt idx="1">
                  <c:v>21</c:v>
                </c:pt>
                <c:pt idx="2">
                  <c:v>27</c:v>
                </c:pt>
                <c:pt idx="3">
                  <c:v>29</c:v>
                </c:pt>
                <c:pt idx="4">
                  <c:v>21</c:v>
                </c:pt>
                <c:pt idx="5">
                  <c:v>9</c:v>
                </c:pt>
                <c:pt idx="6">
                  <c:v>30</c:v>
                </c:pt>
                <c:pt idx="7">
                  <c:v>25</c:v>
                </c:pt>
                <c:pt idx="8">
                  <c:v>33</c:v>
                </c:pt>
                <c:pt idx="9">
                  <c:v>26</c:v>
                </c:pt>
                <c:pt idx="10">
                  <c:v>40</c:v>
                </c:pt>
                <c:pt idx="11">
                  <c:v>13</c:v>
                </c:pt>
              </c:numCache>
            </c:numRef>
          </c:val>
          <c:extLst>
            <c:ext xmlns:c16="http://schemas.microsoft.com/office/drawing/2014/chart" uri="{C3380CC4-5D6E-409C-BE32-E72D297353CC}">
              <c16:uniqueId val="{00000002-9ECD-459C-8801-3AD446FC02FB}"/>
            </c:ext>
          </c:extLst>
        </c:ser>
        <c:dLbls>
          <c:showLegendKey val="0"/>
          <c:showVal val="0"/>
          <c:showCatName val="0"/>
          <c:showSerName val="0"/>
          <c:showPercent val="0"/>
          <c:showBubbleSize val="0"/>
        </c:dLbls>
        <c:axId val="307306752"/>
        <c:axId val="307306336"/>
      </c:areaChart>
      <c:catAx>
        <c:axId val="30730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307306336"/>
        <c:crosses val="autoZero"/>
        <c:auto val="1"/>
        <c:lblAlgn val="ctr"/>
        <c:lblOffset val="100"/>
        <c:noMultiLvlLbl val="0"/>
      </c:catAx>
      <c:valAx>
        <c:axId val="30730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307306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18" Type="http://schemas.openxmlformats.org/officeDocument/2006/relationships/chart" Target="../charts/chart17.xml"/><Relationship Id="rId26" Type="http://schemas.openxmlformats.org/officeDocument/2006/relationships/chart" Target="../charts/chart23.xml"/><Relationship Id="rId3" Type="http://schemas.openxmlformats.org/officeDocument/2006/relationships/chart" Target="../charts/chart3.xml"/><Relationship Id="rId21" Type="http://schemas.openxmlformats.org/officeDocument/2006/relationships/chart" Target="../charts/chart20.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6.xml"/><Relationship Id="rId25" Type="http://schemas.openxmlformats.org/officeDocument/2006/relationships/image" Target="../media/image3.png"/><Relationship Id="rId2" Type="http://schemas.openxmlformats.org/officeDocument/2006/relationships/chart" Target="../charts/chart2.xml"/><Relationship Id="rId16" Type="http://schemas.openxmlformats.org/officeDocument/2006/relationships/chart" Target="../charts/chart15.xml"/><Relationship Id="rId20" Type="http://schemas.openxmlformats.org/officeDocument/2006/relationships/chart" Target="../charts/chart19.xml"/><Relationship Id="rId29" Type="http://schemas.openxmlformats.org/officeDocument/2006/relationships/chart" Target="../charts/chart2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2.png"/><Relationship Id="rId5" Type="http://schemas.openxmlformats.org/officeDocument/2006/relationships/chart" Target="../charts/chart5.xml"/><Relationship Id="rId15" Type="http://schemas.openxmlformats.org/officeDocument/2006/relationships/chart" Target="../charts/chart14.xml"/><Relationship Id="rId23" Type="http://schemas.openxmlformats.org/officeDocument/2006/relationships/chart" Target="../charts/chart22.xml"/><Relationship Id="rId28" Type="http://schemas.openxmlformats.org/officeDocument/2006/relationships/chart" Target="../charts/chart25.xml"/><Relationship Id="rId10" Type="http://schemas.openxmlformats.org/officeDocument/2006/relationships/chart" Target="../charts/chart10.xml"/><Relationship Id="rId19" Type="http://schemas.openxmlformats.org/officeDocument/2006/relationships/chart" Target="../charts/chart18.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3.xml"/><Relationship Id="rId22" Type="http://schemas.openxmlformats.org/officeDocument/2006/relationships/chart" Target="../charts/chart21.xml"/><Relationship Id="rId27"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8</xdr:col>
      <xdr:colOff>383267</xdr:colOff>
      <xdr:row>63</xdr:row>
      <xdr:rowOff>149679</xdr:rowOff>
    </xdr:from>
    <xdr:to>
      <xdr:col>18</xdr:col>
      <xdr:colOff>1122589</xdr:colOff>
      <xdr:row>88</xdr:row>
      <xdr:rowOff>13607</xdr:rowOff>
    </xdr:to>
    <xdr:graphicFrame macro="">
      <xdr:nvGraphicFramePr>
        <xdr:cNvPr id="10" name="Gráfico 9">
          <a:extLst>
            <a:ext uri="{FF2B5EF4-FFF2-40B4-BE49-F238E27FC236}">
              <a16:creationId xmlns:a16="http://schemas.microsoft.com/office/drawing/2014/main" id="{DCF7BF11-2FE9-41C7-9E18-AFCD94C01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33</xdr:row>
      <xdr:rowOff>36285</xdr:rowOff>
    </xdr:from>
    <xdr:to>
      <xdr:col>7</xdr:col>
      <xdr:colOff>460375</xdr:colOff>
      <xdr:row>59</xdr:row>
      <xdr:rowOff>0</xdr:rowOff>
    </xdr:to>
    <xdr:graphicFrame macro="">
      <xdr:nvGraphicFramePr>
        <xdr:cNvPr id="11" name="Gráfico 10">
          <a:extLst>
            <a:ext uri="{FF2B5EF4-FFF2-40B4-BE49-F238E27FC236}">
              <a16:creationId xmlns:a16="http://schemas.microsoft.com/office/drawing/2014/main" id="{953C11A7-88F8-4370-BDB0-BC8AAD5DF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665614</xdr:colOff>
      <xdr:row>67</xdr:row>
      <xdr:rowOff>7938</xdr:rowOff>
    </xdr:from>
    <xdr:to>
      <xdr:col>24</xdr:col>
      <xdr:colOff>1047751</xdr:colOff>
      <xdr:row>89</xdr:row>
      <xdr:rowOff>150812</xdr:rowOff>
    </xdr:to>
    <xdr:graphicFrame macro="">
      <xdr:nvGraphicFramePr>
        <xdr:cNvPr id="17" name="Gráfico 16">
          <a:extLst>
            <a:ext uri="{FF2B5EF4-FFF2-40B4-BE49-F238E27FC236}">
              <a16:creationId xmlns:a16="http://schemas.microsoft.com/office/drawing/2014/main" id="{A16CC0D6-368A-451A-9149-964B54F60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371928</xdr:colOff>
      <xdr:row>33</xdr:row>
      <xdr:rowOff>2721</xdr:rowOff>
    </xdr:from>
    <xdr:to>
      <xdr:col>24</xdr:col>
      <xdr:colOff>290287</xdr:colOff>
      <xdr:row>63</xdr:row>
      <xdr:rowOff>147411</xdr:rowOff>
    </xdr:to>
    <xdr:graphicFrame macro="">
      <xdr:nvGraphicFramePr>
        <xdr:cNvPr id="19" name="Gráfico 18">
          <a:extLst>
            <a:ext uri="{FF2B5EF4-FFF2-40B4-BE49-F238E27FC236}">
              <a16:creationId xmlns:a16="http://schemas.microsoft.com/office/drawing/2014/main" id="{B452C4BA-9C59-455B-B7C0-E9D2C718D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238124</xdr:colOff>
      <xdr:row>92</xdr:row>
      <xdr:rowOff>79375</xdr:rowOff>
    </xdr:from>
    <xdr:to>
      <xdr:col>27</xdr:col>
      <xdr:colOff>952499</xdr:colOff>
      <xdr:row>123</xdr:row>
      <xdr:rowOff>47624</xdr:rowOff>
    </xdr:to>
    <xdr:graphicFrame macro="">
      <xdr:nvGraphicFramePr>
        <xdr:cNvPr id="20" name="Gráfico 19">
          <a:extLst>
            <a:ext uri="{FF2B5EF4-FFF2-40B4-BE49-F238E27FC236}">
              <a16:creationId xmlns:a16="http://schemas.microsoft.com/office/drawing/2014/main" id="{98DA37D2-11C5-4CBD-8897-6CBCB7EFC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58</xdr:row>
      <xdr:rowOff>144461</xdr:rowOff>
    </xdr:from>
    <xdr:to>
      <xdr:col>8</xdr:col>
      <xdr:colOff>269875</xdr:colOff>
      <xdr:row>89</xdr:row>
      <xdr:rowOff>111124</xdr:rowOff>
    </xdr:to>
    <xdr:graphicFrame macro="">
      <xdr:nvGraphicFramePr>
        <xdr:cNvPr id="21" name="Gráfico 20">
          <a:extLst>
            <a:ext uri="{FF2B5EF4-FFF2-40B4-BE49-F238E27FC236}">
              <a16:creationId xmlns:a16="http://schemas.microsoft.com/office/drawing/2014/main" id="{7ED8AE34-74AF-4C00-9C48-2EBAD8F4C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31750</xdr:colOff>
      <xdr:row>32</xdr:row>
      <xdr:rowOff>158750</xdr:rowOff>
    </xdr:from>
    <xdr:to>
      <xdr:col>15</xdr:col>
      <xdr:colOff>571500</xdr:colOff>
      <xdr:row>63</xdr:row>
      <xdr:rowOff>125413</xdr:rowOff>
    </xdr:to>
    <xdr:graphicFrame macro="">
      <xdr:nvGraphicFramePr>
        <xdr:cNvPr id="16" name="Gráfico 15">
          <a:extLst>
            <a:ext uri="{FF2B5EF4-FFF2-40B4-BE49-F238E27FC236}">
              <a16:creationId xmlns:a16="http://schemas.microsoft.com/office/drawing/2014/main" id="{5811F328-C7E1-4957-9A16-325CB52C9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907143</xdr:colOff>
      <xdr:row>90</xdr:row>
      <xdr:rowOff>29482</xdr:rowOff>
    </xdr:from>
    <xdr:to>
      <xdr:col>14</xdr:col>
      <xdr:colOff>47626</xdr:colOff>
      <xdr:row>123</xdr:row>
      <xdr:rowOff>92982</xdr:rowOff>
    </xdr:to>
    <xdr:graphicFrame macro="">
      <xdr:nvGraphicFramePr>
        <xdr:cNvPr id="2" name="Gráfico 1">
          <a:extLst>
            <a:ext uri="{FF2B5EF4-FFF2-40B4-BE49-F238E27FC236}">
              <a16:creationId xmlns:a16="http://schemas.microsoft.com/office/drawing/2014/main" id="{106E5905-3E68-42D7-B53E-E05D91555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381000</xdr:colOff>
      <xdr:row>59</xdr:row>
      <xdr:rowOff>33336</xdr:rowOff>
    </xdr:from>
    <xdr:to>
      <xdr:col>40</xdr:col>
      <xdr:colOff>15875</xdr:colOff>
      <xdr:row>90</xdr:row>
      <xdr:rowOff>158749</xdr:rowOff>
    </xdr:to>
    <xdr:graphicFrame macro="">
      <xdr:nvGraphicFramePr>
        <xdr:cNvPr id="12" name="Gráfico 11">
          <a:extLst>
            <a:ext uri="{FF2B5EF4-FFF2-40B4-BE49-F238E27FC236}">
              <a16:creationId xmlns:a16="http://schemas.microsoft.com/office/drawing/2014/main" id="{1F582680-42A1-4533-9A92-CFF69F5AE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32</xdr:col>
      <xdr:colOff>611189</xdr:colOff>
      <xdr:row>37</xdr:row>
      <xdr:rowOff>87311</xdr:rowOff>
    </xdr:from>
    <xdr:to>
      <xdr:col>46</xdr:col>
      <xdr:colOff>444500</xdr:colOff>
      <xdr:row>57</xdr:row>
      <xdr:rowOff>103186</xdr:rowOff>
    </xdr:to>
    <xdr:graphicFrame macro="">
      <xdr:nvGraphicFramePr>
        <xdr:cNvPr id="14" name="Gráfico 13">
          <a:extLst>
            <a:ext uri="{FF2B5EF4-FFF2-40B4-BE49-F238E27FC236}">
              <a16:creationId xmlns:a16="http://schemas.microsoft.com/office/drawing/2014/main" id="{ABB214E9-978C-4862-9F22-8B2EBE6B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1017135</xdr:colOff>
      <xdr:row>41</xdr:row>
      <xdr:rowOff>23812</xdr:rowOff>
    </xdr:from>
    <xdr:to>
      <xdr:col>27</xdr:col>
      <xdr:colOff>806225</xdr:colOff>
      <xdr:row>63</xdr:row>
      <xdr:rowOff>173491</xdr:rowOff>
    </xdr:to>
    <xdr:graphicFrame macro="">
      <xdr:nvGraphicFramePr>
        <xdr:cNvPr id="15" name="Gráfico 14">
          <a:extLst>
            <a:ext uri="{FF2B5EF4-FFF2-40B4-BE49-F238E27FC236}">
              <a16:creationId xmlns:a16="http://schemas.microsoft.com/office/drawing/2014/main" id="{92426B42-9B24-45E9-BEDE-9021D75C4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175758</xdr:colOff>
      <xdr:row>12</xdr:row>
      <xdr:rowOff>149678</xdr:rowOff>
    </xdr:from>
    <xdr:to>
      <xdr:col>49</xdr:col>
      <xdr:colOff>504598</xdr:colOff>
      <xdr:row>38</xdr:row>
      <xdr:rowOff>131536</xdr:rowOff>
    </xdr:to>
    <xdr:graphicFrame macro="">
      <xdr:nvGraphicFramePr>
        <xdr:cNvPr id="22" name="Gráfico 21">
          <a:extLst>
            <a:ext uri="{FF2B5EF4-FFF2-40B4-BE49-F238E27FC236}">
              <a16:creationId xmlns:a16="http://schemas.microsoft.com/office/drawing/2014/main" id="{471C91E5-F194-4C16-9976-732CFF7E3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28576</xdr:colOff>
      <xdr:row>91</xdr:row>
      <xdr:rowOff>15875</xdr:rowOff>
    </xdr:from>
    <xdr:to>
      <xdr:col>47</xdr:col>
      <xdr:colOff>607420</xdr:colOff>
      <xdr:row>129</xdr:row>
      <xdr:rowOff>142875</xdr:rowOff>
    </xdr:to>
    <xdr:grpSp>
      <xdr:nvGrpSpPr>
        <xdr:cNvPr id="30" name="Agrupar 29">
          <a:extLst>
            <a:ext uri="{FF2B5EF4-FFF2-40B4-BE49-F238E27FC236}">
              <a16:creationId xmlns:a16="http://schemas.microsoft.com/office/drawing/2014/main" id="{683E8BC1-4EAB-4A1D-8CDD-144E7375BEF7}"/>
            </a:ext>
          </a:extLst>
        </xdr:cNvPr>
        <xdr:cNvGrpSpPr/>
      </xdr:nvGrpSpPr>
      <xdr:grpSpPr>
        <a:xfrm>
          <a:off x="30472857" y="17458531"/>
          <a:ext cx="15580719" cy="7366000"/>
          <a:chOff x="38615937" y="10668000"/>
          <a:chExt cx="10445157" cy="7191375"/>
        </a:xfrm>
      </xdr:grpSpPr>
      <xdr:grpSp>
        <xdr:nvGrpSpPr>
          <xdr:cNvPr id="27" name="Agrupar 26">
            <a:extLst>
              <a:ext uri="{FF2B5EF4-FFF2-40B4-BE49-F238E27FC236}">
                <a16:creationId xmlns:a16="http://schemas.microsoft.com/office/drawing/2014/main" id="{383D7298-22A9-492A-959B-23E70E48A682}"/>
              </a:ext>
            </a:extLst>
          </xdr:cNvPr>
          <xdr:cNvGrpSpPr/>
        </xdr:nvGrpSpPr>
        <xdr:grpSpPr>
          <a:xfrm>
            <a:off x="38615937" y="11401425"/>
            <a:ext cx="10445157" cy="6457950"/>
            <a:chOff x="29757687" y="193675"/>
            <a:chExt cx="10445157" cy="6457950"/>
          </a:xfrm>
        </xdr:grpSpPr>
        <xdr:pic>
          <xdr:nvPicPr>
            <xdr:cNvPr id="23" name="Imagem 22">
              <a:extLst>
                <a:ext uri="{FF2B5EF4-FFF2-40B4-BE49-F238E27FC236}">
                  <a16:creationId xmlns:a16="http://schemas.microsoft.com/office/drawing/2014/main" id="{4BF07CD4-6E53-42EA-A36F-2FFB4A245242}"/>
                </a:ext>
              </a:extLst>
            </xdr:cNvPr>
            <xdr:cNvPicPr>
              <a:picLocks noChangeAspect="1"/>
            </xdr:cNvPicPr>
          </xdr:nvPicPr>
          <xdr:blipFill>
            <a:blip xmlns:r="http://schemas.openxmlformats.org/officeDocument/2006/relationships" r:embed="rId13"/>
            <a:stretch>
              <a:fillRect/>
            </a:stretch>
          </xdr:blipFill>
          <xdr:spPr>
            <a:xfrm>
              <a:off x="30070425" y="193675"/>
              <a:ext cx="10132419" cy="6431745"/>
            </a:xfrm>
            <a:prstGeom prst="rect">
              <a:avLst/>
            </a:prstGeom>
          </xdr:spPr>
        </xdr:pic>
        <xdr:sp macro="" textlink="">
          <xdr:nvSpPr>
            <xdr:cNvPr id="25" name="CaixaDeTexto 24">
              <a:extLst>
                <a:ext uri="{FF2B5EF4-FFF2-40B4-BE49-F238E27FC236}">
                  <a16:creationId xmlns:a16="http://schemas.microsoft.com/office/drawing/2014/main" id="{0BC0DBC7-10F0-4055-B2A9-A1E4EBAA27D2}"/>
                </a:ext>
              </a:extLst>
            </xdr:cNvPr>
            <xdr:cNvSpPr txBox="1"/>
          </xdr:nvSpPr>
          <xdr:spPr>
            <a:xfrm>
              <a:off x="34623376" y="6222999"/>
              <a:ext cx="1063624" cy="4286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2400"/>
                <a:t>Data</a:t>
              </a:r>
            </a:p>
          </xdr:txBody>
        </xdr:sp>
        <xdr:sp macro="" textlink="">
          <xdr:nvSpPr>
            <xdr:cNvPr id="26" name="CaixaDeTexto 25">
              <a:extLst>
                <a:ext uri="{FF2B5EF4-FFF2-40B4-BE49-F238E27FC236}">
                  <a16:creationId xmlns:a16="http://schemas.microsoft.com/office/drawing/2014/main" id="{84383B06-39A3-45D5-8EB8-94BA35299BDE}"/>
                </a:ext>
              </a:extLst>
            </xdr:cNvPr>
            <xdr:cNvSpPr txBox="1"/>
          </xdr:nvSpPr>
          <xdr:spPr>
            <a:xfrm rot="16200000">
              <a:off x="28733750" y="3000375"/>
              <a:ext cx="2460625" cy="4127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2400"/>
                <a:t>Nº</a:t>
              </a:r>
              <a:r>
                <a:rPr lang="pt-PT" sz="2400" baseline="0"/>
                <a:t> Casos</a:t>
              </a:r>
              <a:endParaRPr lang="pt-PT" sz="2400"/>
            </a:p>
          </xdr:txBody>
        </xdr:sp>
      </xdr:grpSp>
      <xdr:sp macro="" textlink="">
        <xdr:nvSpPr>
          <xdr:cNvPr id="29" name="CaixaDeTexto 28">
            <a:extLst>
              <a:ext uri="{FF2B5EF4-FFF2-40B4-BE49-F238E27FC236}">
                <a16:creationId xmlns:a16="http://schemas.microsoft.com/office/drawing/2014/main" id="{8E5B0AE4-BAF9-48CC-84EE-2B4D60E2F296}"/>
              </a:ext>
            </a:extLst>
          </xdr:cNvPr>
          <xdr:cNvSpPr txBox="1"/>
        </xdr:nvSpPr>
        <xdr:spPr>
          <a:xfrm>
            <a:off x="42243375" y="10668000"/>
            <a:ext cx="4191000"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3600" b="1">
                <a:solidFill>
                  <a:sysClr val="windowText" lastClr="000000"/>
                </a:solidFill>
              </a:rPr>
              <a:t>Nº Casos por Data</a:t>
            </a:r>
          </a:p>
        </xdr:txBody>
      </xdr:sp>
    </xdr:grpSp>
    <xdr:clientData/>
  </xdr:twoCellAnchor>
  <xdr:twoCellAnchor>
    <xdr:from>
      <xdr:col>42</xdr:col>
      <xdr:colOff>476250</xdr:colOff>
      <xdr:row>94</xdr:row>
      <xdr:rowOff>57150</xdr:rowOff>
    </xdr:from>
    <xdr:to>
      <xdr:col>52</xdr:col>
      <xdr:colOff>571500</xdr:colOff>
      <xdr:row>95</xdr:row>
      <xdr:rowOff>171450</xdr:rowOff>
    </xdr:to>
    <xdr:sp macro="" textlink="">
      <xdr:nvSpPr>
        <xdr:cNvPr id="34" name="CaixaDeTexto 33">
          <a:extLst>
            <a:ext uri="{FF2B5EF4-FFF2-40B4-BE49-F238E27FC236}">
              <a16:creationId xmlns:a16="http://schemas.microsoft.com/office/drawing/2014/main" id="{D0CB1AF8-9AA5-4AA3-AE62-0F2FF891E764}"/>
            </a:ext>
          </a:extLst>
        </xdr:cNvPr>
        <xdr:cNvSpPr txBox="1"/>
      </xdr:nvSpPr>
      <xdr:spPr>
        <a:xfrm>
          <a:off x="40881300" y="18078450"/>
          <a:ext cx="6191250" cy="304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PT" sz="1100"/>
        </a:p>
      </xdr:txBody>
    </xdr:sp>
    <xdr:clientData/>
  </xdr:twoCellAnchor>
  <xdr:twoCellAnchor>
    <xdr:from>
      <xdr:col>54</xdr:col>
      <xdr:colOff>19050</xdr:colOff>
      <xdr:row>94</xdr:row>
      <xdr:rowOff>19050</xdr:rowOff>
    </xdr:from>
    <xdr:to>
      <xdr:col>64</xdr:col>
      <xdr:colOff>114300</xdr:colOff>
      <xdr:row>95</xdr:row>
      <xdr:rowOff>133350</xdr:rowOff>
    </xdr:to>
    <xdr:sp macro="" textlink="">
      <xdr:nvSpPr>
        <xdr:cNvPr id="35" name="CaixaDeTexto 34">
          <a:extLst>
            <a:ext uri="{FF2B5EF4-FFF2-40B4-BE49-F238E27FC236}">
              <a16:creationId xmlns:a16="http://schemas.microsoft.com/office/drawing/2014/main" id="{3E719708-EE69-4F0D-9240-463043831E8C}"/>
            </a:ext>
          </a:extLst>
        </xdr:cNvPr>
        <xdr:cNvSpPr txBox="1"/>
      </xdr:nvSpPr>
      <xdr:spPr>
        <a:xfrm>
          <a:off x="47739300" y="18040350"/>
          <a:ext cx="6191250" cy="304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PT" sz="1100"/>
        </a:p>
      </xdr:txBody>
    </xdr:sp>
    <xdr:clientData/>
  </xdr:twoCellAnchor>
  <xdr:twoCellAnchor>
    <xdr:from>
      <xdr:col>29</xdr:col>
      <xdr:colOff>136919</xdr:colOff>
      <xdr:row>15</xdr:row>
      <xdr:rowOff>130968</xdr:rowOff>
    </xdr:from>
    <xdr:to>
      <xdr:col>37</xdr:col>
      <xdr:colOff>71435</xdr:colOff>
      <xdr:row>35</xdr:row>
      <xdr:rowOff>59530</xdr:rowOff>
    </xdr:to>
    <xdr:graphicFrame macro="">
      <xdr:nvGraphicFramePr>
        <xdr:cNvPr id="39" name="Gráfico 38">
          <a:extLst>
            <a:ext uri="{FF2B5EF4-FFF2-40B4-BE49-F238E27FC236}">
              <a16:creationId xmlns:a16="http://schemas.microsoft.com/office/drawing/2014/main" id="{1B01FE1F-26AC-4BE4-BABB-8EC34C776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0</xdr:colOff>
      <xdr:row>39</xdr:row>
      <xdr:rowOff>0</xdr:rowOff>
    </xdr:from>
    <xdr:to>
      <xdr:col>21</xdr:col>
      <xdr:colOff>938893</xdr:colOff>
      <xdr:row>41</xdr:row>
      <xdr:rowOff>13607</xdr:rowOff>
    </xdr:to>
    <xdr:sp macro="" textlink="">
      <xdr:nvSpPr>
        <xdr:cNvPr id="45" name="CaixaDeTexto 1">
          <a:extLst>
            <a:ext uri="{FF2B5EF4-FFF2-40B4-BE49-F238E27FC236}">
              <a16:creationId xmlns:a16="http://schemas.microsoft.com/office/drawing/2014/main" id="{D31218CB-18D2-41E7-91F2-1B1BB188C32F}"/>
            </a:ext>
          </a:extLst>
        </xdr:cNvPr>
        <xdr:cNvSpPr txBox="1"/>
      </xdr:nvSpPr>
      <xdr:spPr>
        <a:xfrm>
          <a:off x="22819179" y="7511143"/>
          <a:ext cx="938893" cy="39460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pt-PT" sz="1600">
              <a:solidFill>
                <a:schemeClr val="bg1"/>
              </a:solidFill>
            </a:rPr>
            <a:t>(45 %)</a:t>
          </a:r>
        </a:p>
      </xdr:txBody>
    </xdr:sp>
    <xdr:clientData/>
  </xdr:twoCellAnchor>
  <xdr:twoCellAnchor>
    <xdr:from>
      <xdr:col>0</xdr:col>
      <xdr:colOff>95250</xdr:colOff>
      <xdr:row>90</xdr:row>
      <xdr:rowOff>1</xdr:rowOff>
    </xdr:from>
    <xdr:to>
      <xdr:col>5</xdr:col>
      <xdr:colOff>857250</xdr:colOff>
      <xdr:row>109</xdr:row>
      <xdr:rowOff>146958</xdr:rowOff>
    </xdr:to>
    <xdr:graphicFrame macro="">
      <xdr:nvGraphicFramePr>
        <xdr:cNvPr id="47" name="Gráfico 46">
          <a:extLst>
            <a:ext uri="{FF2B5EF4-FFF2-40B4-BE49-F238E27FC236}">
              <a16:creationId xmlns:a16="http://schemas.microsoft.com/office/drawing/2014/main" id="{69A9537B-E5FA-479F-A28A-CCA3B20F4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xdr:colOff>
      <xdr:row>124</xdr:row>
      <xdr:rowOff>81641</xdr:rowOff>
    </xdr:from>
    <xdr:to>
      <xdr:col>14</xdr:col>
      <xdr:colOff>585107</xdr:colOff>
      <xdr:row>151</xdr:row>
      <xdr:rowOff>190498</xdr:rowOff>
    </xdr:to>
    <xdr:graphicFrame macro="">
      <xdr:nvGraphicFramePr>
        <xdr:cNvPr id="48" name="Gráfico 47">
          <a:extLst>
            <a:ext uri="{FF2B5EF4-FFF2-40B4-BE49-F238E27FC236}">
              <a16:creationId xmlns:a16="http://schemas.microsoft.com/office/drawing/2014/main" id="{1199F3E3-6B54-4D68-A1E6-6E63F4636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154213</xdr:colOff>
      <xdr:row>127</xdr:row>
      <xdr:rowOff>72571</xdr:rowOff>
    </xdr:from>
    <xdr:to>
      <xdr:col>22</xdr:col>
      <xdr:colOff>752926</xdr:colOff>
      <xdr:row>150</xdr:row>
      <xdr:rowOff>99786</xdr:rowOff>
    </xdr:to>
    <xdr:graphicFrame macro="">
      <xdr:nvGraphicFramePr>
        <xdr:cNvPr id="49" name="Gráfico 48">
          <a:extLst>
            <a:ext uri="{FF2B5EF4-FFF2-40B4-BE49-F238E27FC236}">
              <a16:creationId xmlns:a16="http://schemas.microsoft.com/office/drawing/2014/main" id="{08B92B45-4CB7-4471-95AB-59B0B12E3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49</xdr:col>
      <xdr:colOff>510267</xdr:colOff>
      <xdr:row>12</xdr:row>
      <xdr:rowOff>176893</xdr:rowOff>
    </xdr:from>
    <xdr:to>
      <xdr:col>65</xdr:col>
      <xdr:colOff>312965</xdr:colOff>
      <xdr:row>38</xdr:row>
      <xdr:rowOff>95250</xdr:rowOff>
    </xdr:to>
    <xdr:graphicFrame macro="">
      <xdr:nvGraphicFramePr>
        <xdr:cNvPr id="50" name="Gráfico 49">
          <a:extLst>
            <a:ext uri="{FF2B5EF4-FFF2-40B4-BE49-F238E27FC236}">
              <a16:creationId xmlns:a16="http://schemas.microsoft.com/office/drawing/2014/main" id="{2A23AC26-E3C7-4C92-AA87-689A67CC0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497416</xdr:colOff>
      <xdr:row>12</xdr:row>
      <xdr:rowOff>184150</xdr:rowOff>
    </xdr:from>
    <xdr:to>
      <xdr:col>60</xdr:col>
      <xdr:colOff>317499</xdr:colOff>
      <xdr:row>33</xdr:row>
      <xdr:rowOff>137583</xdr:rowOff>
    </xdr:to>
    <xdr:graphicFrame macro="">
      <xdr:nvGraphicFramePr>
        <xdr:cNvPr id="52" name="Gráfico 51">
          <a:extLst>
            <a:ext uri="{FF2B5EF4-FFF2-40B4-BE49-F238E27FC236}">
              <a16:creationId xmlns:a16="http://schemas.microsoft.com/office/drawing/2014/main" id="{1D23739B-184C-44E7-B843-DED21807B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433916</xdr:colOff>
      <xdr:row>18</xdr:row>
      <xdr:rowOff>74083</xdr:rowOff>
    </xdr:from>
    <xdr:to>
      <xdr:col>27</xdr:col>
      <xdr:colOff>158750</xdr:colOff>
      <xdr:row>40</xdr:row>
      <xdr:rowOff>95250</xdr:rowOff>
    </xdr:to>
    <xdr:graphicFrame macro="">
      <xdr:nvGraphicFramePr>
        <xdr:cNvPr id="53" name="Gráfico 52">
          <a:extLst>
            <a:ext uri="{FF2B5EF4-FFF2-40B4-BE49-F238E27FC236}">
              <a16:creationId xmlns:a16="http://schemas.microsoft.com/office/drawing/2014/main" id="{16C9E133-B34F-4D52-813A-8FA0F2764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28</xdr:col>
      <xdr:colOff>437695</xdr:colOff>
      <xdr:row>19</xdr:row>
      <xdr:rowOff>136713</xdr:rowOff>
    </xdr:from>
    <xdr:to>
      <xdr:col>39</xdr:col>
      <xdr:colOff>261937</xdr:colOff>
      <xdr:row>43</xdr:row>
      <xdr:rowOff>32317</xdr:rowOff>
    </xdr:to>
    <xdr:graphicFrame macro="">
      <xdr:nvGraphicFramePr>
        <xdr:cNvPr id="54" name="Gráfico 53">
          <a:extLst>
            <a:ext uri="{FF2B5EF4-FFF2-40B4-BE49-F238E27FC236}">
              <a16:creationId xmlns:a16="http://schemas.microsoft.com/office/drawing/2014/main" id="{CC354135-C99B-4E9A-9DF0-67281C9ED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57</xdr:col>
      <xdr:colOff>204106</xdr:colOff>
      <xdr:row>8</xdr:row>
      <xdr:rowOff>176894</xdr:rowOff>
    </xdr:from>
    <xdr:to>
      <xdr:col>67</xdr:col>
      <xdr:colOff>1020534</xdr:colOff>
      <xdr:row>29</xdr:row>
      <xdr:rowOff>54429</xdr:rowOff>
    </xdr:to>
    <xdr:graphicFrame macro="">
      <xdr:nvGraphicFramePr>
        <xdr:cNvPr id="56" name="Gráfico 55">
          <a:extLst>
            <a:ext uri="{FF2B5EF4-FFF2-40B4-BE49-F238E27FC236}">
              <a16:creationId xmlns:a16="http://schemas.microsoft.com/office/drawing/2014/main" id="{B51DE968-EE50-42E0-926E-2D08DAE6E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69</xdr:col>
      <xdr:colOff>216352</xdr:colOff>
      <xdr:row>19</xdr:row>
      <xdr:rowOff>133350</xdr:rowOff>
    </xdr:from>
    <xdr:to>
      <xdr:col>81</xdr:col>
      <xdr:colOff>277586</xdr:colOff>
      <xdr:row>40</xdr:row>
      <xdr:rowOff>54429</xdr:rowOff>
    </xdr:to>
    <xdr:graphicFrame macro="">
      <xdr:nvGraphicFramePr>
        <xdr:cNvPr id="58" name="Gráfico 57">
          <a:extLst>
            <a:ext uri="{FF2B5EF4-FFF2-40B4-BE49-F238E27FC236}">
              <a16:creationId xmlns:a16="http://schemas.microsoft.com/office/drawing/2014/main" id="{BBFEF352-0651-49A2-B854-7F7C7D858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59</xdr:col>
      <xdr:colOff>122463</xdr:colOff>
      <xdr:row>49</xdr:row>
      <xdr:rowOff>81643</xdr:rowOff>
    </xdr:from>
    <xdr:to>
      <xdr:col>67</xdr:col>
      <xdr:colOff>680356</xdr:colOff>
      <xdr:row>82</xdr:row>
      <xdr:rowOff>101406</xdr:rowOff>
    </xdr:to>
    <xdr:pic>
      <xdr:nvPicPr>
        <xdr:cNvPr id="60" name="Imagem 59">
          <a:extLst>
            <a:ext uri="{FF2B5EF4-FFF2-40B4-BE49-F238E27FC236}">
              <a16:creationId xmlns:a16="http://schemas.microsoft.com/office/drawing/2014/main" id="{F346F137-0B21-45B6-B6DA-DBBEFBE19A6D}"/>
            </a:ext>
          </a:extLst>
        </xdr:cNvPr>
        <xdr:cNvPicPr>
          <a:picLocks noChangeAspect="1"/>
        </xdr:cNvPicPr>
      </xdr:nvPicPr>
      <xdr:blipFill>
        <a:blip xmlns:r="http://schemas.openxmlformats.org/officeDocument/2006/relationships" r:embed="rId24"/>
        <a:stretch>
          <a:fillRect/>
        </a:stretch>
      </xdr:blipFill>
      <xdr:spPr>
        <a:xfrm>
          <a:off x="54197249" y="9525000"/>
          <a:ext cx="6232071" cy="6306263"/>
        </a:xfrm>
        <a:prstGeom prst="rect">
          <a:avLst/>
        </a:prstGeom>
      </xdr:spPr>
    </xdr:pic>
    <xdr:clientData/>
  </xdr:twoCellAnchor>
  <xdr:twoCellAnchor>
    <xdr:from>
      <xdr:col>59</xdr:col>
      <xdr:colOff>209550</xdr:colOff>
      <xdr:row>81</xdr:row>
      <xdr:rowOff>107950</xdr:rowOff>
    </xdr:from>
    <xdr:to>
      <xdr:col>67</xdr:col>
      <xdr:colOff>476250</xdr:colOff>
      <xdr:row>83</xdr:row>
      <xdr:rowOff>184150</xdr:rowOff>
    </xdr:to>
    <xdr:sp macro="" textlink="">
      <xdr:nvSpPr>
        <xdr:cNvPr id="61" name="CaixaDeTexto 60">
          <a:extLst>
            <a:ext uri="{FF2B5EF4-FFF2-40B4-BE49-F238E27FC236}">
              <a16:creationId xmlns:a16="http://schemas.microsoft.com/office/drawing/2014/main" id="{4D3B75B7-EA5B-4915-BD68-E6513D6876AC}"/>
            </a:ext>
          </a:extLst>
        </xdr:cNvPr>
        <xdr:cNvSpPr txBox="1"/>
      </xdr:nvSpPr>
      <xdr:spPr>
        <a:xfrm>
          <a:off x="54322133" y="15633700"/>
          <a:ext cx="59499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        &lt; 2012.5              2012.5 - 2015.5       2015.5 - 2018.5               </a:t>
          </a:r>
          <a:r>
            <a:rPr lang="pt-PT" sz="1400" b="0" i="0">
              <a:solidFill>
                <a:schemeClr val="dk1"/>
              </a:solidFill>
              <a:effectLst/>
              <a:latin typeface="+mn-lt"/>
              <a:ea typeface="+mn-ea"/>
              <a:cs typeface="+mn-cs"/>
            </a:rPr>
            <a:t>≥ 2018.5</a:t>
          </a:r>
          <a:endParaRPr lang="pt-PT" sz="1400"/>
        </a:p>
      </xdr:txBody>
    </xdr:sp>
    <xdr:clientData/>
  </xdr:twoCellAnchor>
  <xdr:twoCellAnchor>
    <xdr:from>
      <xdr:col>63</xdr:col>
      <xdr:colOff>349250</xdr:colOff>
      <xdr:row>82</xdr:row>
      <xdr:rowOff>190499</xdr:rowOff>
    </xdr:from>
    <xdr:to>
      <xdr:col>65</xdr:col>
      <xdr:colOff>582084</xdr:colOff>
      <xdr:row>84</xdr:row>
      <xdr:rowOff>169332</xdr:rowOff>
    </xdr:to>
    <xdr:sp macro="" textlink="">
      <xdr:nvSpPr>
        <xdr:cNvPr id="62" name="CaixaDeTexto 61">
          <a:extLst>
            <a:ext uri="{FF2B5EF4-FFF2-40B4-BE49-F238E27FC236}">
              <a16:creationId xmlns:a16="http://schemas.microsoft.com/office/drawing/2014/main" id="{A5F2C341-AD07-47C3-AC9D-DC0D8FC5298B}"/>
            </a:ext>
          </a:extLst>
        </xdr:cNvPr>
        <xdr:cNvSpPr txBox="1"/>
      </xdr:nvSpPr>
      <xdr:spPr>
        <a:xfrm>
          <a:off x="56917167" y="15906749"/>
          <a:ext cx="1460500" cy="359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600"/>
            <a:t>Ano</a:t>
          </a:r>
        </a:p>
      </xdr:txBody>
    </xdr:sp>
    <xdr:clientData/>
  </xdr:twoCellAnchor>
  <xdr:twoCellAnchor editAs="oneCell">
    <xdr:from>
      <xdr:col>60</xdr:col>
      <xdr:colOff>76200</xdr:colOff>
      <xdr:row>84</xdr:row>
      <xdr:rowOff>95250</xdr:rowOff>
    </xdr:from>
    <xdr:to>
      <xdr:col>66</xdr:col>
      <xdr:colOff>1342409</xdr:colOff>
      <xdr:row>86</xdr:row>
      <xdr:rowOff>171393</xdr:rowOff>
    </xdr:to>
    <xdr:pic>
      <xdr:nvPicPr>
        <xdr:cNvPr id="66" name="Imagem 65">
          <a:extLst>
            <a:ext uri="{FF2B5EF4-FFF2-40B4-BE49-F238E27FC236}">
              <a16:creationId xmlns:a16="http://schemas.microsoft.com/office/drawing/2014/main" id="{E9E9C59A-F02E-4905-8376-AC6684AECC0E}"/>
            </a:ext>
          </a:extLst>
        </xdr:cNvPr>
        <xdr:cNvPicPr>
          <a:picLocks noChangeAspect="1"/>
        </xdr:cNvPicPr>
      </xdr:nvPicPr>
      <xdr:blipFill>
        <a:blip xmlns:r="http://schemas.openxmlformats.org/officeDocument/2006/relationships" r:embed="rId25"/>
        <a:stretch>
          <a:fillRect/>
        </a:stretch>
      </xdr:blipFill>
      <xdr:spPr>
        <a:xfrm>
          <a:off x="54844950" y="16249650"/>
          <a:ext cx="4923809" cy="457143"/>
        </a:xfrm>
        <a:prstGeom prst="rect">
          <a:avLst/>
        </a:prstGeom>
      </xdr:spPr>
    </xdr:pic>
    <xdr:clientData/>
  </xdr:twoCellAnchor>
  <xdr:twoCellAnchor>
    <xdr:from>
      <xdr:col>67</xdr:col>
      <xdr:colOff>904875</xdr:colOff>
      <xdr:row>17</xdr:row>
      <xdr:rowOff>78581</xdr:rowOff>
    </xdr:from>
    <xdr:to>
      <xdr:col>77</xdr:col>
      <xdr:colOff>119062</xdr:colOff>
      <xdr:row>39</xdr:row>
      <xdr:rowOff>95250</xdr:rowOff>
    </xdr:to>
    <xdr:graphicFrame macro="">
      <xdr:nvGraphicFramePr>
        <xdr:cNvPr id="3" name="Gráfico 2">
          <a:extLst>
            <a:ext uri="{FF2B5EF4-FFF2-40B4-BE49-F238E27FC236}">
              <a16:creationId xmlns:a16="http://schemas.microsoft.com/office/drawing/2014/main" id="{4E3855A3-F12A-4FA1-9C07-112B99568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67</xdr:col>
      <xdr:colOff>904875</xdr:colOff>
      <xdr:row>17</xdr:row>
      <xdr:rowOff>83344</xdr:rowOff>
    </xdr:from>
    <xdr:to>
      <xdr:col>77</xdr:col>
      <xdr:colOff>119062</xdr:colOff>
      <xdr:row>39</xdr:row>
      <xdr:rowOff>83344</xdr:rowOff>
    </xdr:to>
    <xdr:graphicFrame macro="">
      <xdr:nvGraphicFramePr>
        <xdr:cNvPr id="5" name="Gráfico 4">
          <a:extLst>
            <a:ext uri="{FF2B5EF4-FFF2-40B4-BE49-F238E27FC236}">
              <a16:creationId xmlns:a16="http://schemas.microsoft.com/office/drawing/2014/main" id="{6C80CF98-EBC7-4BF4-9B26-C25FF02EB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67</xdr:col>
      <xdr:colOff>922734</xdr:colOff>
      <xdr:row>17</xdr:row>
      <xdr:rowOff>86916</xdr:rowOff>
    </xdr:from>
    <xdr:to>
      <xdr:col>77</xdr:col>
      <xdr:colOff>107156</xdr:colOff>
      <xdr:row>39</xdr:row>
      <xdr:rowOff>95250</xdr:rowOff>
    </xdr:to>
    <xdr:graphicFrame macro="">
      <xdr:nvGraphicFramePr>
        <xdr:cNvPr id="6" name="Gráfico 5">
          <a:extLst>
            <a:ext uri="{FF2B5EF4-FFF2-40B4-BE49-F238E27FC236}">
              <a16:creationId xmlns:a16="http://schemas.microsoft.com/office/drawing/2014/main" id="{74DD4393-F3F7-42E2-B821-A56B89267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67</xdr:col>
      <xdr:colOff>881061</xdr:colOff>
      <xdr:row>19</xdr:row>
      <xdr:rowOff>35719</xdr:rowOff>
    </xdr:from>
    <xdr:to>
      <xdr:col>77</xdr:col>
      <xdr:colOff>785811</xdr:colOff>
      <xdr:row>43</xdr:row>
      <xdr:rowOff>47625</xdr:rowOff>
    </xdr:to>
    <xdr:graphicFrame macro="">
      <xdr:nvGraphicFramePr>
        <xdr:cNvPr id="8" name="Gráfico 7">
          <a:extLst>
            <a:ext uri="{FF2B5EF4-FFF2-40B4-BE49-F238E27FC236}">
              <a16:creationId xmlns:a16="http://schemas.microsoft.com/office/drawing/2014/main" id="{96253917-51F6-4804-A79C-21C88CD3C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0.27504</cdr:x>
      <cdr:y>0.30508</cdr:y>
    </cdr:from>
    <cdr:to>
      <cdr:x>0.43959</cdr:x>
      <cdr:y>0.39613</cdr:y>
    </cdr:to>
    <cdr:sp macro="" textlink="">
      <cdr:nvSpPr>
        <cdr:cNvPr id="2" name="CaixaDeTexto 1">
          <a:extLst xmlns:a="http://schemas.openxmlformats.org/drawingml/2006/main">
            <a:ext uri="{FF2B5EF4-FFF2-40B4-BE49-F238E27FC236}">
              <a16:creationId xmlns:a16="http://schemas.microsoft.com/office/drawing/2014/main" id="{87D326FC-D9BD-461E-8BFA-DC588B73AC84}"/>
            </a:ext>
          </a:extLst>
        </cdr:cNvPr>
        <cdr:cNvSpPr txBox="1"/>
      </cdr:nvSpPr>
      <cdr:spPr>
        <a:xfrm xmlns:a="http://schemas.openxmlformats.org/drawingml/2006/main">
          <a:off x="1569359" y="1322160"/>
          <a:ext cx="938893" cy="3946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PT" sz="1600">
              <a:solidFill>
                <a:schemeClr val="bg1"/>
              </a:solidFill>
            </a:rPr>
            <a:t>(45 %)</a:t>
          </a:r>
        </a:p>
      </cdr:txBody>
    </cdr:sp>
  </cdr:relSizeAnchor>
  <cdr:relSizeAnchor xmlns:cdr="http://schemas.openxmlformats.org/drawingml/2006/chartDrawing">
    <cdr:from>
      <cdr:x>0.73148</cdr:x>
      <cdr:y>0.4607</cdr:y>
    </cdr:from>
    <cdr:to>
      <cdr:x>0.89602</cdr:x>
      <cdr:y>0.55175</cdr:y>
    </cdr:to>
    <cdr:sp macro="" textlink="">
      <cdr:nvSpPr>
        <cdr:cNvPr id="3" name="CaixaDeTexto 1">
          <a:extLst xmlns:a="http://schemas.openxmlformats.org/drawingml/2006/main">
            <a:ext uri="{FF2B5EF4-FFF2-40B4-BE49-F238E27FC236}">
              <a16:creationId xmlns:a16="http://schemas.microsoft.com/office/drawing/2014/main" id="{A0BB72A1-2F51-45A7-A028-A372DE56C7CF}"/>
            </a:ext>
          </a:extLst>
        </cdr:cNvPr>
        <cdr:cNvSpPr txBox="1"/>
      </cdr:nvSpPr>
      <cdr:spPr>
        <a:xfrm xmlns:a="http://schemas.openxmlformats.org/drawingml/2006/main">
          <a:off x="4173763" y="1996622"/>
          <a:ext cx="938893" cy="3946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PT" sz="1600">
              <a:solidFill>
                <a:schemeClr val="bg1"/>
              </a:solidFill>
            </a:rPr>
            <a:t>(55 %)</a:t>
          </a:r>
        </a:p>
      </cdr:txBody>
    </cdr:sp>
  </cdr:relSizeAnchor>
</c:userShapes>
</file>

<file path=xl/drawings/drawing3.xml><?xml version="1.0" encoding="utf-8"?>
<c:userShapes xmlns:c="http://schemas.openxmlformats.org/drawingml/2006/chart">
  <cdr:relSizeAnchor xmlns:cdr="http://schemas.openxmlformats.org/drawingml/2006/chartDrawing">
    <cdr:from>
      <cdr:x>0.40483</cdr:x>
      <cdr:y>0.88076</cdr:y>
    </cdr:from>
    <cdr:to>
      <cdr:x>0.65257</cdr:x>
      <cdr:y>0.94894</cdr:y>
    </cdr:to>
    <cdr:sp macro="" textlink="">
      <cdr:nvSpPr>
        <cdr:cNvPr id="2" name="CaixaDeTexto 1">
          <a:extLst xmlns:a="http://schemas.openxmlformats.org/drawingml/2006/main">
            <a:ext uri="{FF2B5EF4-FFF2-40B4-BE49-F238E27FC236}">
              <a16:creationId xmlns:a16="http://schemas.microsoft.com/office/drawing/2014/main" id="{873E5487-415F-43AD-8046-B22DB4F8C647}"/>
            </a:ext>
          </a:extLst>
        </cdr:cNvPr>
        <cdr:cNvSpPr txBox="1"/>
      </cdr:nvSpPr>
      <cdr:spPr>
        <a:xfrm xmlns:a="http://schemas.openxmlformats.org/drawingml/2006/main">
          <a:off x="3190880" y="4037321"/>
          <a:ext cx="1952621" cy="3125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PT" sz="1400"/>
            <a:t>Estado</a:t>
          </a:r>
          <a:r>
            <a:rPr lang="pt-PT" sz="1400" baseline="0"/>
            <a:t> Meteorológico</a:t>
          </a:r>
          <a:endParaRPr lang="pt-PT" sz="1400"/>
        </a:p>
      </cdr:txBody>
    </cdr:sp>
  </cdr:relSizeAnchor>
</c:userShapes>
</file>

<file path=xl/drawings/drawing4.xml><?xml version="1.0" encoding="utf-8"?>
<xdr:wsDr xmlns:xdr="http://schemas.openxmlformats.org/drawingml/2006/spreadsheetDrawing" xmlns:a="http://schemas.openxmlformats.org/drawingml/2006/main">
  <xdr:twoCellAnchor>
    <xdr:from>
      <xdr:col>22</xdr:col>
      <xdr:colOff>309563</xdr:colOff>
      <xdr:row>30</xdr:row>
      <xdr:rowOff>185739</xdr:rowOff>
    </xdr:from>
    <xdr:to>
      <xdr:col>23</xdr:col>
      <xdr:colOff>338138</xdr:colOff>
      <xdr:row>34</xdr:row>
      <xdr:rowOff>147639</xdr:rowOff>
    </xdr:to>
    <xdr:sp macro="" textlink="">
      <xdr:nvSpPr>
        <xdr:cNvPr id="2" name="Seta: Para Baixo 1">
          <a:extLst>
            <a:ext uri="{FF2B5EF4-FFF2-40B4-BE49-F238E27FC236}">
              <a16:creationId xmlns:a16="http://schemas.microsoft.com/office/drawing/2014/main" id="{1B278E3B-00D1-48AF-BCFD-485EBF4C0043}"/>
            </a:ext>
          </a:extLst>
        </xdr:cNvPr>
        <xdr:cNvSpPr/>
      </xdr:nvSpPr>
      <xdr:spPr>
        <a:xfrm rot="16200000">
          <a:off x="15154276" y="8420101"/>
          <a:ext cx="723900" cy="638175"/>
        </a:xfrm>
        <a:prstGeom prst="downArrow">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11</xdr:col>
      <xdr:colOff>145596</xdr:colOff>
      <xdr:row>62</xdr:row>
      <xdr:rowOff>145597</xdr:rowOff>
    </xdr:from>
    <xdr:to>
      <xdr:col>11</xdr:col>
      <xdr:colOff>1025978</xdr:colOff>
      <xdr:row>65</xdr:row>
      <xdr:rowOff>136072</xdr:rowOff>
    </xdr:to>
    <xdr:sp macro="" textlink="">
      <xdr:nvSpPr>
        <xdr:cNvPr id="4" name="Seta: Para a Direita 3">
          <a:extLst>
            <a:ext uri="{FF2B5EF4-FFF2-40B4-BE49-F238E27FC236}">
              <a16:creationId xmlns:a16="http://schemas.microsoft.com/office/drawing/2014/main" id="{CB49EA83-6D25-4C5E-8D33-F8A3F65377CA}"/>
            </a:ext>
          </a:extLst>
        </xdr:cNvPr>
        <xdr:cNvSpPr/>
      </xdr:nvSpPr>
      <xdr:spPr>
        <a:xfrm>
          <a:off x="7166882" y="11956597"/>
          <a:ext cx="880382" cy="561975"/>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30</xdr:col>
      <xdr:colOff>333375</xdr:colOff>
      <xdr:row>57</xdr:row>
      <xdr:rowOff>15875</xdr:rowOff>
    </xdr:from>
    <xdr:to>
      <xdr:col>31</xdr:col>
      <xdr:colOff>439057</xdr:colOff>
      <xdr:row>60</xdr:row>
      <xdr:rowOff>6350</xdr:rowOff>
    </xdr:to>
    <xdr:sp macro="" textlink="">
      <xdr:nvSpPr>
        <xdr:cNvPr id="5" name="Seta: Para a Direita 4">
          <a:extLst>
            <a:ext uri="{FF2B5EF4-FFF2-40B4-BE49-F238E27FC236}">
              <a16:creationId xmlns:a16="http://schemas.microsoft.com/office/drawing/2014/main" id="{67ACD962-7D7D-431C-A80A-45DFE09EFF2E}"/>
            </a:ext>
          </a:extLst>
        </xdr:cNvPr>
        <xdr:cNvSpPr/>
      </xdr:nvSpPr>
      <xdr:spPr>
        <a:xfrm>
          <a:off x="23256875" y="11176000"/>
          <a:ext cx="708932" cy="70485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venc/AppData/Roaming/Microsoft/Excel/2018%20piracy_G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venc/AppData/Roaming/Microsoft/Excel/2019%20piracy_G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venc/Desktop/Escola%20Naval/5&#186;Ano/5&#186;Ano/GOA/2017%20GoA%20maritime%20security_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piracy_GoG"/>
      <sheetName val="piracy distance"/>
      <sheetName val="Waterways"/>
      <sheetName val="Pipelines"/>
      <sheetName val="Analysis"/>
      <sheetName val="Stowaways"/>
      <sheetName val="Back office"/>
      <sheetName val="IUU"/>
      <sheetName val="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Senegal</v>
          </cell>
        </row>
        <row r="3">
          <cell r="D3" t="str">
            <v>Cape Verde</v>
          </cell>
        </row>
        <row r="4">
          <cell r="D4" t="str">
            <v>Guinea-Bissau</v>
          </cell>
        </row>
        <row r="5">
          <cell r="D5" t="str">
            <v>Guinea</v>
          </cell>
        </row>
        <row r="6">
          <cell r="D6" t="str">
            <v>Sierra Leone</v>
          </cell>
        </row>
        <row r="7">
          <cell r="D7" t="str">
            <v>Liberia</v>
          </cell>
        </row>
        <row r="8">
          <cell r="D8" t="str">
            <v>Ivory Coast</v>
          </cell>
        </row>
        <row r="9">
          <cell r="D9" t="str">
            <v>Ghana</v>
          </cell>
        </row>
        <row r="10">
          <cell r="D10" t="str">
            <v>Togo</v>
          </cell>
        </row>
        <row r="11">
          <cell r="D11" t="str">
            <v>Benin</v>
          </cell>
        </row>
        <row r="12">
          <cell r="D12" t="str">
            <v>Nigeria</v>
          </cell>
        </row>
        <row r="13">
          <cell r="D13" t="str">
            <v>Cameroon</v>
          </cell>
        </row>
        <row r="14">
          <cell r="D14" t="str">
            <v>Equatorial Guinea</v>
          </cell>
        </row>
        <row r="15">
          <cell r="D15" t="str">
            <v>Gabon</v>
          </cell>
        </row>
        <row r="16">
          <cell r="D16" t="str">
            <v>S. Tomé &amp; Principe</v>
          </cell>
        </row>
        <row r="17">
          <cell r="D17" t="str">
            <v>Congo</v>
          </cell>
        </row>
        <row r="18">
          <cell r="D18" t="str">
            <v>DR Congo</v>
          </cell>
        </row>
        <row r="19">
          <cell r="D19" t="str">
            <v>Angola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 piracy_GoG"/>
      <sheetName val="piracy distance"/>
      <sheetName val="Waterways"/>
      <sheetName val="Pipelines"/>
      <sheetName val="Analysis"/>
      <sheetName val="Stowaways"/>
      <sheetName val="Back office"/>
      <sheetName val="IUU"/>
      <sheetName val="fields"/>
      <sheetName val="CONVERSOR"/>
      <sheetName val="confirmação"/>
    </sheetNames>
    <sheetDataSet>
      <sheetData sheetId="0"/>
      <sheetData sheetId="1"/>
      <sheetData sheetId="2"/>
      <sheetData sheetId="3"/>
      <sheetData sheetId="4"/>
      <sheetData sheetId="5"/>
      <sheetData sheetId="6"/>
      <sheetData sheetId="7"/>
      <sheetData sheetId="8">
        <row r="2">
          <cell r="A2" t="str">
            <v>Attempt</v>
          </cell>
          <cell r="D2" t="str">
            <v>Senegal</v>
          </cell>
          <cell r="E2" t="str">
            <v>Tug</v>
          </cell>
        </row>
        <row r="3">
          <cell r="D3" t="str">
            <v>Cape Verde</v>
          </cell>
          <cell r="E3" t="str">
            <v>Tanker Crude</v>
          </cell>
        </row>
        <row r="4">
          <cell r="D4" t="str">
            <v>Guinea-Bissau</v>
          </cell>
          <cell r="E4" t="str">
            <v>Chemical Tanker</v>
          </cell>
        </row>
        <row r="5">
          <cell r="D5" t="str">
            <v>Guinea</v>
          </cell>
          <cell r="E5" t="str">
            <v>Container</v>
          </cell>
        </row>
        <row r="6">
          <cell r="D6" t="str">
            <v>Sierra Leone</v>
          </cell>
          <cell r="E6" t="str">
            <v>General Cargo</v>
          </cell>
        </row>
        <row r="7">
          <cell r="D7" t="str">
            <v>Liberia</v>
          </cell>
          <cell r="E7" t="str">
            <v>Fishing Vessel</v>
          </cell>
        </row>
        <row r="8">
          <cell r="D8" t="str">
            <v>Ivory Coast</v>
          </cell>
          <cell r="E8" t="str">
            <v>Fishing Factory</v>
          </cell>
        </row>
        <row r="9">
          <cell r="D9" t="str">
            <v>Ghana</v>
          </cell>
          <cell r="E9" t="str">
            <v>Ro_Ro</v>
          </cell>
        </row>
        <row r="10">
          <cell r="D10" t="str">
            <v>Togo</v>
          </cell>
          <cell r="E10" t="str">
            <v>Offshore Supply Vessel</v>
          </cell>
        </row>
        <row r="11">
          <cell r="D11" t="str">
            <v>Benin</v>
          </cell>
          <cell r="E11" t="str">
            <v>Supply</v>
          </cell>
        </row>
        <row r="12">
          <cell r="D12" t="str">
            <v>Nigeria</v>
          </cell>
          <cell r="E12" t="str">
            <v>Landing Craft</v>
          </cell>
        </row>
        <row r="13">
          <cell r="D13" t="str">
            <v>Cameroon</v>
          </cell>
          <cell r="E13" t="str">
            <v>Bulk Carrier</v>
          </cell>
        </row>
        <row r="14">
          <cell r="D14" t="str">
            <v>Equatorial Guinea</v>
          </cell>
          <cell r="E14" t="str">
            <v>Refrigerator cargo</v>
          </cell>
        </row>
        <row r="15">
          <cell r="D15" t="str">
            <v>Gabon</v>
          </cell>
          <cell r="E15" t="str">
            <v>Heavy Lift Vessel</v>
          </cell>
        </row>
        <row r="16">
          <cell r="D16" t="str">
            <v>S. Tomé &amp; Principe</v>
          </cell>
          <cell r="E16" t="str">
            <v>Research ship</v>
          </cell>
        </row>
        <row r="17">
          <cell r="D17" t="str">
            <v>Congo</v>
          </cell>
        </row>
        <row r="18">
          <cell r="D18" t="str">
            <v>DR Congo</v>
          </cell>
        </row>
        <row r="19">
          <cell r="D19" t="str">
            <v>Angola</v>
          </cell>
        </row>
        <row r="20">
          <cell r="D20" t="str">
            <v>Congo</v>
          </cell>
        </row>
        <row r="21">
          <cell r="D21" t="str">
            <v>Spain</v>
          </cell>
        </row>
        <row r="22">
          <cell r="D22" t="str">
            <v>UAE</v>
          </cell>
        </row>
        <row r="23">
          <cell r="D23" t="str">
            <v>Turkey</v>
          </cell>
        </row>
        <row r="24">
          <cell r="D24" t="str">
            <v>Antigua&amp;Barbuda</v>
          </cell>
        </row>
        <row r="25">
          <cell r="D25" t="str">
            <v>Panama</v>
          </cell>
        </row>
        <row r="26">
          <cell r="D26" t="str">
            <v>Marshall Islands</v>
          </cell>
        </row>
        <row r="27">
          <cell r="D27" t="str">
            <v>Singapura</v>
          </cell>
        </row>
        <row r="28">
          <cell r="D28" t="str">
            <v>Gibraltar</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acks"/>
      <sheetName val="values"/>
    </sheetNames>
    <sheetDataSet>
      <sheetData sheetId="0" refreshError="1"/>
      <sheetData sheetId="1">
        <row r="2">
          <cell r="A2" t="str">
            <v>In port</v>
          </cell>
        </row>
        <row r="3">
          <cell r="A3" t="str">
            <v>Interior waters</v>
          </cell>
        </row>
        <row r="4">
          <cell r="A4" t="str">
            <v>Territorial sea</v>
          </cell>
        </row>
        <row r="5">
          <cell r="A5" t="str">
            <v>High Seas</v>
          </cell>
        </row>
        <row r="6">
          <cell r="A6" t="str">
            <v>Anchorage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A2FF0-1D8A-468B-BD8F-113DF61E8B59}" name="Tabela1" displayName="Tabela1" ref="A1:AP596" totalsRowShown="0" headerRowDxfId="68" headerRowBorderDxfId="67" tableBorderDxfId="66">
  <autoFilter ref="A1:AP596" xr:uid="{514A2FF0-1D8A-468B-BD8F-113DF61E8B59}"/>
  <sortState xmlns:xlrd2="http://schemas.microsoft.com/office/spreadsheetml/2017/richdata2" ref="A2:AP596">
    <sortCondition ref="AK1:AK596"/>
  </sortState>
  <tableColumns count="42">
    <tableColumn id="1" xr3:uid="{1EBAC26D-662E-49C7-8313-DA81EAA27D1E}" name="Período"/>
    <tableColumn id="2" xr3:uid="{5718F285-1C5D-402C-B22A-4AA9CC75B852}" name="Estado_Costeiro"/>
    <tableColumn id="3" xr3:uid="{A3B463A1-EDBE-4712-875F-2AA2DFA6629E}" name="Tipo_Navio"/>
    <tableColumn id="4" xr3:uid="{26048161-36F4-402A-987C-2406EB58125C}" name="Bandeira"/>
    <tableColumn id="5" xr3:uid="{E6733308-4500-4073-B44E-6A03ED83F982}" name="Estado do Navio"/>
    <tableColumn id="6" xr3:uid="{28410B9B-CE7F-4A62-BFE1-B786F8246406}" name="Proximidade_Costa(milhas)"/>
    <tableColumn id="7" xr3:uid="{201ABE34-C081-41CA-93D6-75FD27C18C66}" name="ÁREA_NAVEGAÇÃO"/>
    <tableColumn id="8" xr3:uid="{2F6847FA-571E-462D-A267-AFBAE01C6BD0}" name="Classificação_Ataque"/>
    <tableColumn id="39" xr3:uid="{38E876C7-A8BA-419A-A9D2-1F44D95CF0F0}" name="Numero_Criminosos"/>
    <tableColumn id="41" xr3:uid="{36ADE59D-C1AF-46B4-8E26-54E6F10426A9}" name="N_Criminosos" dataDxfId="65"/>
    <tableColumn id="10" xr3:uid="{2AF25ED6-05EB-4B84-B658-4248E93E7EA7}" name="Armamento"/>
    <tableColumn id="11" xr3:uid="{E24E3424-8751-4886-9808-BE4115306A6F}" name="Hijack"/>
    <tableColumn id="12" xr3:uid="{23185C0A-B612-4009-A79C-3C5F78551DB7}" name="Sequestro"/>
    <tableColumn id="13" xr3:uid="{69C98B5E-D124-461B-A367-0A59FD3B49D8}" name="Rapto"/>
    <tableColumn id="14" xr3:uid="{239720B4-AE70-4A67-AEEE-2BD88B6A4768}" name="Feridos"/>
    <tableColumn id="15" xr3:uid="{87D0B31B-CF23-44CC-8E19-D6F5823D77DD}" name="Mortos"/>
    <tableColumn id="16" xr3:uid="{18864F96-4325-4DC3-8312-248FDA4FF8FE}" name="Nível_Proteção"/>
    <tableColumn id="30" xr3:uid="{30FB7F0B-2217-41A8-B3EB-DBD52766D29F}" name="Resumo" dataDxfId="64"/>
    <tableColumn id="17" xr3:uid="{367DCEF2-741A-4500-8545-BF08BACBA8E8}" name="Data_hora" dataDxfId="63"/>
    <tableColumn id="18" xr3:uid="{8D4DCD7C-2E85-4358-A635-DDDB72CEBABD}" name="vento_tam"/>
    <tableColumn id="29" xr3:uid="{0C2DF678-95E1-4861-8FCA-47FAEB9F0282}" name="vento_nova" dataDxfId="62"/>
    <tableColumn id="19" xr3:uid="{C50148D6-786F-4CFA-A759-73DCAA150A45}" name="vento"/>
    <tableColumn id="32" xr3:uid="{682E7C98-ABD9-4847-B56A-4A5AE9B4DB27}" name="onda_nova" dataDxfId="61"/>
    <tableColumn id="20" xr3:uid="{06434F97-2E80-4FA9-AE86-3FB674FE0F64}" name="onda"/>
    <tableColumn id="21" xr3:uid="{FB51A711-9065-4E55-8A52-0D83170A526F}" name="onda_tam"/>
    <tableColumn id="22" xr3:uid="{92C0ED3F-30BA-43B2-A09D-CA85D8A85B53}" name="chuva"/>
    <tableColumn id="23" xr3:uid="{F7BF8265-D164-42E8-BE0A-124B497E7B7E}" name="chuva (mm/dia)"/>
    <tableColumn id="24" xr3:uid="{996CFECB-8DB1-47BD-AF69-1A336DCED37E}" name="DATA" dataDxfId="60"/>
    <tableColumn id="25" xr3:uid="{F09F9374-1309-403C-8F9A-FBADCEF79199}" name="Ano"/>
    <tableColumn id="26" xr3:uid="{E275EBD3-2B15-4DFA-BD43-C374DE0BD414}" name="Mês"/>
    <tableColumn id="27" xr3:uid="{FFE60838-4053-4940-B37C-5671C2757503}" name="Estação_Africa"/>
    <tableColumn id="28" xr3:uid="{7B654DEB-16E5-4011-B4B8-20C580EB3635}" name="Estação"/>
    <tableColumn id="33" xr3:uid="{DCA97507-491B-40A8-A7B7-D7E853A4366A}" name="Zona_Costeira"/>
    <tableColumn id="34" xr3:uid="{6CEBFA49-7805-43CF-8024-0B1F33DACC4F}" name="Meteorologia"/>
    <tableColumn id="38" xr3:uid="{AC93C578-B408-4AD4-BF71-463E523451FA}" name="Meteorologia_nova" dataDxfId="59"/>
    <tableColumn id="35" xr3:uid="{8BA8DC92-5F1C-4CF1-8EE5-5E3CF4D91FF5}" name="Nível_Ataque" dataDxfId="58"/>
    <tableColumn id="31" xr3:uid="{0886E9F5-61C5-45E7-9F53-4ED68C3AF6F5}" name="Risco_Bandeira"/>
    <tableColumn id="36" xr3:uid="{10089F3D-19CC-4385-8B09-C95D04D5848F}" name="Sucesso_Ataque" dataDxfId="57"/>
    <tableColumn id="37" xr3:uid="{E3722371-3214-4602-8509-60D6AE9965E0}" name="lat_d"/>
    <tableColumn id="42" xr3:uid="{DD313352-5105-4876-A2E4-05E155B360CA}" name="lon_d"/>
    <tableColumn id="44" xr3:uid="{373D45C2-ABDA-4A90-A479-3FA69DDC7F9D}" name="Ajuda_Autoridades" dataDxfId="56"/>
    <tableColumn id="43" xr3:uid="{7DC86292-3C54-40D8-9FDB-355F78089945}" name="Perigosidade" dataDxfId="5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23414-0051-445E-BB5B-DE3750D6688D}" name="Tabela24" displayName="Tabela24" ref="B2:R5" totalsRowShown="0" headerRowDxfId="54" dataDxfId="53">
  <autoFilter ref="B2:R5" xr:uid="{C1F15C3B-D4F2-4125-97BB-3E5FE1808E72}"/>
  <tableColumns count="17">
    <tableColumn id="1" xr3:uid="{071B6EE9-2D34-4590-8313-7BCF0ADE7099}" name="Período" dataDxfId="52"/>
    <tableColumn id="2" xr3:uid="{9D1BB510-9C38-435D-B170-B46B0145F953}" name="2010" dataDxfId="51"/>
    <tableColumn id="3" xr3:uid="{10610C67-1C0B-4A20-98CC-92E890B9F95A}" name="2011" dataDxfId="50"/>
    <tableColumn id="4" xr3:uid="{9287920A-2ACB-4D41-8FAC-2687F3CDE08D}" name="2012" dataDxfId="49"/>
    <tableColumn id="5" xr3:uid="{C910ACE1-5412-4958-89B5-CD66C1090152}" name="2013" dataDxfId="48"/>
    <tableColumn id="6" xr3:uid="{A6379AA3-55D1-49DB-A28C-B844007EB2EA}" name="2014" dataDxfId="47"/>
    <tableColumn id="7" xr3:uid="{7293C353-3F20-40AC-BDF6-65AD598BD793}" name="2015" dataDxfId="46"/>
    <tableColumn id="8" xr3:uid="{7A09FE09-4704-422C-A75F-40DB7974C80D}" name="2016" dataDxfId="45"/>
    <tableColumn id="9" xr3:uid="{10363AAB-E432-4942-AF69-27220FAF8119}" name="2017" dataDxfId="44"/>
    <tableColumn id="10" xr3:uid="{917D0A8F-5F53-4092-9517-8265A639F021}" name="2018" dataDxfId="43"/>
    <tableColumn id="11" xr3:uid="{34B88E11-16EA-4DE7-AD40-0F5BD99A4629}" name="2019" dataDxfId="42"/>
    <tableColumn id="12" xr3:uid="{7ECB338B-98C4-4DFA-BA6B-83F5DFBE2DE4}" name="2020" dataDxfId="41"/>
    <tableColumn id="13" xr3:uid="{C4B59B03-84B4-4A3E-AA41-59BA4B4C1901}" name="2021" dataDxfId="40"/>
    <tableColumn id="14" xr3:uid="{42FA4672-21BF-4DE8-BC40-B9C15A240CA0}" name="Total" dataDxfId="39"/>
    <tableColumn id="15" xr3:uid="{C55D27B3-752C-46B3-8176-6D6DC738D6DB}" name="Coluna1"/>
    <tableColumn id="16" xr3:uid="{B9CDA878-F8F9-4637-B594-388A9D055EB3}" name="Coluna2"/>
    <tableColumn id="17" xr3:uid="{A88D8219-8B4F-426F-A21E-5AC8CC908944}" name="Coluna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41C776-3CB7-4AFF-AA73-71B58FFF266E}" name="Tabela25" displayName="Tabela25" ref="B7:D12" totalsRowCount="1" headerRowDxfId="38" dataDxfId="37">
  <autoFilter ref="B7:D11" xr:uid="{9733DBCE-42DC-4105-8A40-40A8599A36ED}"/>
  <tableColumns count="3">
    <tableColumn id="1" xr3:uid="{4102A8F2-D362-443F-B266-648F439223FF}" name="Tipo de Navio" dataDxfId="36" totalsRowDxfId="35"/>
    <tableColumn id="17" xr3:uid="{7134746A-BEC4-4F69-8023-0E2AA1503A67}" name="Total" totalsRowFunction="custom" dataDxfId="34" totalsRowDxfId="33">
      <totalsRowFormula>SUM(Tabela25[Total])</totalsRowFormula>
    </tableColumn>
    <tableColumn id="18" xr3:uid="{7E59A799-6279-43B6-A3DC-8A588423BABD}" name="%" totalsRowFunction="custom" dataDxfId="32" totalsRowDxfId="31" dataCellStyle="Percentagem">
      <calculatedColumnFormula>Tabela25[[#This Row],[Total]]/Tabela25[[#Totals],[Total]]</calculatedColumnFormula>
      <totalsRowFormula>SUM(Tabela25[%])</totalsRowFormula>
    </tableColumn>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44CC9A-5726-4A83-A4E2-0616F8A1B37E}" name="Tabela2567" displayName="Tabela2567" ref="V2:AJ6" totalsRowShown="0">
  <autoFilter ref="V2:AJ6" xr:uid="{E7DE437B-DD11-499B-8B72-D2954C285C7B}"/>
  <tableColumns count="15">
    <tableColumn id="1" xr3:uid="{AAD57EBD-BE19-4C51-95AD-1E98884FFFCC}" name="Área Navegação"/>
    <tableColumn id="4" xr3:uid="{089CAAB2-CB16-44A9-B522-780431030D37}" name="2010" dataDxfId="30"/>
    <tableColumn id="5" xr3:uid="{7DCF4FE8-D3C8-44FF-8246-B0EF0827E414}" name="2011" dataDxfId="29"/>
    <tableColumn id="6" xr3:uid="{44D5EC66-341D-4772-8D6F-71E8B3940FBE}" name="2012" dataDxfId="28"/>
    <tableColumn id="7" xr3:uid="{7AD8A3A3-4134-4BA2-A018-DD0646A2189E}" name="2013" dataDxfId="27"/>
    <tableColumn id="8" xr3:uid="{A69D5012-51F3-4CEB-A4A5-5FEA9ED38BCD}" name="2014" dataDxfId="26"/>
    <tableColumn id="9" xr3:uid="{B7F2FAE6-32C1-4BA4-962F-DCC25E10CADF}" name="2015" dataDxfId="25"/>
    <tableColumn id="10" xr3:uid="{32D72EFB-F50F-452E-BB23-0DDD2D679F64}" name="2016" dataDxfId="24"/>
    <tableColumn id="11" xr3:uid="{E34AA917-80C8-4540-88E1-6374262C0F23}" name="2017" dataDxfId="23"/>
    <tableColumn id="12" xr3:uid="{434E2E1A-0B9F-4F71-B1C2-06769A409805}" name="2018" dataDxfId="22"/>
    <tableColumn id="13" xr3:uid="{180DA0AD-D3B7-4790-BC18-9717D71BE088}" name="2019" dataDxfId="21"/>
    <tableColumn id="15" xr3:uid="{68CB82B9-A2B9-4F95-A40C-19D6A363A592}" name="2020" dataDxfId="20"/>
    <tableColumn id="14" xr3:uid="{FCD3EB0B-8225-4FDD-B5E7-469DFA53AF65}" name="2021" dataDxfId="19"/>
    <tableColumn id="16" xr3:uid="{4E8631CE-B20F-4239-96FF-BE9457820A95}" name="Total" dataDxfId="18">
      <calculatedColumnFormula>SUM(Tabela2567[[#This Row],[2010]:[2021]])</calculatedColumnFormula>
    </tableColumn>
    <tableColumn id="17" xr3:uid="{93464C0C-DFE6-4D04-9818-F7BADCBB4D3A}" name="%" dataDxfId="17"/>
  </tableColumns>
  <tableStyleInfo name="TableStyleMedium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FF045E-DF22-4DD7-B2D5-BC817F031C2E}" name="Tabela25673" displayName="Tabela25673" ref="AL2:AZ6" totalsRowShown="0">
  <autoFilter ref="AL2:AZ6" xr:uid="{43FF045E-DF22-4DD7-B2D5-BC817F031C2E}"/>
  <tableColumns count="15">
    <tableColumn id="1" xr3:uid="{8C88B567-A804-46D3-ADAB-A7D6E95F4022}" name="Área Navegação"/>
    <tableColumn id="4" xr3:uid="{0AE4DFE6-8F8B-4456-AE56-9D033D747BA3}" name="2010" dataDxfId="16"/>
    <tableColumn id="5" xr3:uid="{ED81A107-252B-4636-9CD1-293A860A5D41}" name="2011" dataDxfId="15"/>
    <tableColumn id="6" xr3:uid="{525FA644-7C0D-4FDF-8D9A-077E60C92448}" name="2012" dataDxfId="14"/>
    <tableColumn id="7" xr3:uid="{6575548D-8462-41F5-B69C-BE893C20780D}" name="2013" dataDxfId="13"/>
    <tableColumn id="8" xr3:uid="{E619DC52-62FF-4613-B442-F3CE06AC0CA5}" name="2014" dataDxfId="12"/>
    <tableColumn id="9" xr3:uid="{5C367CC6-AB17-4CE5-8820-8E2579C7A43C}" name="2015" dataDxfId="11"/>
    <tableColumn id="10" xr3:uid="{997885B5-5588-42EE-A8E0-0881807DD8C8}" name="2016" dataDxfId="10"/>
    <tableColumn id="11" xr3:uid="{AA1C2845-9E97-429B-AE8F-A69F55EA3FDF}" name="2017" dataDxfId="9"/>
    <tableColumn id="12" xr3:uid="{573BA737-03BA-4A28-B1A1-3BB2A3FEDCE9}" name="2018" dataDxfId="8"/>
    <tableColumn id="13" xr3:uid="{37037231-CDAE-43E0-9F6A-D87AFA077DDD}" name="2019" dataDxfId="7"/>
    <tableColumn id="15" xr3:uid="{0266F508-08EA-40EE-A720-94055DE0B408}" name="2020" dataDxfId="6"/>
    <tableColumn id="14" xr3:uid="{1A1243D2-DEC3-4828-BF5D-192DCF29A970}" name="2021" dataDxfId="5">
      <calculatedColumnFormula>Tabela2567[[#This Row],[2021]]/$AH$6</calculatedColumnFormula>
    </tableColumn>
    <tableColumn id="16" xr3:uid="{4CC24FC2-9704-48D4-8435-DD0BBB03050D}" name="Coluna1"/>
    <tableColumn id="17" xr3:uid="{367A8F85-A16D-424E-8CDC-24C248EFF378}" name="Coluna2"/>
  </tableColumns>
  <tableStyleInfo name="TableStyleMedium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1F5C37-A4CE-4886-A1B5-4EB59B12FA51}" name="Tabela253341" displayName="Tabela253341" ref="Z9:AB15" totalsRowShown="0" headerRowDxfId="4" dataDxfId="3">
  <autoFilter ref="Z9:AB15" xr:uid="{321F5C37-A4CE-4886-A1B5-4EB59B12FA51}"/>
  <sortState xmlns:xlrd2="http://schemas.microsoft.com/office/spreadsheetml/2017/richdata2" ref="Z10:AA15">
    <sortCondition ref="AA1:AA14"/>
  </sortState>
  <tableColumns count="3">
    <tableColumn id="1" xr3:uid="{A7577219-32E5-45E3-B895-3D71718EF7BC}" name="Estado Bandeira" dataDxfId="2"/>
    <tableColumn id="17" xr3:uid="{9CB82B1A-964F-4F45-8653-4A7714ACD9C3}" name="Total" dataDxfId="1" dataCellStyle="Percentagem">
      <calculatedColumnFormula>SUM(#REF!)</calculatedColumnFormula>
    </tableColumn>
    <tableColumn id="2" xr3:uid="{07994828-830A-4C07-8EAC-CA0E81BE2430}" name="%" dataDxfId="0">
      <calculatedColumnFormula>Tabela253341[[#This Row],[Total]]/$AA$15</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96"/>
  <sheetViews>
    <sheetView tabSelected="1" topLeftCell="Q1" zoomScale="90" zoomScaleNormal="90" workbookViewId="0">
      <selection activeCell="AC7" sqref="AC7"/>
    </sheetView>
  </sheetViews>
  <sheetFormatPr defaultRowHeight="15" x14ac:dyDescent="0.25"/>
  <cols>
    <col min="1" max="1" width="10.140625" customWidth="1"/>
    <col min="2" max="2" width="17.42578125" customWidth="1"/>
    <col min="3" max="3" width="19.140625" customWidth="1"/>
    <col min="4" max="4" width="13.28515625" customWidth="1"/>
    <col min="5" max="5" width="17.28515625" customWidth="1"/>
    <col min="6" max="6" width="14.85546875" customWidth="1"/>
    <col min="7" max="7" width="20.42578125" customWidth="1"/>
    <col min="8" max="8" width="21.7109375" customWidth="1"/>
    <col min="9" max="9" width="15.42578125" customWidth="1"/>
    <col min="10" max="10" width="14" customWidth="1"/>
    <col min="11" max="11" width="15.42578125" customWidth="1"/>
    <col min="12" max="12" width="13.7109375" customWidth="1"/>
    <col min="13" max="13" width="9.140625" customWidth="1"/>
    <col min="14" max="14" width="12.140625" customWidth="1"/>
    <col min="15" max="15" width="9.140625" customWidth="1"/>
    <col min="16" max="16" width="9.7109375" customWidth="1"/>
    <col min="17" max="17" width="9.5703125" customWidth="1"/>
    <col min="18" max="18" width="13.85546875" customWidth="1"/>
    <col min="19" max="19" width="18.28515625" bestFit="1" customWidth="1"/>
    <col min="20" max="21" width="18.28515625" hidden="1" customWidth="1"/>
    <col min="22" max="22" width="12.7109375" hidden="1" customWidth="1"/>
    <col min="23" max="23" width="16.7109375" hidden="1" customWidth="1"/>
    <col min="24" max="24" width="9.140625" hidden="1" customWidth="1"/>
    <col min="25" max="25" width="12" hidden="1" customWidth="1"/>
    <col min="26" max="26" width="9.140625" hidden="1" customWidth="1"/>
    <col min="27" max="27" width="18.28515625" hidden="1" customWidth="1"/>
    <col min="28" max="28" width="22.140625" customWidth="1"/>
    <col min="29" max="29" width="9.42578125" customWidth="1"/>
    <col min="30" max="30" width="11.140625" customWidth="1"/>
    <col min="31" max="31" width="14.7109375" customWidth="1"/>
    <col min="32" max="32" width="9.7109375" customWidth="1"/>
    <col min="33" max="33" width="15.7109375" customWidth="1"/>
    <col min="34" max="34" width="11.7109375" customWidth="1"/>
    <col min="35" max="36" width="14.7109375" customWidth="1"/>
    <col min="37" max="37" width="15.28515625" customWidth="1"/>
    <col min="38" max="38" width="15.140625" customWidth="1"/>
    <col min="39" max="40" width="16.5703125" customWidth="1"/>
    <col min="41" max="41" width="16" customWidth="1"/>
  </cols>
  <sheetData>
    <row r="1" spans="1:42" x14ac:dyDescent="0.25">
      <c r="A1" s="1" t="s">
        <v>0</v>
      </c>
      <c r="B1" s="1" t="s">
        <v>1</v>
      </c>
      <c r="C1" s="1" t="s">
        <v>2</v>
      </c>
      <c r="D1" s="1" t="s">
        <v>3</v>
      </c>
      <c r="E1" s="1" t="s">
        <v>4</v>
      </c>
      <c r="F1" s="1" t="s">
        <v>5</v>
      </c>
      <c r="G1" s="1" t="s">
        <v>6</v>
      </c>
      <c r="H1" s="1" t="s">
        <v>7</v>
      </c>
      <c r="I1" s="1" t="s">
        <v>1251</v>
      </c>
      <c r="J1" s="1" t="s">
        <v>1252</v>
      </c>
      <c r="K1" s="1" t="s">
        <v>8</v>
      </c>
      <c r="L1" s="1" t="s">
        <v>9</v>
      </c>
      <c r="M1" s="1" t="s">
        <v>10</v>
      </c>
      <c r="N1" s="1" t="s">
        <v>11</v>
      </c>
      <c r="O1" s="1" t="s">
        <v>12</v>
      </c>
      <c r="P1" s="1" t="s">
        <v>13</v>
      </c>
      <c r="Q1" s="1" t="s">
        <v>14</v>
      </c>
      <c r="R1" s="1" t="s">
        <v>1254</v>
      </c>
      <c r="S1" s="1" t="s">
        <v>15</v>
      </c>
      <c r="T1" s="1" t="s">
        <v>16</v>
      </c>
      <c r="U1" s="120" t="s">
        <v>1841</v>
      </c>
      <c r="V1" s="1" t="s">
        <v>17</v>
      </c>
      <c r="W1" s="1" t="s">
        <v>1844</v>
      </c>
      <c r="X1" s="1" t="s">
        <v>18</v>
      </c>
      <c r="Y1" s="1" t="s">
        <v>19</v>
      </c>
      <c r="Z1" s="1" t="s">
        <v>20</v>
      </c>
      <c r="AA1" s="1" t="s">
        <v>21</v>
      </c>
      <c r="AB1" s="1" t="s">
        <v>22</v>
      </c>
      <c r="AC1" s="1" t="s">
        <v>23</v>
      </c>
      <c r="AD1" s="1" t="s">
        <v>24</v>
      </c>
      <c r="AE1" s="78" t="s">
        <v>1195</v>
      </c>
      <c r="AF1" s="1" t="s">
        <v>25</v>
      </c>
      <c r="AG1" s="1" t="s">
        <v>26</v>
      </c>
      <c r="AH1" s="1" t="s">
        <v>29</v>
      </c>
      <c r="AI1" s="148" t="s">
        <v>1848</v>
      </c>
      <c r="AJ1" s="1" t="s">
        <v>1189</v>
      </c>
      <c r="AK1" s="1" t="s">
        <v>31</v>
      </c>
      <c r="AL1" s="1" t="s">
        <v>1157</v>
      </c>
      <c r="AM1" s="1" t="s">
        <v>1169</v>
      </c>
      <c r="AN1" s="1" t="s">
        <v>1170</v>
      </c>
      <c r="AO1" s="1" t="s">
        <v>1219</v>
      </c>
      <c r="AP1" s="1" t="s">
        <v>28</v>
      </c>
    </row>
    <row r="2" spans="1:42" ht="15" customHeight="1" x14ac:dyDescent="0.25">
      <c r="A2" t="s">
        <v>33</v>
      </c>
      <c r="B2" s="81" t="s">
        <v>34</v>
      </c>
      <c r="C2" s="81" t="s">
        <v>50</v>
      </c>
      <c r="D2" s="120" t="s">
        <v>50</v>
      </c>
      <c r="E2" s="120" t="s">
        <v>56</v>
      </c>
      <c r="F2" s="136">
        <v>84</v>
      </c>
      <c r="G2" s="120" t="s">
        <v>59</v>
      </c>
      <c r="H2" s="120" t="s">
        <v>62</v>
      </c>
      <c r="I2" s="120">
        <v>8</v>
      </c>
      <c r="J2" s="120" t="s">
        <v>69</v>
      </c>
      <c r="K2" s="120" t="s">
        <v>70</v>
      </c>
      <c r="L2" s="120">
        <v>0</v>
      </c>
      <c r="M2" s="120">
        <v>0</v>
      </c>
      <c r="N2" s="120">
        <v>0</v>
      </c>
      <c r="O2" s="120">
        <v>0</v>
      </c>
      <c r="P2" s="120">
        <v>0</v>
      </c>
      <c r="Q2" s="120" t="s">
        <v>76</v>
      </c>
      <c r="R2" s="79" t="s">
        <v>1591</v>
      </c>
      <c r="S2" s="137" t="s">
        <v>289</v>
      </c>
      <c r="T2" s="120">
        <v>5.3603515625</v>
      </c>
      <c r="U2" s="120" t="s">
        <v>639</v>
      </c>
      <c r="V2" s="120" t="s">
        <v>639</v>
      </c>
      <c r="W2" s="120" t="s">
        <v>1846</v>
      </c>
      <c r="X2" s="120" t="s">
        <v>643</v>
      </c>
      <c r="Y2" s="120">
        <v>1.0900000000000001</v>
      </c>
      <c r="Z2" s="120" t="s">
        <v>645</v>
      </c>
      <c r="AA2" s="120">
        <v>0</v>
      </c>
      <c r="AB2" s="137">
        <v>42804</v>
      </c>
      <c r="AC2" s="120">
        <v>2017</v>
      </c>
      <c r="AD2" s="120">
        <v>10</v>
      </c>
      <c r="AE2" s="120" t="s">
        <v>1197</v>
      </c>
      <c r="AF2" s="120" t="s">
        <v>1136</v>
      </c>
      <c r="AG2" s="120" t="s">
        <v>1137</v>
      </c>
      <c r="AH2" s="120">
        <v>2</v>
      </c>
      <c r="AI2">
        <v>2</v>
      </c>
      <c r="AJ2" s="121">
        <v>1</v>
      </c>
      <c r="AK2" s="120" t="s">
        <v>75</v>
      </c>
      <c r="AL2" s="121">
        <v>0</v>
      </c>
      <c r="AM2" s="120">
        <v>6.31666666666667</v>
      </c>
      <c r="AN2" s="120">
        <v>3.3666666666666698</v>
      </c>
      <c r="AO2" s="121">
        <v>0</v>
      </c>
      <c r="AP2" s="120">
        <v>3</v>
      </c>
    </row>
    <row r="3" spans="1:42" x14ac:dyDescent="0.25">
      <c r="A3" t="s">
        <v>33</v>
      </c>
      <c r="B3" s="81" t="s">
        <v>41</v>
      </c>
      <c r="C3" s="81" t="s">
        <v>49</v>
      </c>
      <c r="D3" s="120" t="s">
        <v>52</v>
      </c>
      <c r="E3" s="120" t="s">
        <v>56</v>
      </c>
      <c r="F3" s="136">
        <v>60</v>
      </c>
      <c r="G3" s="120" t="s">
        <v>59</v>
      </c>
      <c r="H3" s="120" t="s">
        <v>62</v>
      </c>
      <c r="I3" s="120">
        <v>6</v>
      </c>
      <c r="J3" s="120" t="s">
        <v>69</v>
      </c>
      <c r="K3" s="120" t="s">
        <v>70</v>
      </c>
      <c r="L3" s="120">
        <v>0</v>
      </c>
      <c r="M3" s="120">
        <v>0</v>
      </c>
      <c r="N3" s="120">
        <v>0</v>
      </c>
      <c r="O3" s="120">
        <v>0</v>
      </c>
      <c r="P3" s="120">
        <v>0</v>
      </c>
      <c r="Q3" s="120" t="s">
        <v>75</v>
      </c>
      <c r="R3" s="79" t="s">
        <v>1256</v>
      </c>
      <c r="S3" s="134" t="s">
        <v>144</v>
      </c>
      <c r="T3" s="120">
        <v>3.5703125</v>
      </c>
      <c r="U3" s="120" t="s">
        <v>639</v>
      </c>
      <c r="V3" s="120" t="s">
        <v>639</v>
      </c>
      <c r="W3" s="120" t="s">
        <v>1846</v>
      </c>
      <c r="X3" s="120" t="s">
        <v>642</v>
      </c>
      <c r="Y3" s="120">
        <v>0.62</v>
      </c>
      <c r="Z3" s="120" t="s">
        <v>645</v>
      </c>
      <c r="AA3" s="120">
        <v>0</v>
      </c>
      <c r="AB3" s="152" t="s">
        <v>709</v>
      </c>
      <c r="AC3" s="120">
        <v>2010</v>
      </c>
      <c r="AD3" s="120">
        <v>2</v>
      </c>
      <c r="AE3" s="120" t="s">
        <v>1196</v>
      </c>
      <c r="AF3" s="120" t="s">
        <v>1133</v>
      </c>
      <c r="AG3" s="120" t="s">
        <v>1140</v>
      </c>
      <c r="AH3" s="120">
        <v>2</v>
      </c>
      <c r="AI3">
        <v>2</v>
      </c>
      <c r="AJ3" s="121">
        <v>1</v>
      </c>
      <c r="AK3" s="120" t="s">
        <v>75</v>
      </c>
      <c r="AL3" s="121">
        <v>0</v>
      </c>
      <c r="AM3" s="120">
        <v>9.1896666666666693</v>
      </c>
      <c r="AN3" s="120">
        <v>-14.5338333333333</v>
      </c>
      <c r="AO3" s="121">
        <v>0</v>
      </c>
      <c r="AP3" s="120">
        <v>3</v>
      </c>
    </row>
    <row r="4" spans="1:42" x14ac:dyDescent="0.25">
      <c r="A4" t="s">
        <v>32</v>
      </c>
      <c r="B4" s="81" t="s">
        <v>34</v>
      </c>
      <c r="C4" s="81" t="s">
        <v>47</v>
      </c>
      <c r="D4" s="120" t="s">
        <v>50</v>
      </c>
      <c r="E4" s="120" t="s">
        <v>56</v>
      </c>
      <c r="F4" s="136">
        <v>8</v>
      </c>
      <c r="G4" s="120" t="s">
        <v>61</v>
      </c>
      <c r="H4" s="120" t="s">
        <v>62</v>
      </c>
      <c r="I4" s="120">
        <v>3</v>
      </c>
      <c r="J4" s="120" t="s">
        <v>68</v>
      </c>
      <c r="K4" s="120" t="s">
        <v>70</v>
      </c>
      <c r="L4" s="120">
        <v>0</v>
      </c>
      <c r="M4" s="120">
        <v>0</v>
      </c>
      <c r="N4" s="120">
        <v>0</v>
      </c>
      <c r="O4" s="120">
        <v>0</v>
      </c>
      <c r="P4" s="120">
        <v>0</v>
      </c>
      <c r="Q4" s="120" t="s">
        <v>76</v>
      </c>
      <c r="R4" s="79" t="s">
        <v>1261</v>
      </c>
      <c r="S4" s="134" t="s">
        <v>621</v>
      </c>
      <c r="T4" s="120">
        <v>5.080078125</v>
      </c>
      <c r="U4" s="120" t="s">
        <v>639</v>
      </c>
      <c r="V4" s="120" t="s">
        <v>639</v>
      </c>
      <c r="W4" s="120" t="s">
        <v>1846</v>
      </c>
      <c r="X4" s="120" t="s">
        <v>643</v>
      </c>
      <c r="Y4" s="120">
        <v>1.1499999999999999</v>
      </c>
      <c r="Z4" s="120" t="s">
        <v>645</v>
      </c>
      <c r="AA4" s="120">
        <v>0</v>
      </c>
      <c r="AB4" s="152" t="s">
        <v>1119</v>
      </c>
      <c r="AC4" s="120">
        <v>2010</v>
      </c>
      <c r="AD4" s="120">
        <v>4</v>
      </c>
      <c r="AE4" s="120" t="s">
        <v>1197</v>
      </c>
      <c r="AF4" s="120" t="s">
        <v>1135</v>
      </c>
      <c r="AG4" s="120" t="s">
        <v>1137</v>
      </c>
      <c r="AH4" s="120">
        <v>2</v>
      </c>
      <c r="AI4">
        <v>2</v>
      </c>
      <c r="AJ4" s="121">
        <v>1</v>
      </c>
      <c r="AK4" s="120" t="s">
        <v>75</v>
      </c>
      <c r="AL4" s="121">
        <v>0</v>
      </c>
      <c r="AM4" s="120">
        <v>6.2766666666666699</v>
      </c>
      <c r="AN4" s="120">
        <v>3.4483333333333301</v>
      </c>
      <c r="AO4" s="121">
        <v>0</v>
      </c>
      <c r="AP4" s="120">
        <v>2</v>
      </c>
    </row>
    <row r="5" spans="1:42" x14ac:dyDescent="0.25">
      <c r="A5" t="s">
        <v>33</v>
      </c>
      <c r="B5" s="81" t="s">
        <v>34</v>
      </c>
      <c r="C5" s="81" t="s">
        <v>47</v>
      </c>
      <c r="D5" s="120" t="s">
        <v>52</v>
      </c>
      <c r="E5" s="120" t="s">
        <v>57</v>
      </c>
      <c r="F5" s="136">
        <v>6.5</v>
      </c>
      <c r="G5" s="120" t="s">
        <v>61</v>
      </c>
      <c r="H5" s="120" t="s">
        <v>64</v>
      </c>
      <c r="I5" s="120">
        <v>7</v>
      </c>
      <c r="J5" s="120" t="s">
        <v>69</v>
      </c>
      <c r="K5" s="120" t="s">
        <v>70</v>
      </c>
      <c r="L5" s="120">
        <v>0</v>
      </c>
      <c r="M5" s="120">
        <v>0</v>
      </c>
      <c r="N5" s="120">
        <v>0</v>
      </c>
      <c r="O5" s="120">
        <v>1</v>
      </c>
      <c r="P5" s="120">
        <v>0</v>
      </c>
      <c r="Q5" s="120" t="s">
        <v>75</v>
      </c>
      <c r="R5" s="79" t="s">
        <v>1264</v>
      </c>
      <c r="S5" s="134" t="s">
        <v>582</v>
      </c>
      <c r="T5" s="120">
        <v>3.4404296875</v>
      </c>
      <c r="U5" s="120" t="s">
        <v>639</v>
      </c>
      <c r="V5" s="120" t="s">
        <v>639</v>
      </c>
      <c r="W5" s="120" t="s">
        <v>1847</v>
      </c>
      <c r="X5" s="120" t="s">
        <v>643</v>
      </c>
      <c r="Y5" s="120">
        <v>1.29</v>
      </c>
      <c r="Z5" s="120" t="s">
        <v>645</v>
      </c>
      <c r="AA5" s="120">
        <v>0</v>
      </c>
      <c r="AB5" s="152" t="s">
        <v>1087</v>
      </c>
      <c r="AC5" s="120">
        <v>2010</v>
      </c>
      <c r="AD5" s="120">
        <v>5</v>
      </c>
      <c r="AE5" s="120" t="s">
        <v>1197</v>
      </c>
      <c r="AF5" s="120" t="s">
        <v>1135</v>
      </c>
      <c r="AG5" s="120" t="s">
        <v>1137</v>
      </c>
      <c r="AH5" s="120">
        <v>2</v>
      </c>
      <c r="AI5">
        <v>2</v>
      </c>
      <c r="AJ5" s="121">
        <v>2</v>
      </c>
      <c r="AK5" s="120" t="s">
        <v>75</v>
      </c>
      <c r="AL5" s="121">
        <v>1</v>
      </c>
      <c r="AM5" s="120">
        <v>6.2983333333333302</v>
      </c>
      <c r="AN5" s="120">
        <v>3.3583333333333298</v>
      </c>
      <c r="AO5" s="121">
        <v>0</v>
      </c>
      <c r="AP5" s="120">
        <v>3</v>
      </c>
    </row>
    <row r="6" spans="1:42" x14ac:dyDescent="0.25">
      <c r="A6" t="s">
        <v>33</v>
      </c>
      <c r="B6" s="81" t="s">
        <v>43</v>
      </c>
      <c r="C6" s="81" t="s">
        <v>47</v>
      </c>
      <c r="D6" s="120" t="s">
        <v>50</v>
      </c>
      <c r="E6" s="120" t="s">
        <v>57</v>
      </c>
      <c r="F6" s="136">
        <v>10</v>
      </c>
      <c r="G6" s="120" t="s">
        <v>61</v>
      </c>
      <c r="H6" s="120" t="s">
        <v>66</v>
      </c>
      <c r="I6" s="120">
        <v>10</v>
      </c>
      <c r="J6" s="120" t="s">
        <v>69</v>
      </c>
      <c r="K6" s="120" t="s">
        <v>70</v>
      </c>
      <c r="L6" s="120">
        <v>0</v>
      </c>
      <c r="M6" s="120">
        <v>1</v>
      </c>
      <c r="N6" s="120">
        <v>0</v>
      </c>
      <c r="O6" s="120">
        <v>0</v>
      </c>
      <c r="P6" s="120">
        <v>0</v>
      </c>
      <c r="Q6" s="120" t="s">
        <v>75</v>
      </c>
      <c r="R6" s="79" t="s">
        <v>1265</v>
      </c>
      <c r="S6" s="134" t="s">
        <v>595</v>
      </c>
      <c r="T6" s="120">
        <v>4.08984375</v>
      </c>
      <c r="U6" s="120" t="s">
        <v>639</v>
      </c>
      <c r="V6" s="120" t="s">
        <v>639</v>
      </c>
      <c r="W6" s="120" t="s">
        <v>1845</v>
      </c>
      <c r="X6" s="120" t="s">
        <v>642</v>
      </c>
      <c r="Y6" s="120">
        <v>0.45</v>
      </c>
      <c r="Z6" s="120" t="s">
        <v>645</v>
      </c>
      <c r="AA6" s="120">
        <v>0.21194977759334591</v>
      </c>
      <c r="AB6" s="152" t="s">
        <v>1099</v>
      </c>
      <c r="AC6" s="120">
        <v>2010</v>
      </c>
      <c r="AD6" s="120">
        <v>5</v>
      </c>
      <c r="AE6" s="120" t="s">
        <v>1197</v>
      </c>
      <c r="AF6" s="120" t="s">
        <v>1135</v>
      </c>
      <c r="AG6" s="120" t="s">
        <v>1137</v>
      </c>
      <c r="AH6" s="120">
        <v>2</v>
      </c>
      <c r="AI6">
        <v>1</v>
      </c>
      <c r="AJ6" s="121">
        <v>2</v>
      </c>
      <c r="AK6" s="120" t="s">
        <v>75</v>
      </c>
      <c r="AL6" s="121">
        <v>1</v>
      </c>
      <c r="AM6" s="120">
        <v>3.7366666666666699</v>
      </c>
      <c r="AN6" s="120">
        <v>9.4098333333333297</v>
      </c>
      <c r="AO6" s="121">
        <v>0</v>
      </c>
      <c r="AP6" s="120">
        <v>3</v>
      </c>
    </row>
    <row r="7" spans="1:42" x14ac:dyDescent="0.25">
      <c r="A7" t="s">
        <v>33</v>
      </c>
      <c r="B7" s="81" t="s">
        <v>43</v>
      </c>
      <c r="C7" s="81" t="s">
        <v>47</v>
      </c>
      <c r="D7" s="120" t="s">
        <v>50</v>
      </c>
      <c r="E7" s="120" t="s">
        <v>57</v>
      </c>
      <c r="F7" s="136">
        <v>10.5</v>
      </c>
      <c r="G7" s="120" t="s">
        <v>61</v>
      </c>
      <c r="H7" s="120" t="s">
        <v>66</v>
      </c>
      <c r="I7" s="120">
        <v>23</v>
      </c>
      <c r="J7" s="120" t="s">
        <v>67</v>
      </c>
      <c r="K7" s="120" t="s">
        <v>70</v>
      </c>
      <c r="L7" s="120">
        <v>0</v>
      </c>
      <c r="M7" s="120">
        <v>1</v>
      </c>
      <c r="N7" s="120">
        <v>0</v>
      </c>
      <c r="O7" s="120">
        <v>0</v>
      </c>
      <c r="P7" s="120">
        <v>0</v>
      </c>
      <c r="Q7" s="120" t="s">
        <v>75</v>
      </c>
      <c r="R7" s="79" t="s">
        <v>1266</v>
      </c>
      <c r="S7" s="134" t="s">
        <v>476</v>
      </c>
      <c r="T7" s="120">
        <v>4.4501953125</v>
      </c>
      <c r="U7" s="120" t="s">
        <v>639</v>
      </c>
      <c r="V7" s="120" t="s">
        <v>639</v>
      </c>
      <c r="W7" s="120" t="s">
        <v>1846</v>
      </c>
      <c r="X7" s="120" t="s">
        <v>642</v>
      </c>
      <c r="Y7" s="120">
        <v>0.56000000000000005</v>
      </c>
      <c r="Z7" s="120" t="s">
        <v>645</v>
      </c>
      <c r="AA7" s="120">
        <v>0</v>
      </c>
      <c r="AB7" s="137" t="s">
        <v>1000</v>
      </c>
      <c r="AC7" s="120">
        <v>2010</v>
      </c>
      <c r="AD7" s="120">
        <v>5</v>
      </c>
      <c r="AE7" s="120" t="s">
        <v>1197</v>
      </c>
      <c r="AF7" s="120" t="s">
        <v>1135</v>
      </c>
      <c r="AG7" s="120" t="s">
        <v>1137</v>
      </c>
      <c r="AH7" s="120">
        <v>2</v>
      </c>
      <c r="AI7">
        <v>2</v>
      </c>
      <c r="AJ7" s="121">
        <v>2</v>
      </c>
      <c r="AK7" s="120" t="s">
        <v>75</v>
      </c>
      <c r="AL7" s="121">
        <v>1</v>
      </c>
      <c r="AM7" s="120">
        <v>3.7333333333333298</v>
      </c>
      <c r="AN7" s="120">
        <v>9.4166666666666696</v>
      </c>
      <c r="AO7" s="121">
        <v>0</v>
      </c>
      <c r="AP7" s="120">
        <v>3</v>
      </c>
    </row>
    <row r="8" spans="1:42" x14ac:dyDescent="0.25">
      <c r="A8" t="s">
        <v>32</v>
      </c>
      <c r="B8" s="81" t="s">
        <v>34</v>
      </c>
      <c r="C8" s="81" t="s">
        <v>47</v>
      </c>
      <c r="D8" s="120" t="s">
        <v>50</v>
      </c>
      <c r="E8" s="120" t="s">
        <v>56</v>
      </c>
      <c r="F8" s="136">
        <v>12</v>
      </c>
      <c r="G8" s="120" t="s">
        <v>61</v>
      </c>
      <c r="H8" s="120" t="s">
        <v>66</v>
      </c>
      <c r="I8" s="120">
        <v>12</v>
      </c>
      <c r="J8" s="120" t="s">
        <v>67</v>
      </c>
      <c r="K8" s="120" t="s">
        <v>70</v>
      </c>
      <c r="L8" s="120">
        <v>0</v>
      </c>
      <c r="M8" s="120">
        <v>1</v>
      </c>
      <c r="N8" s="120">
        <v>0</v>
      </c>
      <c r="O8" s="120">
        <v>1</v>
      </c>
      <c r="P8" s="120">
        <v>0</v>
      </c>
      <c r="Q8" s="120" t="s">
        <v>75</v>
      </c>
      <c r="R8" s="79" t="s">
        <v>1269</v>
      </c>
      <c r="S8" s="137" t="s">
        <v>486</v>
      </c>
      <c r="T8" s="120">
        <v>4.2802734375</v>
      </c>
      <c r="U8" s="120" t="s">
        <v>639</v>
      </c>
      <c r="V8" s="120" t="s">
        <v>639</v>
      </c>
      <c r="W8" s="120" t="s">
        <v>1846</v>
      </c>
      <c r="X8" s="120" t="s">
        <v>643</v>
      </c>
      <c r="Y8" s="120">
        <v>1.1499999999999999</v>
      </c>
      <c r="Z8" s="120" t="s">
        <v>646</v>
      </c>
      <c r="AA8" s="120">
        <v>67.815636992454472</v>
      </c>
      <c r="AB8" s="137" t="s">
        <v>1010</v>
      </c>
      <c r="AC8" s="120">
        <v>2010</v>
      </c>
      <c r="AD8" s="120">
        <v>7</v>
      </c>
      <c r="AE8" s="120" t="s">
        <v>1197</v>
      </c>
      <c r="AF8" s="120" t="s">
        <v>1134</v>
      </c>
      <c r="AG8" s="120" t="s">
        <v>1137</v>
      </c>
      <c r="AH8" s="120">
        <v>3</v>
      </c>
      <c r="AI8">
        <v>2</v>
      </c>
      <c r="AJ8" s="121">
        <v>2</v>
      </c>
      <c r="AK8" s="120" t="s">
        <v>75</v>
      </c>
      <c r="AL8" s="121">
        <v>1</v>
      </c>
      <c r="AM8" s="120">
        <v>4.1875</v>
      </c>
      <c r="AN8" s="120">
        <v>6.91733333333333</v>
      </c>
      <c r="AO8" s="121">
        <v>0</v>
      </c>
      <c r="AP8" s="120">
        <v>3</v>
      </c>
    </row>
    <row r="9" spans="1:42" x14ac:dyDescent="0.25">
      <c r="A9" t="s">
        <v>32</v>
      </c>
      <c r="B9" s="81" t="s">
        <v>34</v>
      </c>
      <c r="C9" s="81" t="s">
        <v>47</v>
      </c>
      <c r="D9" s="120" t="s">
        <v>50</v>
      </c>
      <c r="E9" s="120" t="s">
        <v>56</v>
      </c>
      <c r="F9" s="136">
        <v>17.5</v>
      </c>
      <c r="G9" s="120" t="s">
        <v>59</v>
      </c>
      <c r="H9" s="120" t="s">
        <v>66</v>
      </c>
      <c r="I9" s="120">
        <v>7</v>
      </c>
      <c r="J9" s="120" t="s">
        <v>69</v>
      </c>
      <c r="K9" s="120" t="s">
        <v>70</v>
      </c>
      <c r="L9" s="120">
        <v>1</v>
      </c>
      <c r="M9" s="120">
        <v>0</v>
      </c>
      <c r="N9" s="120">
        <v>1</v>
      </c>
      <c r="O9" s="120">
        <v>0</v>
      </c>
      <c r="P9" s="120">
        <v>0</v>
      </c>
      <c r="Q9" s="120" t="s">
        <v>75</v>
      </c>
      <c r="R9" s="79" t="s">
        <v>1272</v>
      </c>
      <c r="S9" s="137" t="s">
        <v>243</v>
      </c>
      <c r="T9" s="120">
        <v>6.1796875</v>
      </c>
      <c r="U9" s="120" t="s">
        <v>641</v>
      </c>
      <c r="V9" s="120" t="s">
        <v>641</v>
      </c>
      <c r="W9" s="120" t="s">
        <v>1847</v>
      </c>
      <c r="X9" s="120" t="s">
        <v>644</v>
      </c>
      <c r="Y9" s="120">
        <v>1.69</v>
      </c>
      <c r="Z9" s="120" t="s">
        <v>647</v>
      </c>
      <c r="AA9" s="120">
        <v>17.660651542246281</v>
      </c>
      <c r="AB9" s="137" t="s">
        <v>797</v>
      </c>
      <c r="AC9" s="120">
        <v>2010</v>
      </c>
      <c r="AD9" s="120">
        <v>8</v>
      </c>
      <c r="AE9" s="120" t="s">
        <v>1197</v>
      </c>
      <c r="AF9" s="120" t="s">
        <v>1134</v>
      </c>
      <c r="AG9" s="120" t="s">
        <v>1137</v>
      </c>
      <c r="AH9" s="120">
        <v>3</v>
      </c>
      <c r="AI9">
        <v>2</v>
      </c>
      <c r="AJ9" s="121">
        <v>2</v>
      </c>
      <c r="AK9" s="120" t="s">
        <v>75</v>
      </c>
      <c r="AL9" s="121">
        <v>1</v>
      </c>
      <c r="AM9" s="120">
        <v>4.0833333333333304</v>
      </c>
      <c r="AN9" s="120">
        <v>6.75</v>
      </c>
      <c r="AO9" s="121">
        <v>0</v>
      </c>
      <c r="AP9" s="120">
        <v>3</v>
      </c>
    </row>
    <row r="10" spans="1:42" x14ac:dyDescent="0.25">
      <c r="A10" t="s">
        <v>33</v>
      </c>
      <c r="B10" s="81" t="s">
        <v>41</v>
      </c>
      <c r="C10" s="81" t="s">
        <v>47</v>
      </c>
      <c r="D10" s="120" t="s">
        <v>52</v>
      </c>
      <c r="E10" s="120" t="s">
        <v>57</v>
      </c>
      <c r="F10" s="136">
        <v>8</v>
      </c>
      <c r="G10" s="120" t="s">
        <v>61</v>
      </c>
      <c r="H10" s="120" t="s">
        <v>64</v>
      </c>
      <c r="I10" s="120">
        <v>10</v>
      </c>
      <c r="J10" s="120" t="s">
        <v>69</v>
      </c>
      <c r="K10" s="120" t="s">
        <v>70</v>
      </c>
      <c r="L10" s="120">
        <v>0</v>
      </c>
      <c r="M10" s="120">
        <v>0</v>
      </c>
      <c r="N10" s="120">
        <v>0</v>
      </c>
      <c r="O10" s="120">
        <v>1</v>
      </c>
      <c r="P10" s="120">
        <v>0</v>
      </c>
      <c r="Q10" s="120" t="s">
        <v>75</v>
      </c>
      <c r="R10" s="79" t="s">
        <v>1273</v>
      </c>
      <c r="S10" s="137" t="s">
        <v>599</v>
      </c>
      <c r="T10" s="120">
        <v>5.16015625</v>
      </c>
      <c r="U10" s="120" t="s">
        <v>639</v>
      </c>
      <c r="V10" s="120" t="s">
        <v>639</v>
      </c>
      <c r="W10" s="120" t="s">
        <v>1846</v>
      </c>
      <c r="X10" s="120" t="s">
        <v>642</v>
      </c>
      <c r="Y10" s="120">
        <v>0.57000000000000006</v>
      </c>
      <c r="Z10" s="120" t="s">
        <v>645</v>
      </c>
      <c r="AA10" s="120">
        <v>1.467341362782141</v>
      </c>
      <c r="AB10" s="137" t="s">
        <v>1103</v>
      </c>
      <c r="AC10" s="120">
        <v>2010</v>
      </c>
      <c r="AD10" s="120">
        <v>8</v>
      </c>
      <c r="AE10" s="120" t="s">
        <v>1197</v>
      </c>
      <c r="AF10" s="120" t="s">
        <v>1134</v>
      </c>
      <c r="AG10" s="120" t="s">
        <v>1140</v>
      </c>
      <c r="AH10" s="120">
        <v>2</v>
      </c>
      <c r="AI10">
        <v>2</v>
      </c>
      <c r="AJ10" s="121">
        <v>2</v>
      </c>
      <c r="AK10" s="120" t="s">
        <v>75</v>
      </c>
      <c r="AL10" s="121">
        <v>1</v>
      </c>
      <c r="AM10" s="120">
        <v>9.32</v>
      </c>
      <c r="AN10" s="120">
        <v>-13.7533333333333</v>
      </c>
      <c r="AO10" s="121">
        <v>0</v>
      </c>
      <c r="AP10" s="120">
        <v>3</v>
      </c>
    </row>
    <row r="11" spans="1:42" x14ac:dyDescent="0.25">
      <c r="A11" t="s">
        <v>33</v>
      </c>
      <c r="B11" s="81" t="s">
        <v>43</v>
      </c>
      <c r="C11" s="81" t="s">
        <v>47</v>
      </c>
      <c r="D11" s="120" t="s">
        <v>50</v>
      </c>
      <c r="E11" s="120" t="s">
        <v>57</v>
      </c>
      <c r="F11" s="136">
        <v>4.5</v>
      </c>
      <c r="G11" s="120" t="s">
        <v>60</v>
      </c>
      <c r="H11" s="120" t="s">
        <v>64</v>
      </c>
      <c r="I11" s="120">
        <v>12</v>
      </c>
      <c r="J11" s="120" t="s">
        <v>67</v>
      </c>
      <c r="K11" s="120" t="s">
        <v>70</v>
      </c>
      <c r="L11" s="120">
        <v>0</v>
      </c>
      <c r="M11" s="120">
        <v>0</v>
      </c>
      <c r="N11" s="120">
        <v>1</v>
      </c>
      <c r="O11" s="120">
        <v>0</v>
      </c>
      <c r="P11" s="120">
        <v>0</v>
      </c>
      <c r="Q11" s="120" t="s">
        <v>75</v>
      </c>
      <c r="R11" s="79" t="s">
        <v>1276</v>
      </c>
      <c r="S11" s="137" t="s">
        <v>357</v>
      </c>
      <c r="T11" s="120">
        <v>3.3603515625</v>
      </c>
      <c r="U11" s="120" t="s">
        <v>639</v>
      </c>
      <c r="V11" s="120" t="s">
        <v>639</v>
      </c>
      <c r="W11" s="120" t="s">
        <v>1845</v>
      </c>
      <c r="X11" s="120" t="s">
        <v>642</v>
      </c>
      <c r="Y11" s="120">
        <v>0.34</v>
      </c>
      <c r="Z11" s="120" t="s">
        <v>645</v>
      </c>
      <c r="AA11" s="120">
        <v>0</v>
      </c>
      <c r="AB11" s="137" t="s">
        <v>890</v>
      </c>
      <c r="AC11" s="120">
        <v>2010</v>
      </c>
      <c r="AD11" s="120">
        <v>9</v>
      </c>
      <c r="AE11" s="120" t="s">
        <v>1197</v>
      </c>
      <c r="AF11" s="120" t="s">
        <v>1134</v>
      </c>
      <c r="AG11" s="120" t="s">
        <v>1137</v>
      </c>
      <c r="AH11" s="120">
        <v>2</v>
      </c>
      <c r="AI11">
        <v>1</v>
      </c>
      <c r="AJ11" s="121">
        <v>2</v>
      </c>
      <c r="AK11" s="120" t="s">
        <v>75</v>
      </c>
      <c r="AL11" s="121">
        <v>1</v>
      </c>
      <c r="AM11" s="120">
        <v>3.8833333333333302</v>
      </c>
      <c r="AN11" s="120">
        <v>9.5333333333333297</v>
      </c>
      <c r="AO11" s="121">
        <v>0</v>
      </c>
      <c r="AP11" s="120">
        <v>3</v>
      </c>
    </row>
    <row r="12" spans="1:42" x14ac:dyDescent="0.25">
      <c r="A12" t="s">
        <v>33</v>
      </c>
      <c r="B12" s="81" t="s">
        <v>43</v>
      </c>
      <c r="C12" s="81" t="s">
        <v>47</v>
      </c>
      <c r="D12" s="120" t="s">
        <v>52</v>
      </c>
      <c r="E12" s="120" t="s">
        <v>57</v>
      </c>
      <c r="F12" s="136">
        <v>4.5</v>
      </c>
      <c r="G12" s="120" t="s">
        <v>60</v>
      </c>
      <c r="H12" s="120" t="s">
        <v>64</v>
      </c>
      <c r="I12" s="120">
        <v>2</v>
      </c>
      <c r="J12" s="120" t="s">
        <v>68</v>
      </c>
      <c r="K12" s="120" t="s">
        <v>72</v>
      </c>
      <c r="L12" s="120">
        <v>0</v>
      </c>
      <c r="M12" s="120">
        <v>0</v>
      </c>
      <c r="N12" s="120">
        <v>0</v>
      </c>
      <c r="O12" s="120">
        <v>0</v>
      </c>
      <c r="P12" s="120">
        <v>0</v>
      </c>
      <c r="Q12" s="120" t="s">
        <v>75</v>
      </c>
      <c r="R12" s="79" t="s">
        <v>1277</v>
      </c>
      <c r="S12" s="137" t="s">
        <v>408</v>
      </c>
      <c r="T12" s="120">
        <v>4.919921875</v>
      </c>
      <c r="U12" s="120" t="s">
        <v>639</v>
      </c>
      <c r="V12" s="120" t="s">
        <v>639</v>
      </c>
      <c r="W12" s="120" t="s">
        <v>1845</v>
      </c>
      <c r="X12" s="120" t="s">
        <v>642</v>
      </c>
      <c r="Y12" s="120">
        <v>0.37</v>
      </c>
      <c r="Z12" s="120" t="s">
        <v>645</v>
      </c>
      <c r="AA12" s="120">
        <v>2.0027902826180711E-2</v>
      </c>
      <c r="AB12" s="137" t="s">
        <v>936</v>
      </c>
      <c r="AC12" s="120">
        <v>2010</v>
      </c>
      <c r="AD12" s="120">
        <v>9</v>
      </c>
      <c r="AE12" s="120" t="s">
        <v>1197</v>
      </c>
      <c r="AF12" s="120" t="s">
        <v>1134</v>
      </c>
      <c r="AG12" s="120" t="s">
        <v>1137</v>
      </c>
      <c r="AH12" s="120">
        <v>2</v>
      </c>
      <c r="AI12">
        <v>1</v>
      </c>
      <c r="AJ12" s="121">
        <v>2</v>
      </c>
      <c r="AK12" s="120" t="s">
        <v>75</v>
      </c>
      <c r="AL12" s="121">
        <v>1</v>
      </c>
      <c r="AM12" s="120">
        <v>3.8758333333333299</v>
      </c>
      <c r="AN12" s="120">
        <v>9.5350000000000001</v>
      </c>
      <c r="AO12" s="121">
        <v>0</v>
      </c>
      <c r="AP12" s="120">
        <v>1</v>
      </c>
    </row>
    <row r="13" spans="1:42" ht="15" customHeight="1" x14ac:dyDescent="0.25">
      <c r="A13" t="s">
        <v>33</v>
      </c>
      <c r="B13" s="81" t="s">
        <v>34</v>
      </c>
      <c r="C13" s="81" t="s">
        <v>50</v>
      </c>
      <c r="D13" s="120" t="s">
        <v>50</v>
      </c>
      <c r="E13" s="120" t="s">
        <v>56</v>
      </c>
      <c r="F13" s="136">
        <v>37</v>
      </c>
      <c r="G13" s="120" t="s">
        <v>59</v>
      </c>
      <c r="H13" s="120" t="s">
        <v>64</v>
      </c>
      <c r="I13" s="120">
        <v>21</v>
      </c>
      <c r="J13" s="120" t="s">
        <v>67</v>
      </c>
      <c r="K13" s="120" t="s">
        <v>71</v>
      </c>
      <c r="L13" s="120">
        <v>0</v>
      </c>
      <c r="M13" s="120">
        <v>0</v>
      </c>
      <c r="N13" s="120">
        <v>1</v>
      </c>
      <c r="O13" s="120">
        <v>0</v>
      </c>
      <c r="P13" s="120">
        <v>0</v>
      </c>
      <c r="Q13" s="120" t="s">
        <v>75</v>
      </c>
      <c r="R13" s="79" t="s">
        <v>1278</v>
      </c>
      <c r="S13" s="137" t="s">
        <v>137</v>
      </c>
      <c r="T13" s="120">
        <v>6.8603515625</v>
      </c>
      <c r="U13" s="120" t="s">
        <v>641</v>
      </c>
      <c r="V13" s="120" t="s">
        <v>641</v>
      </c>
      <c r="W13" s="120" t="s">
        <v>1846</v>
      </c>
      <c r="X13" s="120" t="s">
        <v>643</v>
      </c>
      <c r="Y13" s="120">
        <v>1.26</v>
      </c>
      <c r="Z13" s="120" t="s">
        <v>646</v>
      </c>
      <c r="AA13" s="120">
        <v>42.06340244183167</v>
      </c>
      <c r="AB13" s="137" t="s">
        <v>703</v>
      </c>
      <c r="AC13" s="120">
        <v>2010</v>
      </c>
      <c r="AD13" s="120">
        <v>9</v>
      </c>
      <c r="AE13" s="120" t="s">
        <v>1197</v>
      </c>
      <c r="AF13" s="120" t="s">
        <v>1136</v>
      </c>
      <c r="AG13" s="120" t="s">
        <v>1137</v>
      </c>
      <c r="AH13" s="120">
        <v>3</v>
      </c>
      <c r="AI13">
        <v>2</v>
      </c>
      <c r="AJ13" s="121">
        <v>2</v>
      </c>
      <c r="AK13" s="120" t="s">
        <v>75</v>
      </c>
      <c r="AL13" s="121">
        <v>1</v>
      </c>
      <c r="AM13" s="120">
        <v>6.44166666666667</v>
      </c>
      <c r="AN13" s="120">
        <v>3.387</v>
      </c>
      <c r="AO13" s="121">
        <v>1</v>
      </c>
      <c r="AP13" s="120">
        <v>3</v>
      </c>
    </row>
    <row r="14" spans="1:42" x14ac:dyDescent="0.25">
      <c r="A14" t="s">
        <v>33</v>
      </c>
      <c r="B14" s="81" t="s">
        <v>34</v>
      </c>
      <c r="C14" s="81" t="s">
        <v>48</v>
      </c>
      <c r="D14" s="120" t="s">
        <v>50</v>
      </c>
      <c r="E14" s="120" t="s">
        <v>57</v>
      </c>
      <c r="F14" s="136">
        <v>20</v>
      </c>
      <c r="G14" s="120" t="s">
        <v>59</v>
      </c>
      <c r="H14" s="120" t="s">
        <v>66</v>
      </c>
      <c r="I14" s="120">
        <v>6</v>
      </c>
      <c r="J14" s="120" t="s">
        <v>69</v>
      </c>
      <c r="K14" s="120" t="s">
        <v>70</v>
      </c>
      <c r="L14" s="120">
        <v>0</v>
      </c>
      <c r="M14" s="120">
        <v>0</v>
      </c>
      <c r="N14" s="120">
        <v>1</v>
      </c>
      <c r="O14" s="120">
        <v>0</v>
      </c>
      <c r="P14" s="120">
        <v>0</v>
      </c>
      <c r="Q14" s="120" t="s">
        <v>75</v>
      </c>
      <c r="R14" s="79" t="s">
        <v>1281</v>
      </c>
      <c r="S14" s="137" t="s">
        <v>172</v>
      </c>
      <c r="T14" s="120">
        <v>3.1201171875</v>
      </c>
      <c r="U14" s="120" t="s">
        <v>640</v>
      </c>
      <c r="V14" s="120" t="s">
        <v>639</v>
      </c>
      <c r="W14" s="120" t="s">
        <v>1846</v>
      </c>
      <c r="X14" s="120" t="s">
        <v>643</v>
      </c>
      <c r="Y14" s="120">
        <v>1.1499999999999999</v>
      </c>
      <c r="Z14" s="120" t="s">
        <v>645</v>
      </c>
      <c r="AA14" s="120">
        <v>0</v>
      </c>
      <c r="AB14" s="137" t="s">
        <v>172</v>
      </c>
      <c r="AC14" s="120">
        <v>2010</v>
      </c>
      <c r="AD14" s="120">
        <v>10</v>
      </c>
      <c r="AE14" s="120" t="s">
        <v>1197</v>
      </c>
      <c r="AF14" s="120" t="s">
        <v>1136</v>
      </c>
      <c r="AG14" s="120" t="s">
        <v>1137</v>
      </c>
      <c r="AH14" s="120">
        <v>2</v>
      </c>
      <c r="AI14">
        <v>1</v>
      </c>
      <c r="AJ14" s="121">
        <v>2</v>
      </c>
      <c r="AK14" s="120" t="s">
        <v>75</v>
      </c>
      <c r="AL14" s="121">
        <v>1</v>
      </c>
      <c r="AM14" s="120">
        <v>4.0575000000000001</v>
      </c>
      <c r="AN14" s="120">
        <v>6.8011666666666697</v>
      </c>
      <c r="AO14" s="121">
        <v>0</v>
      </c>
      <c r="AP14" s="120">
        <v>3</v>
      </c>
    </row>
    <row r="15" spans="1:42" x14ac:dyDescent="0.25">
      <c r="A15" t="s">
        <v>33</v>
      </c>
      <c r="B15" s="81" t="s">
        <v>34</v>
      </c>
      <c r="C15" s="81" t="s">
        <v>49</v>
      </c>
      <c r="D15" s="120" t="s">
        <v>52</v>
      </c>
      <c r="E15" s="120" t="s">
        <v>57</v>
      </c>
      <c r="F15" s="136">
        <v>8</v>
      </c>
      <c r="G15" s="120" t="s">
        <v>61</v>
      </c>
      <c r="H15" s="120" t="s">
        <v>64</v>
      </c>
      <c r="I15" s="120">
        <v>8</v>
      </c>
      <c r="J15" s="120" t="s">
        <v>69</v>
      </c>
      <c r="K15" s="120" t="s">
        <v>70</v>
      </c>
      <c r="L15" s="120">
        <v>0</v>
      </c>
      <c r="M15" s="120">
        <v>0</v>
      </c>
      <c r="N15" s="120">
        <v>0</v>
      </c>
      <c r="O15" s="120">
        <v>1</v>
      </c>
      <c r="P15" s="120">
        <v>0</v>
      </c>
      <c r="Q15" s="120" t="s">
        <v>75</v>
      </c>
      <c r="R15" s="79" t="s">
        <v>1282</v>
      </c>
      <c r="S15" s="137" t="s">
        <v>600</v>
      </c>
      <c r="T15" s="120">
        <v>2.83984375</v>
      </c>
      <c r="U15" s="120" t="s">
        <v>640</v>
      </c>
      <c r="V15" s="120" t="s">
        <v>639</v>
      </c>
      <c r="W15" s="120" t="s">
        <v>1847</v>
      </c>
      <c r="X15" s="120" t="s">
        <v>643</v>
      </c>
      <c r="Y15" s="120">
        <v>1.28</v>
      </c>
      <c r="Z15" s="120" t="s">
        <v>645</v>
      </c>
      <c r="AA15" s="120">
        <v>2.1826115072421408</v>
      </c>
      <c r="AB15" s="137" t="s">
        <v>796</v>
      </c>
      <c r="AC15" s="120">
        <v>2010</v>
      </c>
      <c r="AD15" s="120">
        <v>10</v>
      </c>
      <c r="AE15" s="120" t="s">
        <v>1197</v>
      </c>
      <c r="AF15" s="120" t="s">
        <v>1136</v>
      </c>
      <c r="AG15" s="120" t="s">
        <v>1137</v>
      </c>
      <c r="AH15" s="120">
        <v>2</v>
      </c>
      <c r="AI15">
        <v>2</v>
      </c>
      <c r="AJ15" s="121">
        <v>2</v>
      </c>
      <c r="AK15" s="120" t="s">
        <v>75</v>
      </c>
      <c r="AL15" s="121">
        <v>1</v>
      </c>
      <c r="AM15" s="120">
        <v>6.125</v>
      </c>
      <c r="AN15" s="120">
        <v>3.4449999999999998</v>
      </c>
      <c r="AO15" s="121">
        <v>0</v>
      </c>
      <c r="AP15" s="120">
        <v>3</v>
      </c>
    </row>
    <row r="16" spans="1:42" x14ac:dyDescent="0.25">
      <c r="A16" t="s">
        <v>32</v>
      </c>
      <c r="B16" s="81" t="s">
        <v>34</v>
      </c>
      <c r="C16" s="81" t="s">
        <v>48</v>
      </c>
      <c r="D16" s="120" t="s">
        <v>50</v>
      </c>
      <c r="E16" s="120" t="s">
        <v>56</v>
      </c>
      <c r="F16" s="136">
        <v>32</v>
      </c>
      <c r="G16" s="120" t="s">
        <v>59</v>
      </c>
      <c r="H16" s="120" t="s">
        <v>62</v>
      </c>
      <c r="I16" s="120">
        <v>6</v>
      </c>
      <c r="J16" s="120" t="s">
        <v>69</v>
      </c>
      <c r="K16" s="120" t="s">
        <v>71</v>
      </c>
      <c r="L16" s="120">
        <v>0</v>
      </c>
      <c r="M16" s="120">
        <v>0</v>
      </c>
      <c r="N16" s="120">
        <v>0</v>
      </c>
      <c r="O16" s="120">
        <v>0</v>
      </c>
      <c r="P16" s="120">
        <v>0</v>
      </c>
      <c r="Q16" s="120" t="s">
        <v>76</v>
      </c>
      <c r="R16" s="79" t="s">
        <v>1284</v>
      </c>
      <c r="S16" s="137" t="s">
        <v>322</v>
      </c>
      <c r="T16" s="120">
        <v>3.740234375</v>
      </c>
      <c r="U16" s="120" t="s">
        <v>639</v>
      </c>
      <c r="V16" s="120" t="s">
        <v>639</v>
      </c>
      <c r="W16" s="120" t="s">
        <v>1847</v>
      </c>
      <c r="X16" s="120" t="s">
        <v>644</v>
      </c>
      <c r="Y16" s="120">
        <v>1.7</v>
      </c>
      <c r="Z16" s="120" t="s">
        <v>645</v>
      </c>
      <c r="AA16" s="120">
        <v>1.8525810114218619</v>
      </c>
      <c r="AB16" s="137" t="s">
        <v>862</v>
      </c>
      <c r="AC16" s="120">
        <v>2010</v>
      </c>
      <c r="AD16" s="120">
        <v>10</v>
      </c>
      <c r="AE16" s="120" t="s">
        <v>1197</v>
      </c>
      <c r="AF16" s="120" t="s">
        <v>1136</v>
      </c>
      <c r="AG16" s="120" t="s">
        <v>1137</v>
      </c>
      <c r="AH16" s="120">
        <v>2</v>
      </c>
      <c r="AI16">
        <v>2</v>
      </c>
      <c r="AJ16" s="121">
        <v>1</v>
      </c>
      <c r="AK16" s="120" t="s">
        <v>75</v>
      </c>
      <c r="AL16" s="121">
        <v>0</v>
      </c>
      <c r="AM16" s="120">
        <v>5.8133333333333299</v>
      </c>
      <c r="AN16" s="120">
        <v>4.3849999999999998</v>
      </c>
      <c r="AO16" s="121">
        <v>0</v>
      </c>
      <c r="AP16" s="120">
        <v>2</v>
      </c>
    </row>
    <row r="17" spans="1:42" x14ac:dyDescent="0.25">
      <c r="A17" t="s">
        <v>33</v>
      </c>
      <c r="B17" s="81" t="s">
        <v>34</v>
      </c>
      <c r="C17" s="81" t="s">
        <v>47</v>
      </c>
      <c r="D17" s="120" t="s">
        <v>50</v>
      </c>
      <c r="E17" s="120" t="s">
        <v>56</v>
      </c>
      <c r="F17" s="136">
        <v>29</v>
      </c>
      <c r="G17" s="120" t="s">
        <v>59</v>
      </c>
      <c r="H17" s="120" t="s">
        <v>62</v>
      </c>
      <c r="I17" s="120">
        <v>10</v>
      </c>
      <c r="J17" s="120" t="s">
        <v>69</v>
      </c>
      <c r="K17" s="120" t="s">
        <v>70</v>
      </c>
      <c r="L17" s="120">
        <v>0</v>
      </c>
      <c r="M17" s="120">
        <v>0</v>
      </c>
      <c r="N17" s="120">
        <v>0</v>
      </c>
      <c r="O17" s="120">
        <v>0</v>
      </c>
      <c r="P17" s="120">
        <v>0</v>
      </c>
      <c r="Q17" s="120" t="s">
        <v>76</v>
      </c>
      <c r="R17" s="79" t="s">
        <v>1287</v>
      </c>
      <c r="S17" s="137" t="s">
        <v>335</v>
      </c>
      <c r="T17" s="120">
        <v>2.8798828125</v>
      </c>
      <c r="U17" s="120" t="s">
        <v>640</v>
      </c>
      <c r="V17" s="120" t="s">
        <v>639</v>
      </c>
      <c r="W17" s="120" t="s">
        <v>1846</v>
      </c>
      <c r="X17" s="120" t="s">
        <v>643</v>
      </c>
      <c r="Y17" s="120">
        <v>0.85</v>
      </c>
      <c r="Z17" s="120" t="s">
        <v>647</v>
      </c>
      <c r="AA17" s="120">
        <v>6.0853321105241731</v>
      </c>
      <c r="AB17" s="137" t="s">
        <v>872</v>
      </c>
      <c r="AC17" s="120">
        <v>2010</v>
      </c>
      <c r="AD17" s="120">
        <v>11</v>
      </c>
      <c r="AE17" s="120" t="s">
        <v>1196</v>
      </c>
      <c r="AF17" s="120" t="s">
        <v>1136</v>
      </c>
      <c r="AG17" s="120" t="s">
        <v>1137</v>
      </c>
      <c r="AH17" s="120">
        <v>2</v>
      </c>
      <c r="AI17">
        <v>2</v>
      </c>
      <c r="AJ17" s="121">
        <v>1</v>
      </c>
      <c r="AK17" s="120" t="s">
        <v>75</v>
      </c>
      <c r="AL17" s="121">
        <v>0</v>
      </c>
      <c r="AM17" s="120">
        <v>6</v>
      </c>
      <c r="AN17" s="120">
        <v>3.66</v>
      </c>
      <c r="AO17" s="121">
        <v>0</v>
      </c>
      <c r="AP17" s="120">
        <v>3</v>
      </c>
    </row>
    <row r="18" spans="1:42" x14ac:dyDescent="0.25">
      <c r="A18" t="s">
        <v>33</v>
      </c>
      <c r="B18" s="81" t="s">
        <v>41</v>
      </c>
      <c r="C18" s="81" t="s">
        <v>49</v>
      </c>
      <c r="D18" s="120" t="s">
        <v>50</v>
      </c>
      <c r="E18" s="120" t="s">
        <v>57</v>
      </c>
      <c r="F18" s="136">
        <v>21</v>
      </c>
      <c r="G18" s="120" t="s">
        <v>59</v>
      </c>
      <c r="H18" s="120" t="s">
        <v>64</v>
      </c>
      <c r="I18" s="120">
        <v>5</v>
      </c>
      <c r="J18" s="120" t="s">
        <v>69</v>
      </c>
      <c r="K18" s="120" t="s">
        <v>70</v>
      </c>
      <c r="L18" s="120">
        <v>0</v>
      </c>
      <c r="M18" s="120">
        <v>0</v>
      </c>
      <c r="N18" s="120">
        <v>0</v>
      </c>
      <c r="O18" s="120">
        <v>1</v>
      </c>
      <c r="P18" s="120">
        <v>0</v>
      </c>
      <c r="Q18" s="120" t="s">
        <v>75</v>
      </c>
      <c r="R18" s="79" t="s">
        <v>1288</v>
      </c>
      <c r="S18" s="137" t="s">
        <v>143</v>
      </c>
      <c r="T18" s="120">
        <v>3.0498046875</v>
      </c>
      <c r="U18" s="120" t="s">
        <v>640</v>
      </c>
      <c r="V18" s="120" t="s">
        <v>639</v>
      </c>
      <c r="W18" s="120" t="s">
        <v>1845</v>
      </c>
      <c r="X18" s="120" t="s">
        <v>642</v>
      </c>
      <c r="Y18" s="120">
        <v>0.22</v>
      </c>
      <c r="Z18" s="120" t="s">
        <v>645</v>
      </c>
      <c r="AA18" s="120">
        <v>0</v>
      </c>
      <c r="AB18" s="137" t="s">
        <v>708</v>
      </c>
      <c r="AC18" s="120">
        <v>2010</v>
      </c>
      <c r="AD18" s="120">
        <v>11</v>
      </c>
      <c r="AE18" s="120" t="s">
        <v>1196</v>
      </c>
      <c r="AF18" s="120" t="s">
        <v>1136</v>
      </c>
      <c r="AG18" s="120" t="s">
        <v>1140</v>
      </c>
      <c r="AH18" s="120">
        <v>2</v>
      </c>
      <c r="AI18">
        <v>1</v>
      </c>
      <c r="AJ18" s="121">
        <v>2</v>
      </c>
      <c r="AK18" s="120" t="s">
        <v>75</v>
      </c>
      <c r="AL18" s="121">
        <v>1</v>
      </c>
      <c r="AM18" s="120">
        <v>9.2833333333333297</v>
      </c>
      <c r="AN18" s="120">
        <v>-13.966666666666701</v>
      </c>
      <c r="AO18" s="121">
        <v>0</v>
      </c>
      <c r="AP18" s="120">
        <v>3</v>
      </c>
    </row>
    <row r="19" spans="1:42" x14ac:dyDescent="0.25">
      <c r="A19" t="s">
        <v>33</v>
      </c>
      <c r="B19" s="81" t="s">
        <v>34</v>
      </c>
      <c r="C19" s="81" t="s">
        <v>47</v>
      </c>
      <c r="D19" s="120" t="s">
        <v>50</v>
      </c>
      <c r="E19" s="120" t="s">
        <v>56</v>
      </c>
      <c r="F19" s="136">
        <v>29</v>
      </c>
      <c r="G19" s="120" t="s">
        <v>59</v>
      </c>
      <c r="H19" s="120" t="s">
        <v>62</v>
      </c>
      <c r="I19" s="120">
        <v>7</v>
      </c>
      <c r="J19" s="120" t="s">
        <v>69</v>
      </c>
      <c r="K19" s="120" t="s">
        <v>70</v>
      </c>
      <c r="L19" s="120">
        <v>0</v>
      </c>
      <c r="M19" s="120">
        <v>0</v>
      </c>
      <c r="N19" s="120">
        <v>0</v>
      </c>
      <c r="O19" s="120">
        <v>0</v>
      </c>
      <c r="P19" s="120">
        <v>0</v>
      </c>
      <c r="Q19" s="120" t="s">
        <v>76</v>
      </c>
      <c r="R19" s="79" t="s">
        <v>1292</v>
      </c>
      <c r="S19" s="137" t="s">
        <v>278</v>
      </c>
      <c r="T19" s="120">
        <v>2.7099609375</v>
      </c>
      <c r="U19" s="120" t="s">
        <v>640</v>
      </c>
      <c r="V19" s="120" t="s">
        <v>639</v>
      </c>
      <c r="W19" s="120" t="s">
        <v>1846</v>
      </c>
      <c r="X19" s="120" t="s">
        <v>643</v>
      </c>
      <c r="Y19" s="120">
        <v>0.94</v>
      </c>
      <c r="Z19" s="120" t="s">
        <v>645</v>
      </c>
      <c r="AA19" s="120">
        <v>0</v>
      </c>
      <c r="AB19" s="137" t="s">
        <v>826</v>
      </c>
      <c r="AC19" s="120">
        <v>2010</v>
      </c>
      <c r="AD19" s="120">
        <v>12</v>
      </c>
      <c r="AE19" s="120" t="s">
        <v>1196</v>
      </c>
      <c r="AF19" s="120" t="s">
        <v>1136</v>
      </c>
      <c r="AG19" s="120" t="s">
        <v>1137</v>
      </c>
      <c r="AH19" s="120">
        <v>2</v>
      </c>
      <c r="AI19">
        <v>1</v>
      </c>
      <c r="AJ19" s="121">
        <v>1</v>
      </c>
      <c r="AK19" s="120" t="s">
        <v>75</v>
      </c>
      <c r="AL19" s="121">
        <v>0</v>
      </c>
      <c r="AM19" s="120">
        <v>6.01</v>
      </c>
      <c r="AN19" s="120">
        <v>3.55833333333333</v>
      </c>
      <c r="AO19" s="121">
        <v>0</v>
      </c>
      <c r="AP19" s="120">
        <v>3</v>
      </c>
    </row>
    <row r="20" spans="1:42" ht="15" customHeight="1" x14ac:dyDescent="0.25">
      <c r="A20" t="s">
        <v>33</v>
      </c>
      <c r="B20" s="81" t="s">
        <v>34</v>
      </c>
      <c r="C20" s="81" t="s">
        <v>49</v>
      </c>
      <c r="D20" s="120" t="s">
        <v>50</v>
      </c>
      <c r="E20" s="120" t="s">
        <v>57</v>
      </c>
      <c r="F20" s="136">
        <v>15</v>
      </c>
      <c r="G20" s="120" t="s">
        <v>59</v>
      </c>
      <c r="H20" s="120" t="s">
        <v>65</v>
      </c>
      <c r="I20" s="120">
        <v>15</v>
      </c>
      <c r="J20" s="120" t="s">
        <v>67</v>
      </c>
      <c r="K20" s="120" t="s">
        <v>70</v>
      </c>
      <c r="L20" s="120">
        <v>1</v>
      </c>
      <c r="M20" s="120">
        <v>0</v>
      </c>
      <c r="N20" s="120">
        <v>0</v>
      </c>
      <c r="O20" s="120">
        <v>0</v>
      </c>
      <c r="P20" s="120">
        <v>0</v>
      </c>
      <c r="Q20" s="120" t="s">
        <v>75</v>
      </c>
      <c r="R20" s="79" t="s">
        <v>1293</v>
      </c>
      <c r="S20" s="137" t="s">
        <v>116</v>
      </c>
      <c r="T20" s="120">
        <v>3.08984375</v>
      </c>
      <c r="U20" s="120" t="s">
        <v>640</v>
      </c>
      <c r="V20" s="120" t="s">
        <v>639</v>
      </c>
      <c r="W20" s="120" t="s">
        <v>1846</v>
      </c>
      <c r="X20" s="120" t="s">
        <v>643</v>
      </c>
      <c r="Y20" s="120">
        <v>1.03</v>
      </c>
      <c r="Z20" s="120" t="s">
        <v>645</v>
      </c>
      <c r="AA20" s="120">
        <v>0</v>
      </c>
      <c r="AB20" s="137" t="s">
        <v>684</v>
      </c>
      <c r="AC20" s="120">
        <v>2010</v>
      </c>
      <c r="AD20" s="120">
        <v>12</v>
      </c>
      <c r="AE20" s="120" t="s">
        <v>1196</v>
      </c>
      <c r="AF20" s="120" t="s">
        <v>1133</v>
      </c>
      <c r="AG20" s="120" t="s">
        <v>1137</v>
      </c>
      <c r="AH20" s="120">
        <v>2</v>
      </c>
      <c r="AI20">
        <v>1</v>
      </c>
      <c r="AJ20" s="121">
        <v>3</v>
      </c>
      <c r="AK20" s="120" t="s">
        <v>75</v>
      </c>
      <c r="AL20" s="121">
        <v>1</v>
      </c>
      <c r="AM20" s="120">
        <v>6.1283333333333303</v>
      </c>
      <c r="AN20" s="120">
        <v>2.62</v>
      </c>
      <c r="AO20" s="121">
        <v>0</v>
      </c>
      <c r="AP20" s="120">
        <v>3</v>
      </c>
    </row>
    <row r="21" spans="1:42" x14ac:dyDescent="0.25">
      <c r="A21" t="s">
        <v>33</v>
      </c>
      <c r="B21" s="81" t="s">
        <v>34</v>
      </c>
      <c r="C21" s="81" t="s">
        <v>49</v>
      </c>
      <c r="D21" s="120" t="s">
        <v>50</v>
      </c>
      <c r="E21" s="120" t="s">
        <v>57</v>
      </c>
      <c r="F21" s="136">
        <v>7</v>
      </c>
      <c r="G21" s="120" t="s">
        <v>61</v>
      </c>
      <c r="H21" s="120" t="s">
        <v>64</v>
      </c>
      <c r="I21" s="120">
        <v>25</v>
      </c>
      <c r="J21" s="120" t="s">
        <v>67</v>
      </c>
      <c r="K21" s="120" t="s">
        <v>70</v>
      </c>
      <c r="L21" s="120">
        <v>0</v>
      </c>
      <c r="M21" s="120">
        <v>0</v>
      </c>
      <c r="N21" s="120">
        <v>0</v>
      </c>
      <c r="O21" s="120">
        <v>1</v>
      </c>
      <c r="P21" s="120">
        <v>0</v>
      </c>
      <c r="Q21" s="120" t="s">
        <v>75</v>
      </c>
      <c r="R21" s="79" t="s">
        <v>1294</v>
      </c>
      <c r="S21" s="137" t="s">
        <v>483</v>
      </c>
      <c r="T21" s="120">
        <v>2.48046875</v>
      </c>
      <c r="U21" s="120" t="s">
        <v>640</v>
      </c>
      <c r="V21" s="120" t="s">
        <v>640</v>
      </c>
      <c r="W21" s="120" t="s">
        <v>1846</v>
      </c>
      <c r="X21" s="120" t="s">
        <v>643</v>
      </c>
      <c r="Y21" s="120">
        <v>1.2</v>
      </c>
      <c r="Z21" s="120" t="s">
        <v>645</v>
      </c>
      <c r="AA21" s="120">
        <v>0</v>
      </c>
      <c r="AB21" s="137" t="s">
        <v>1007</v>
      </c>
      <c r="AC21" s="120">
        <v>2011</v>
      </c>
      <c r="AD21" s="120">
        <v>1</v>
      </c>
      <c r="AE21" s="120" t="s">
        <v>1196</v>
      </c>
      <c r="AF21" s="120" t="s">
        <v>1133</v>
      </c>
      <c r="AG21" s="120" t="s">
        <v>1137</v>
      </c>
      <c r="AH21" s="120">
        <v>1</v>
      </c>
      <c r="AI21">
        <v>1</v>
      </c>
      <c r="AJ21" s="121">
        <v>2</v>
      </c>
      <c r="AK21" s="120" t="s">
        <v>75</v>
      </c>
      <c r="AL21" s="121">
        <v>1</v>
      </c>
      <c r="AM21" s="120">
        <v>6.2666666666666702</v>
      </c>
      <c r="AN21" s="120">
        <v>3.3833333333333302</v>
      </c>
      <c r="AO21" s="121">
        <v>0</v>
      </c>
      <c r="AP21" s="120">
        <v>3</v>
      </c>
    </row>
    <row r="22" spans="1:42" x14ac:dyDescent="0.25">
      <c r="A22" t="s">
        <v>33</v>
      </c>
      <c r="B22" s="81" t="s">
        <v>34</v>
      </c>
      <c r="C22" s="81" t="s">
        <v>47</v>
      </c>
      <c r="D22" s="120" t="s">
        <v>50</v>
      </c>
      <c r="E22" s="120" t="s">
        <v>57</v>
      </c>
      <c r="F22" s="136">
        <v>8</v>
      </c>
      <c r="G22" s="120" t="s">
        <v>61</v>
      </c>
      <c r="H22" s="120" t="s">
        <v>64</v>
      </c>
      <c r="I22" s="120">
        <v>12</v>
      </c>
      <c r="J22" s="120" t="s">
        <v>67</v>
      </c>
      <c r="K22" s="120" t="s">
        <v>70</v>
      </c>
      <c r="L22" s="120">
        <v>0</v>
      </c>
      <c r="M22" s="120">
        <v>0</v>
      </c>
      <c r="N22" s="120">
        <v>0</v>
      </c>
      <c r="O22" s="120">
        <v>1</v>
      </c>
      <c r="P22" s="120">
        <v>0</v>
      </c>
      <c r="Q22" s="120" t="s">
        <v>75</v>
      </c>
      <c r="R22" s="79" t="s">
        <v>1295</v>
      </c>
      <c r="S22" s="137" t="s">
        <v>479</v>
      </c>
      <c r="T22" s="120">
        <v>1.6796875</v>
      </c>
      <c r="U22" s="120" t="s">
        <v>640</v>
      </c>
      <c r="V22" s="120" t="s">
        <v>640</v>
      </c>
      <c r="W22" s="120" t="s">
        <v>1846</v>
      </c>
      <c r="X22" s="120" t="s">
        <v>643</v>
      </c>
      <c r="Y22" s="120">
        <v>0.77</v>
      </c>
      <c r="Z22" s="120" t="s">
        <v>645</v>
      </c>
      <c r="AA22" s="120">
        <v>0</v>
      </c>
      <c r="AB22" s="137" t="s">
        <v>1003</v>
      </c>
      <c r="AC22" s="120">
        <v>2011</v>
      </c>
      <c r="AD22" s="120">
        <v>1</v>
      </c>
      <c r="AE22" s="120" t="s">
        <v>1196</v>
      </c>
      <c r="AF22" s="120" t="s">
        <v>1133</v>
      </c>
      <c r="AG22" s="120" t="s">
        <v>1137</v>
      </c>
      <c r="AH22" s="120">
        <v>1</v>
      </c>
      <c r="AI22">
        <v>1</v>
      </c>
      <c r="AJ22" s="121">
        <v>2</v>
      </c>
      <c r="AK22" s="120" t="s">
        <v>75</v>
      </c>
      <c r="AL22" s="121">
        <v>1</v>
      </c>
      <c r="AM22" s="120">
        <v>6.3</v>
      </c>
      <c r="AN22" s="120">
        <v>3.35</v>
      </c>
      <c r="AO22" s="121">
        <v>0</v>
      </c>
      <c r="AP22" s="120">
        <v>3</v>
      </c>
    </row>
    <row r="23" spans="1:42" x14ac:dyDescent="0.25">
      <c r="A23" t="s">
        <v>32</v>
      </c>
      <c r="B23" s="81" t="s">
        <v>34</v>
      </c>
      <c r="C23" s="81" t="s">
        <v>49</v>
      </c>
      <c r="D23" s="120" t="s">
        <v>50</v>
      </c>
      <c r="E23" s="120" t="s">
        <v>57</v>
      </c>
      <c r="F23" s="136">
        <v>3</v>
      </c>
      <c r="G23" s="120" t="s">
        <v>61</v>
      </c>
      <c r="H23" s="120" t="s">
        <v>62</v>
      </c>
      <c r="I23" s="120">
        <v>3</v>
      </c>
      <c r="J23" s="120" t="s">
        <v>68</v>
      </c>
      <c r="K23" s="120" t="s">
        <v>70</v>
      </c>
      <c r="L23" s="120">
        <v>0</v>
      </c>
      <c r="M23" s="120">
        <v>0</v>
      </c>
      <c r="N23" s="120">
        <v>0</v>
      </c>
      <c r="O23" s="120">
        <v>0</v>
      </c>
      <c r="P23" s="120">
        <v>0</v>
      </c>
      <c r="Q23" s="120" t="s">
        <v>75</v>
      </c>
      <c r="R23" t="s">
        <v>1302</v>
      </c>
      <c r="S23" s="137" t="s">
        <v>507</v>
      </c>
      <c r="T23" s="120">
        <v>3.580078125</v>
      </c>
      <c r="U23" s="120" t="s">
        <v>639</v>
      </c>
      <c r="V23" s="120" t="s">
        <v>639</v>
      </c>
      <c r="W23" s="120" t="s">
        <v>1846</v>
      </c>
      <c r="X23" s="120" t="s">
        <v>643</v>
      </c>
      <c r="Y23" s="120">
        <v>0.98</v>
      </c>
      <c r="Z23" s="120" t="s">
        <v>645</v>
      </c>
      <c r="AA23" s="120">
        <v>0</v>
      </c>
      <c r="AB23" s="137" t="s">
        <v>1004</v>
      </c>
      <c r="AC23" s="120">
        <v>2011</v>
      </c>
      <c r="AD23" s="120">
        <v>3</v>
      </c>
      <c r="AE23" s="120" t="s">
        <v>1196</v>
      </c>
      <c r="AF23" s="120" t="s">
        <v>1133</v>
      </c>
      <c r="AG23" s="120" t="s">
        <v>1137</v>
      </c>
      <c r="AH23" s="120">
        <v>2</v>
      </c>
      <c r="AI23">
        <v>2</v>
      </c>
      <c r="AJ23" s="121">
        <v>1</v>
      </c>
      <c r="AK23" s="120" t="s">
        <v>75</v>
      </c>
      <c r="AL23" s="121">
        <v>0</v>
      </c>
      <c r="AM23" s="120">
        <v>6.15</v>
      </c>
      <c r="AN23" s="120">
        <v>2.43333333333333</v>
      </c>
      <c r="AO23" s="121">
        <v>0</v>
      </c>
      <c r="AP23" s="120">
        <v>2</v>
      </c>
    </row>
    <row r="24" spans="1:42" x14ac:dyDescent="0.25">
      <c r="A24" t="s">
        <v>32</v>
      </c>
      <c r="B24" s="81" t="s">
        <v>1191</v>
      </c>
      <c r="C24" s="81" t="s">
        <v>49</v>
      </c>
      <c r="D24" s="120" t="s">
        <v>50</v>
      </c>
      <c r="E24" s="120" t="s">
        <v>57</v>
      </c>
      <c r="F24" s="136">
        <v>67</v>
      </c>
      <c r="G24" s="120" t="s">
        <v>59</v>
      </c>
      <c r="H24" s="120" t="s">
        <v>64</v>
      </c>
      <c r="I24" s="120">
        <v>10</v>
      </c>
      <c r="J24" s="120" t="s">
        <v>69</v>
      </c>
      <c r="K24" s="120" t="s">
        <v>70</v>
      </c>
      <c r="L24" s="120">
        <v>0</v>
      </c>
      <c r="M24" s="120">
        <v>0</v>
      </c>
      <c r="N24" s="120">
        <v>0</v>
      </c>
      <c r="O24" s="120">
        <v>0</v>
      </c>
      <c r="P24" s="120">
        <v>0</v>
      </c>
      <c r="Q24" s="120" t="s">
        <v>75</v>
      </c>
      <c r="R24" s="79" t="s">
        <v>1303</v>
      </c>
      <c r="S24" s="137" t="s">
        <v>209</v>
      </c>
      <c r="T24" s="120">
        <v>4.4599609375</v>
      </c>
      <c r="U24" s="120" t="s">
        <v>639</v>
      </c>
      <c r="V24" s="120" t="s">
        <v>639</v>
      </c>
      <c r="W24" s="120" t="s">
        <v>1846</v>
      </c>
      <c r="X24" s="120" t="s">
        <v>643</v>
      </c>
      <c r="Y24" s="120">
        <v>1.2</v>
      </c>
      <c r="Z24" s="120" t="s">
        <v>645</v>
      </c>
      <c r="AA24" s="120">
        <v>0.49542454071342862</v>
      </c>
      <c r="AB24" s="137" t="s">
        <v>766</v>
      </c>
      <c r="AC24" s="120">
        <v>2011</v>
      </c>
      <c r="AD24" s="120">
        <v>4</v>
      </c>
      <c r="AE24" s="120" t="s">
        <v>1197</v>
      </c>
      <c r="AF24" s="120" t="s">
        <v>1135</v>
      </c>
      <c r="AG24" s="120" t="s">
        <v>1138</v>
      </c>
      <c r="AH24" s="120">
        <v>2</v>
      </c>
      <c r="AI24">
        <v>2</v>
      </c>
      <c r="AJ24" s="121">
        <v>2</v>
      </c>
      <c r="AK24" s="120" t="s">
        <v>75</v>
      </c>
      <c r="AL24" s="121">
        <v>1</v>
      </c>
      <c r="AM24" s="120">
        <v>5.2666666666666702</v>
      </c>
      <c r="AN24" s="120">
        <v>2.0833333333333299</v>
      </c>
      <c r="AO24" s="121">
        <v>0</v>
      </c>
      <c r="AP24" s="120">
        <v>3</v>
      </c>
    </row>
    <row r="25" spans="1:42" x14ac:dyDescent="0.25">
      <c r="A25" t="s">
        <v>32</v>
      </c>
      <c r="B25" s="81" t="s">
        <v>34</v>
      </c>
      <c r="C25" s="81" t="s">
        <v>47</v>
      </c>
      <c r="D25" s="120" t="s">
        <v>52</v>
      </c>
      <c r="E25" s="120" t="s">
        <v>56</v>
      </c>
      <c r="F25" s="136">
        <v>85</v>
      </c>
      <c r="G25" s="120" t="s">
        <v>59</v>
      </c>
      <c r="H25" s="120" t="s">
        <v>62</v>
      </c>
      <c r="I25" s="120">
        <v>6</v>
      </c>
      <c r="J25" s="120" t="s">
        <v>69</v>
      </c>
      <c r="K25" s="120" t="s">
        <v>70</v>
      </c>
      <c r="L25" s="120">
        <v>0</v>
      </c>
      <c r="M25" s="120">
        <v>0</v>
      </c>
      <c r="N25" s="120">
        <v>0</v>
      </c>
      <c r="O25" s="120">
        <v>0</v>
      </c>
      <c r="P25" s="120">
        <v>0</v>
      </c>
      <c r="Q25" s="120" t="s">
        <v>76</v>
      </c>
      <c r="R25" s="79" t="s">
        <v>1304</v>
      </c>
      <c r="S25" s="137" t="s">
        <v>304</v>
      </c>
      <c r="T25" s="120">
        <v>5.1103515625</v>
      </c>
      <c r="U25" s="120" t="s">
        <v>639</v>
      </c>
      <c r="V25" s="120" t="s">
        <v>639</v>
      </c>
      <c r="W25" s="120" t="s">
        <v>1847</v>
      </c>
      <c r="X25" s="120" t="s">
        <v>643</v>
      </c>
      <c r="Y25" s="120">
        <v>1.49</v>
      </c>
      <c r="Z25" s="120" t="s">
        <v>645</v>
      </c>
      <c r="AA25" s="120">
        <v>0</v>
      </c>
      <c r="AB25" s="137" t="s">
        <v>847</v>
      </c>
      <c r="AC25" s="120">
        <v>2011</v>
      </c>
      <c r="AD25" s="120">
        <v>4</v>
      </c>
      <c r="AE25" s="120" t="s">
        <v>1197</v>
      </c>
      <c r="AF25" s="120" t="s">
        <v>1135</v>
      </c>
      <c r="AG25" s="120" t="s">
        <v>1137</v>
      </c>
      <c r="AH25" s="120">
        <v>2</v>
      </c>
      <c r="AI25">
        <v>2</v>
      </c>
      <c r="AJ25" s="121">
        <v>1</v>
      </c>
      <c r="AK25" s="120" t="s">
        <v>75</v>
      </c>
      <c r="AL25" s="121">
        <v>0</v>
      </c>
      <c r="AM25" s="120">
        <v>5.01</v>
      </c>
      <c r="AN25" s="120">
        <v>3.7383333333333302</v>
      </c>
      <c r="AO25" s="121">
        <v>0</v>
      </c>
      <c r="AP25" s="120">
        <v>3</v>
      </c>
    </row>
    <row r="26" spans="1:42" x14ac:dyDescent="0.25">
      <c r="A26" t="s">
        <v>33</v>
      </c>
      <c r="B26" s="81" t="s">
        <v>39</v>
      </c>
      <c r="C26" s="81" t="s">
        <v>50</v>
      </c>
      <c r="D26" s="120" t="s">
        <v>50</v>
      </c>
      <c r="E26" s="120" t="s">
        <v>57</v>
      </c>
      <c r="F26" s="136">
        <v>0.6</v>
      </c>
      <c r="G26" s="120" t="s">
        <v>60</v>
      </c>
      <c r="H26" s="120" t="s">
        <v>64</v>
      </c>
      <c r="I26" s="120">
        <v>7</v>
      </c>
      <c r="J26" s="120" t="s">
        <v>69</v>
      </c>
      <c r="K26" s="120" t="s">
        <v>72</v>
      </c>
      <c r="L26" s="120">
        <v>0</v>
      </c>
      <c r="M26" s="120">
        <v>0</v>
      </c>
      <c r="N26" s="120">
        <v>0</v>
      </c>
      <c r="O26" s="120">
        <v>0</v>
      </c>
      <c r="P26" s="120">
        <v>0</v>
      </c>
      <c r="Q26" s="120" t="s">
        <v>75</v>
      </c>
      <c r="R26" s="79" t="s">
        <v>1306</v>
      </c>
      <c r="S26" s="137" t="s">
        <v>441</v>
      </c>
      <c r="T26" s="120">
        <v>3.2099609375</v>
      </c>
      <c r="U26" s="120" t="s">
        <v>640</v>
      </c>
      <c r="V26" s="120" t="s">
        <v>639</v>
      </c>
      <c r="W26" s="120" t="s">
        <v>1846</v>
      </c>
      <c r="X26" s="120" t="s">
        <v>643</v>
      </c>
      <c r="Y26" s="120">
        <v>1.2529999999999999</v>
      </c>
      <c r="Z26" s="120" t="s">
        <v>645</v>
      </c>
      <c r="AA26" s="120">
        <v>0</v>
      </c>
      <c r="AB26" s="137" t="s">
        <v>967</v>
      </c>
      <c r="AC26" s="120">
        <v>2011</v>
      </c>
      <c r="AD26" s="120">
        <v>5</v>
      </c>
      <c r="AE26" s="120" t="s">
        <v>1197</v>
      </c>
      <c r="AF26" s="120" t="s">
        <v>1135</v>
      </c>
      <c r="AG26" s="120" t="s">
        <v>1138</v>
      </c>
      <c r="AH26" s="120">
        <v>2</v>
      </c>
      <c r="AI26">
        <v>1</v>
      </c>
      <c r="AJ26" s="121">
        <v>2</v>
      </c>
      <c r="AK26" s="120" t="s">
        <v>75</v>
      </c>
      <c r="AL26" s="121">
        <v>1</v>
      </c>
      <c r="AM26" s="120">
        <v>4.9033333333333298</v>
      </c>
      <c r="AN26" s="120">
        <v>-1.7233333333333301</v>
      </c>
      <c r="AO26" s="121">
        <v>0</v>
      </c>
      <c r="AP26" s="120">
        <v>1</v>
      </c>
    </row>
    <row r="27" spans="1:42" x14ac:dyDescent="0.25">
      <c r="A27" t="s">
        <v>33</v>
      </c>
      <c r="B27" s="81" t="s">
        <v>1191</v>
      </c>
      <c r="C27" s="81" t="s">
        <v>49</v>
      </c>
      <c r="D27" s="120" t="s">
        <v>52</v>
      </c>
      <c r="E27" s="120" t="s">
        <v>57</v>
      </c>
      <c r="F27" s="136">
        <v>6</v>
      </c>
      <c r="G27" s="120" t="s">
        <v>61</v>
      </c>
      <c r="H27" s="120" t="s">
        <v>64</v>
      </c>
      <c r="I27" s="120">
        <v>6</v>
      </c>
      <c r="J27" s="120" t="s">
        <v>69</v>
      </c>
      <c r="K27" s="120" t="s">
        <v>70</v>
      </c>
      <c r="L27" s="120">
        <v>0</v>
      </c>
      <c r="M27" s="120">
        <v>1</v>
      </c>
      <c r="N27" s="120">
        <v>0</v>
      </c>
      <c r="O27" s="120">
        <v>0</v>
      </c>
      <c r="P27" s="120">
        <v>0</v>
      </c>
      <c r="Q27" s="120" t="s">
        <v>75</v>
      </c>
      <c r="R27" s="79" t="s">
        <v>1308</v>
      </c>
      <c r="S27" s="137" t="s">
        <v>602</v>
      </c>
      <c r="T27" s="120">
        <v>3.0302734375</v>
      </c>
      <c r="U27" s="120" t="s">
        <v>640</v>
      </c>
      <c r="V27" s="120" t="s">
        <v>639</v>
      </c>
      <c r="W27" s="120" t="s">
        <v>1847</v>
      </c>
      <c r="X27" s="120" t="s">
        <v>643</v>
      </c>
      <c r="Y27" s="120">
        <v>1.41</v>
      </c>
      <c r="Z27" s="120" t="s">
        <v>645</v>
      </c>
      <c r="AA27" s="120">
        <v>2.271525096148252</v>
      </c>
      <c r="AB27" s="137" t="s">
        <v>789</v>
      </c>
      <c r="AC27" s="120">
        <v>2011</v>
      </c>
      <c r="AD27" s="120">
        <v>5</v>
      </c>
      <c r="AE27" s="120" t="s">
        <v>1197</v>
      </c>
      <c r="AF27" s="120" t="s">
        <v>1135</v>
      </c>
      <c r="AG27" s="120" t="s">
        <v>1138</v>
      </c>
      <c r="AH27" s="120">
        <v>2</v>
      </c>
      <c r="AI27">
        <v>2</v>
      </c>
      <c r="AJ27" s="121">
        <v>2</v>
      </c>
      <c r="AK27" s="120" t="s">
        <v>75</v>
      </c>
      <c r="AL27" s="121">
        <v>1</v>
      </c>
      <c r="AM27" s="120">
        <v>6.2649999999999997</v>
      </c>
      <c r="AN27" s="120">
        <v>2.4449999999999998</v>
      </c>
      <c r="AO27" s="121">
        <v>0</v>
      </c>
      <c r="AP27" s="120">
        <v>3</v>
      </c>
    </row>
    <row r="28" spans="1:42" x14ac:dyDescent="0.25">
      <c r="A28" t="s">
        <v>33</v>
      </c>
      <c r="B28" s="81" t="s">
        <v>39</v>
      </c>
      <c r="C28" s="81" t="s">
        <v>50</v>
      </c>
      <c r="D28" s="120" t="s">
        <v>50</v>
      </c>
      <c r="E28" s="120" t="s">
        <v>57</v>
      </c>
      <c r="F28" s="136">
        <v>1</v>
      </c>
      <c r="G28" s="120" t="s">
        <v>60</v>
      </c>
      <c r="H28" s="120" t="s">
        <v>64</v>
      </c>
      <c r="I28" s="120">
        <v>2</v>
      </c>
      <c r="J28" s="120" t="s">
        <v>68</v>
      </c>
      <c r="K28" s="120" t="s">
        <v>72</v>
      </c>
      <c r="L28" s="120">
        <v>0</v>
      </c>
      <c r="M28" s="120">
        <v>0</v>
      </c>
      <c r="N28" s="120">
        <v>1</v>
      </c>
      <c r="O28" s="120">
        <v>0</v>
      </c>
      <c r="P28" s="120">
        <v>0</v>
      </c>
      <c r="Q28" s="120" t="s">
        <v>75</v>
      </c>
      <c r="R28" s="79" t="s">
        <v>1309</v>
      </c>
      <c r="S28" s="137" t="s">
        <v>414</v>
      </c>
      <c r="T28" s="120">
        <v>3.400390625</v>
      </c>
      <c r="U28" s="120" t="s">
        <v>639</v>
      </c>
      <c r="V28" s="120" t="s">
        <v>639</v>
      </c>
      <c r="W28" s="120" t="s">
        <v>1847</v>
      </c>
      <c r="X28" s="120" t="s">
        <v>643</v>
      </c>
      <c r="Y28" s="120">
        <v>1.48125</v>
      </c>
      <c r="Z28" s="120" t="s">
        <v>645</v>
      </c>
      <c r="AA28" s="120">
        <v>0.37896290554531908</v>
      </c>
      <c r="AB28" s="137" t="s">
        <v>940</v>
      </c>
      <c r="AC28" s="120">
        <v>2011</v>
      </c>
      <c r="AD28" s="120">
        <v>5</v>
      </c>
      <c r="AE28" s="120" t="s">
        <v>1197</v>
      </c>
      <c r="AF28" s="120" t="s">
        <v>1135</v>
      </c>
      <c r="AG28" s="120" t="s">
        <v>1138</v>
      </c>
      <c r="AH28" s="120">
        <v>2</v>
      </c>
      <c r="AI28">
        <v>2</v>
      </c>
      <c r="AJ28" s="121">
        <v>2</v>
      </c>
      <c r="AK28" s="120" t="s">
        <v>75</v>
      </c>
      <c r="AL28" s="121">
        <v>1</v>
      </c>
      <c r="AM28" s="120">
        <v>4.9183333333333303</v>
      </c>
      <c r="AN28" s="120">
        <v>-1.70166666666667</v>
      </c>
      <c r="AO28" s="121">
        <v>0</v>
      </c>
      <c r="AP28" s="120">
        <v>1</v>
      </c>
    </row>
    <row r="29" spans="1:42" x14ac:dyDescent="0.25">
      <c r="A29" t="s">
        <v>33</v>
      </c>
      <c r="B29" s="81" t="s">
        <v>1192</v>
      </c>
      <c r="C29" s="81" t="s">
        <v>47</v>
      </c>
      <c r="D29" s="120" t="s">
        <v>50</v>
      </c>
      <c r="E29" s="120" t="s">
        <v>57</v>
      </c>
      <c r="F29" s="136">
        <v>0.1</v>
      </c>
      <c r="G29" s="120" t="s">
        <v>60</v>
      </c>
      <c r="H29" s="120" t="s">
        <v>64</v>
      </c>
      <c r="I29" s="120">
        <v>4</v>
      </c>
      <c r="J29" s="120" t="s">
        <v>68</v>
      </c>
      <c r="K29" s="120" t="s">
        <v>71</v>
      </c>
      <c r="L29" s="120">
        <v>0</v>
      </c>
      <c r="M29" s="120">
        <v>0</v>
      </c>
      <c r="N29" s="120">
        <v>0</v>
      </c>
      <c r="O29" s="120">
        <v>0</v>
      </c>
      <c r="P29" s="120">
        <v>0</v>
      </c>
      <c r="Q29" s="120" t="s">
        <v>75</v>
      </c>
      <c r="R29" s="79" t="s">
        <v>1310</v>
      </c>
      <c r="S29" s="137" t="s">
        <v>386</v>
      </c>
      <c r="T29" s="120">
        <v>3.357043850806452</v>
      </c>
      <c r="U29" s="120" t="s">
        <v>639</v>
      </c>
      <c r="V29" s="120" t="s">
        <v>639</v>
      </c>
      <c r="W29" s="120" t="s">
        <v>1846</v>
      </c>
      <c r="X29" s="120" t="s">
        <v>643</v>
      </c>
      <c r="Y29" s="120">
        <v>0.95111111111111124</v>
      </c>
      <c r="Z29" s="120" t="s">
        <v>645</v>
      </c>
      <c r="AA29" s="120">
        <v>0</v>
      </c>
      <c r="AB29" s="137" t="s">
        <v>916</v>
      </c>
      <c r="AC29" s="120">
        <v>2011</v>
      </c>
      <c r="AD29" s="120">
        <v>5</v>
      </c>
      <c r="AE29" s="120" t="s">
        <v>1197</v>
      </c>
      <c r="AF29" s="120" t="s">
        <v>1135</v>
      </c>
      <c r="AG29" s="120" t="s">
        <v>1139</v>
      </c>
      <c r="AH29" s="120">
        <v>2</v>
      </c>
      <c r="AI29">
        <v>2</v>
      </c>
      <c r="AJ29" s="121">
        <v>2</v>
      </c>
      <c r="AK29" s="120" t="s">
        <v>75</v>
      </c>
      <c r="AL29" s="121">
        <v>1</v>
      </c>
      <c r="AM29" s="120">
        <v>-5.8666666666666698</v>
      </c>
      <c r="AN29" s="120">
        <v>13.0833333333333</v>
      </c>
      <c r="AO29" s="121">
        <v>0</v>
      </c>
      <c r="AP29" s="120">
        <v>2</v>
      </c>
    </row>
    <row r="30" spans="1:42" x14ac:dyDescent="0.25">
      <c r="A30" t="s">
        <v>33</v>
      </c>
      <c r="B30" s="81" t="s">
        <v>1191</v>
      </c>
      <c r="C30" s="81" t="s">
        <v>48</v>
      </c>
      <c r="D30" s="120" t="s">
        <v>50</v>
      </c>
      <c r="E30" s="120" t="s">
        <v>56</v>
      </c>
      <c r="F30" s="136">
        <v>12</v>
      </c>
      <c r="G30" s="120" t="s">
        <v>61</v>
      </c>
      <c r="H30" s="120" t="s">
        <v>64</v>
      </c>
      <c r="I30" s="120">
        <v>4</v>
      </c>
      <c r="J30" s="120" t="s">
        <v>68</v>
      </c>
      <c r="K30" s="120" t="s">
        <v>71</v>
      </c>
      <c r="L30" s="120">
        <v>0</v>
      </c>
      <c r="M30" s="120">
        <v>0</v>
      </c>
      <c r="N30" s="120">
        <v>1</v>
      </c>
      <c r="O30" s="120">
        <v>1</v>
      </c>
      <c r="P30" s="120">
        <v>0</v>
      </c>
      <c r="Q30" s="120" t="s">
        <v>75</v>
      </c>
      <c r="R30" s="79" t="s">
        <v>1316</v>
      </c>
      <c r="S30" s="137" t="s">
        <v>541</v>
      </c>
      <c r="T30" s="120">
        <v>5.5703125</v>
      </c>
      <c r="U30" s="120" t="s">
        <v>641</v>
      </c>
      <c r="V30" s="120" t="s">
        <v>641</v>
      </c>
      <c r="W30" s="120" t="s">
        <v>1847</v>
      </c>
      <c r="X30" s="120" t="s">
        <v>643</v>
      </c>
      <c r="Y30" s="120">
        <v>1.48</v>
      </c>
      <c r="Z30" s="120" t="s">
        <v>647</v>
      </c>
      <c r="AA30" s="120">
        <v>21.638751548269479</v>
      </c>
      <c r="AB30" s="137" t="s">
        <v>961</v>
      </c>
      <c r="AC30" s="120">
        <v>2011</v>
      </c>
      <c r="AD30" s="120">
        <v>6</v>
      </c>
      <c r="AE30" s="120" t="s">
        <v>1197</v>
      </c>
      <c r="AF30" s="120" t="s">
        <v>1134</v>
      </c>
      <c r="AG30" s="120" t="s">
        <v>1138</v>
      </c>
      <c r="AH30" s="120">
        <v>3</v>
      </c>
      <c r="AI30">
        <v>2</v>
      </c>
      <c r="AJ30" s="121">
        <v>2</v>
      </c>
      <c r="AK30" s="120" t="s">
        <v>75</v>
      </c>
      <c r="AL30" s="121">
        <v>1</v>
      </c>
      <c r="AM30" s="120">
        <v>6.1431666666666702</v>
      </c>
      <c r="AN30" s="120">
        <v>2.4710000000000001</v>
      </c>
      <c r="AO30" s="121">
        <v>0</v>
      </c>
      <c r="AP30" s="120">
        <v>2</v>
      </c>
    </row>
    <row r="31" spans="1:42" x14ac:dyDescent="0.25">
      <c r="A31" t="s">
        <v>33</v>
      </c>
      <c r="B31" s="81" t="s">
        <v>1191</v>
      </c>
      <c r="C31" s="81" t="s">
        <v>48</v>
      </c>
      <c r="D31" s="120" t="s">
        <v>52</v>
      </c>
      <c r="E31" s="120" t="s">
        <v>57</v>
      </c>
      <c r="F31" s="136">
        <v>8</v>
      </c>
      <c r="G31" s="120" t="s">
        <v>61</v>
      </c>
      <c r="H31" s="120" t="s">
        <v>64</v>
      </c>
      <c r="I31" s="120">
        <v>10</v>
      </c>
      <c r="J31" s="120" t="s">
        <v>69</v>
      </c>
      <c r="K31" s="120" t="s">
        <v>70</v>
      </c>
      <c r="L31" s="120">
        <v>0</v>
      </c>
      <c r="M31" s="120">
        <v>0</v>
      </c>
      <c r="N31" s="120">
        <v>0</v>
      </c>
      <c r="O31" s="120">
        <v>0</v>
      </c>
      <c r="P31" s="120">
        <v>0</v>
      </c>
      <c r="Q31" s="120" t="s">
        <v>75</v>
      </c>
      <c r="R31" s="79" t="s">
        <v>1318</v>
      </c>
      <c r="S31" s="137" t="s">
        <v>590</v>
      </c>
      <c r="T31" s="120">
        <v>5.5703125</v>
      </c>
      <c r="U31" s="120" t="s">
        <v>641</v>
      </c>
      <c r="V31" s="120" t="s">
        <v>641</v>
      </c>
      <c r="W31" s="120" t="s">
        <v>1847</v>
      </c>
      <c r="X31" s="120" t="s">
        <v>644</v>
      </c>
      <c r="Y31" s="120">
        <v>1.53</v>
      </c>
      <c r="Z31" s="120" t="s">
        <v>645</v>
      </c>
      <c r="AA31" s="120">
        <v>0</v>
      </c>
      <c r="AB31" s="137" t="s">
        <v>697</v>
      </c>
      <c r="AC31" s="120">
        <v>2011</v>
      </c>
      <c r="AD31" s="120">
        <v>6</v>
      </c>
      <c r="AE31" s="120" t="s">
        <v>1197</v>
      </c>
      <c r="AF31" s="120" t="s">
        <v>1134</v>
      </c>
      <c r="AG31" s="120" t="s">
        <v>1138</v>
      </c>
      <c r="AH31" s="120">
        <v>3</v>
      </c>
      <c r="AI31">
        <v>2</v>
      </c>
      <c r="AJ31" s="121">
        <v>2</v>
      </c>
      <c r="AK31" s="120" t="s">
        <v>75</v>
      </c>
      <c r="AL31" s="121">
        <v>1</v>
      </c>
      <c r="AM31" s="120">
        <v>6.2649999999999997</v>
      </c>
      <c r="AN31" s="120">
        <v>2.5566666666666702</v>
      </c>
      <c r="AO31" s="121">
        <v>0</v>
      </c>
      <c r="AP31" s="120">
        <v>3</v>
      </c>
    </row>
    <row r="32" spans="1:42" x14ac:dyDescent="0.25">
      <c r="A32" t="s">
        <v>33</v>
      </c>
      <c r="B32" s="81" t="s">
        <v>1191</v>
      </c>
      <c r="C32" s="81" t="s">
        <v>48</v>
      </c>
      <c r="D32" s="120" t="s">
        <v>50</v>
      </c>
      <c r="E32" s="120" t="s">
        <v>57</v>
      </c>
      <c r="F32" s="136">
        <v>4</v>
      </c>
      <c r="G32" s="120" t="s">
        <v>61</v>
      </c>
      <c r="H32" s="120" t="s">
        <v>62</v>
      </c>
      <c r="I32" s="120">
        <v>10</v>
      </c>
      <c r="J32" s="120" t="s">
        <v>69</v>
      </c>
      <c r="K32" s="120" t="s">
        <v>70</v>
      </c>
      <c r="L32" s="120">
        <v>0</v>
      </c>
      <c r="M32" s="120">
        <v>0</v>
      </c>
      <c r="N32" s="120">
        <v>0</v>
      </c>
      <c r="O32" s="120">
        <v>0</v>
      </c>
      <c r="P32" s="120">
        <v>0</v>
      </c>
      <c r="Q32" s="120" t="s">
        <v>75</v>
      </c>
      <c r="R32" s="79" t="s">
        <v>1320</v>
      </c>
      <c r="S32" s="137" t="s">
        <v>610</v>
      </c>
      <c r="T32" s="120">
        <v>5.990234375</v>
      </c>
      <c r="U32" s="120" t="s">
        <v>641</v>
      </c>
      <c r="V32" s="120" t="s">
        <v>641</v>
      </c>
      <c r="W32" s="120" t="s">
        <v>1847</v>
      </c>
      <c r="X32" s="120" t="s">
        <v>644</v>
      </c>
      <c r="Y32" s="120">
        <v>1.54</v>
      </c>
      <c r="Z32" s="120" t="s">
        <v>646</v>
      </c>
      <c r="AA32" s="120">
        <v>37.490797178311709</v>
      </c>
      <c r="AB32" s="137" t="s">
        <v>1111</v>
      </c>
      <c r="AC32" s="120">
        <v>2011</v>
      </c>
      <c r="AD32" s="120">
        <v>7</v>
      </c>
      <c r="AE32" s="120" t="s">
        <v>1197</v>
      </c>
      <c r="AF32" s="120" t="s">
        <v>1134</v>
      </c>
      <c r="AG32" s="120" t="s">
        <v>1138</v>
      </c>
      <c r="AH32" s="120">
        <v>3</v>
      </c>
      <c r="AI32">
        <v>3</v>
      </c>
      <c r="AJ32" s="121">
        <v>1</v>
      </c>
      <c r="AK32" s="120" t="s">
        <v>75</v>
      </c>
      <c r="AL32" s="121">
        <v>0</v>
      </c>
      <c r="AM32" s="120">
        <v>6.26</v>
      </c>
      <c r="AN32" s="120">
        <v>2.3833333333333302</v>
      </c>
      <c r="AO32" s="121">
        <v>0</v>
      </c>
      <c r="AP32" s="120">
        <v>3</v>
      </c>
    </row>
    <row r="33" spans="1:42" x14ac:dyDescent="0.25">
      <c r="A33" t="s">
        <v>33</v>
      </c>
      <c r="B33" s="81" t="s">
        <v>41</v>
      </c>
      <c r="C33" s="81" t="s">
        <v>50</v>
      </c>
      <c r="D33" s="120" t="s">
        <v>50</v>
      </c>
      <c r="E33" s="120" t="s">
        <v>58</v>
      </c>
      <c r="F33" s="136">
        <v>0</v>
      </c>
      <c r="G33" s="120" t="s">
        <v>60</v>
      </c>
      <c r="H33" s="120" t="s">
        <v>64</v>
      </c>
      <c r="I33" s="120">
        <v>6</v>
      </c>
      <c r="J33" s="120" t="s">
        <v>69</v>
      </c>
      <c r="K33" s="120" t="s">
        <v>70</v>
      </c>
      <c r="L33" s="120">
        <v>0</v>
      </c>
      <c r="M33" s="120">
        <v>0</v>
      </c>
      <c r="N33" s="120">
        <v>1</v>
      </c>
      <c r="O33" s="120">
        <v>0</v>
      </c>
      <c r="P33" s="120">
        <v>0</v>
      </c>
      <c r="Q33" s="120" t="s">
        <v>75</v>
      </c>
      <c r="R33" s="79" t="s">
        <v>1324</v>
      </c>
      <c r="S33" s="137" t="s">
        <v>443</v>
      </c>
      <c r="T33" s="120">
        <v>3.3701171875</v>
      </c>
      <c r="U33" s="120" t="s">
        <v>639</v>
      </c>
      <c r="V33" s="120" t="s">
        <v>639</v>
      </c>
      <c r="W33" s="120" t="s">
        <v>1845</v>
      </c>
      <c r="X33" s="120" t="s">
        <v>642</v>
      </c>
      <c r="Y33" s="120">
        <v>0.28000000000000003</v>
      </c>
      <c r="Z33" s="120" t="s">
        <v>645</v>
      </c>
      <c r="AA33" s="120">
        <v>1.0614788497876491</v>
      </c>
      <c r="AB33" s="137" t="s">
        <v>969</v>
      </c>
      <c r="AC33" s="120">
        <v>2011</v>
      </c>
      <c r="AD33" s="120">
        <v>7</v>
      </c>
      <c r="AE33" s="120" t="s">
        <v>1197</v>
      </c>
      <c r="AF33" s="120" t="s">
        <v>1134</v>
      </c>
      <c r="AG33" s="120" t="s">
        <v>1140</v>
      </c>
      <c r="AH33" s="120">
        <v>2</v>
      </c>
      <c r="AI33">
        <v>1</v>
      </c>
      <c r="AJ33" s="121">
        <v>2</v>
      </c>
      <c r="AK33" s="120" t="s">
        <v>75</v>
      </c>
      <c r="AL33" s="121">
        <v>1</v>
      </c>
      <c r="AM33" s="120">
        <v>9.5090000000000003</v>
      </c>
      <c r="AN33" s="120">
        <v>-13.7183333333333</v>
      </c>
      <c r="AO33" s="121">
        <v>0</v>
      </c>
      <c r="AP33" s="120">
        <v>3</v>
      </c>
    </row>
    <row r="34" spans="1:42" x14ac:dyDescent="0.25">
      <c r="A34" t="s">
        <v>33</v>
      </c>
      <c r="B34" s="81" t="s">
        <v>1191</v>
      </c>
      <c r="C34" s="81" t="s">
        <v>48</v>
      </c>
      <c r="D34" s="120" t="s">
        <v>50</v>
      </c>
      <c r="E34" s="120" t="s">
        <v>56</v>
      </c>
      <c r="F34" s="136">
        <v>20</v>
      </c>
      <c r="G34" s="120" t="s">
        <v>59</v>
      </c>
      <c r="H34" s="120" t="s">
        <v>65</v>
      </c>
      <c r="I34" s="120">
        <v>6</v>
      </c>
      <c r="J34" s="120" t="s">
        <v>69</v>
      </c>
      <c r="K34" s="120" t="s">
        <v>70</v>
      </c>
      <c r="L34" s="120">
        <v>1</v>
      </c>
      <c r="M34" s="120">
        <v>0</v>
      </c>
      <c r="N34" s="120">
        <v>1</v>
      </c>
      <c r="O34" s="120">
        <v>0</v>
      </c>
      <c r="P34" s="120">
        <v>0</v>
      </c>
      <c r="Q34" s="120" t="s">
        <v>75</v>
      </c>
      <c r="R34" s="79" t="s">
        <v>1325</v>
      </c>
      <c r="S34" s="137" t="s">
        <v>228</v>
      </c>
      <c r="T34" s="120">
        <v>6</v>
      </c>
      <c r="U34" s="120" t="s">
        <v>641</v>
      </c>
      <c r="V34" s="120" t="s">
        <v>641</v>
      </c>
      <c r="W34" s="120" t="s">
        <v>1846</v>
      </c>
      <c r="X34" s="120" t="s">
        <v>643</v>
      </c>
      <c r="Y34" s="120">
        <v>0.98</v>
      </c>
      <c r="Z34" s="120" t="s">
        <v>647</v>
      </c>
      <c r="AA34" s="120">
        <v>4.2428739136084879</v>
      </c>
      <c r="AB34" s="137" t="s">
        <v>783</v>
      </c>
      <c r="AC34" s="120">
        <v>2011</v>
      </c>
      <c r="AD34" s="120">
        <v>7</v>
      </c>
      <c r="AE34" s="120" t="s">
        <v>1197</v>
      </c>
      <c r="AF34" s="120" t="s">
        <v>1134</v>
      </c>
      <c r="AG34" s="120" t="s">
        <v>1138</v>
      </c>
      <c r="AH34" s="120">
        <v>3</v>
      </c>
      <c r="AI34">
        <v>2</v>
      </c>
      <c r="AJ34" s="121">
        <v>3</v>
      </c>
      <c r="AK34" s="120" t="s">
        <v>75</v>
      </c>
      <c r="AL34" s="121">
        <v>1</v>
      </c>
      <c r="AM34" s="120">
        <v>5.9893333333333301</v>
      </c>
      <c r="AN34" s="120">
        <v>2.4018333333333302</v>
      </c>
      <c r="AO34" s="121">
        <v>0</v>
      </c>
      <c r="AP34" s="120">
        <v>3</v>
      </c>
    </row>
    <row r="35" spans="1:42" x14ac:dyDescent="0.25">
      <c r="A35" t="s">
        <v>33</v>
      </c>
      <c r="B35" s="81" t="s">
        <v>1191</v>
      </c>
      <c r="C35" s="81" t="s">
        <v>49</v>
      </c>
      <c r="D35" s="120" t="s">
        <v>50</v>
      </c>
      <c r="E35" s="120" t="s">
        <v>57</v>
      </c>
      <c r="F35" s="136">
        <v>25</v>
      </c>
      <c r="G35" s="120" t="s">
        <v>59</v>
      </c>
      <c r="H35" s="120" t="s">
        <v>64</v>
      </c>
      <c r="I35" s="120">
        <v>10</v>
      </c>
      <c r="J35" s="120" t="s">
        <v>69</v>
      </c>
      <c r="K35" s="120" t="s">
        <v>70</v>
      </c>
      <c r="L35" s="120">
        <v>0</v>
      </c>
      <c r="M35" s="120">
        <v>0</v>
      </c>
      <c r="N35" s="120">
        <v>0</v>
      </c>
      <c r="O35" s="120">
        <v>0</v>
      </c>
      <c r="P35" s="120">
        <v>0</v>
      </c>
      <c r="Q35" s="120" t="s">
        <v>75</v>
      </c>
      <c r="R35" s="79" t="s">
        <v>1326</v>
      </c>
      <c r="S35" s="137" t="s">
        <v>183</v>
      </c>
      <c r="T35" s="120">
        <v>4.6298828125</v>
      </c>
      <c r="U35" s="120" t="s">
        <v>639</v>
      </c>
      <c r="V35" s="120" t="s">
        <v>639</v>
      </c>
      <c r="W35" s="120" t="s">
        <v>1847</v>
      </c>
      <c r="X35" s="120" t="s">
        <v>643</v>
      </c>
      <c r="Y35" s="120">
        <v>1.35</v>
      </c>
      <c r="Z35" s="120" t="s">
        <v>645</v>
      </c>
      <c r="AA35" s="120">
        <v>0</v>
      </c>
      <c r="AB35" s="137" t="s">
        <v>741</v>
      </c>
      <c r="AC35" s="120">
        <v>2011</v>
      </c>
      <c r="AD35" s="120">
        <v>7</v>
      </c>
      <c r="AE35" s="120" t="s">
        <v>1197</v>
      </c>
      <c r="AF35" s="120" t="s">
        <v>1134</v>
      </c>
      <c r="AG35" s="120" t="s">
        <v>1138</v>
      </c>
      <c r="AH35" s="120">
        <v>2</v>
      </c>
      <c r="AI35">
        <v>2</v>
      </c>
      <c r="AJ35" s="121">
        <v>2</v>
      </c>
      <c r="AK35" s="120" t="s">
        <v>75</v>
      </c>
      <c r="AL35" s="121">
        <v>1</v>
      </c>
      <c r="AM35" s="120">
        <v>5.9666666666666703</v>
      </c>
      <c r="AN35" s="120">
        <v>2.43333333333333</v>
      </c>
      <c r="AO35" s="121">
        <v>0</v>
      </c>
      <c r="AP35" s="120">
        <v>3</v>
      </c>
    </row>
    <row r="36" spans="1:42" x14ac:dyDescent="0.25">
      <c r="A36" t="s">
        <v>33</v>
      </c>
      <c r="B36" s="81" t="s">
        <v>1191</v>
      </c>
      <c r="C36" s="81" t="s">
        <v>49</v>
      </c>
      <c r="D36" s="120" t="s">
        <v>50</v>
      </c>
      <c r="E36" s="120" t="s">
        <v>56</v>
      </c>
      <c r="F36" s="136">
        <v>51</v>
      </c>
      <c r="G36" s="120" t="s">
        <v>59</v>
      </c>
      <c r="H36" s="120" t="s">
        <v>65</v>
      </c>
      <c r="I36" s="120">
        <v>12</v>
      </c>
      <c r="J36" s="120" t="s">
        <v>67</v>
      </c>
      <c r="K36" s="120" t="s">
        <v>70</v>
      </c>
      <c r="L36" s="120">
        <v>1</v>
      </c>
      <c r="M36" s="120">
        <v>0</v>
      </c>
      <c r="N36" s="120">
        <v>0</v>
      </c>
      <c r="O36" s="120">
        <v>0</v>
      </c>
      <c r="P36" s="120">
        <v>0</v>
      </c>
      <c r="Q36" s="120" t="s">
        <v>75</v>
      </c>
      <c r="R36" s="79" t="s">
        <v>1329</v>
      </c>
      <c r="S36" s="137" t="s">
        <v>127</v>
      </c>
      <c r="T36" s="120">
        <v>5.9296875</v>
      </c>
      <c r="U36" s="120" t="s">
        <v>641</v>
      </c>
      <c r="V36" s="120" t="s">
        <v>641</v>
      </c>
      <c r="W36" s="120" t="s">
        <v>1847</v>
      </c>
      <c r="X36" s="120" t="s">
        <v>644</v>
      </c>
      <c r="Y36" s="120">
        <v>1.74</v>
      </c>
      <c r="Z36" s="120" t="s">
        <v>645</v>
      </c>
      <c r="AA36" s="120">
        <v>0</v>
      </c>
      <c r="AB36" s="137" t="s">
        <v>693</v>
      </c>
      <c r="AC36" s="120">
        <v>2011</v>
      </c>
      <c r="AD36" s="120">
        <v>8</v>
      </c>
      <c r="AE36" s="120" t="s">
        <v>1197</v>
      </c>
      <c r="AF36" s="120" t="s">
        <v>1134</v>
      </c>
      <c r="AG36" s="120" t="s">
        <v>1138</v>
      </c>
      <c r="AH36" s="120">
        <v>3</v>
      </c>
      <c r="AI36">
        <v>2</v>
      </c>
      <c r="AJ36" s="121">
        <v>3</v>
      </c>
      <c r="AK36" s="120" t="s">
        <v>75</v>
      </c>
      <c r="AL36" s="121">
        <v>1</v>
      </c>
      <c r="AM36" s="120">
        <v>5.6333333333333302</v>
      </c>
      <c r="AN36" s="120">
        <v>2.65</v>
      </c>
      <c r="AO36" s="121">
        <v>0</v>
      </c>
      <c r="AP36" s="120">
        <v>3</v>
      </c>
    </row>
    <row r="37" spans="1:42" x14ac:dyDescent="0.25">
      <c r="A37" t="s">
        <v>32</v>
      </c>
      <c r="B37" s="81" t="s">
        <v>1191</v>
      </c>
      <c r="C37" s="81" t="s">
        <v>48</v>
      </c>
      <c r="D37" s="120" t="s">
        <v>52</v>
      </c>
      <c r="E37" s="120" t="s">
        <v>56</v>
      </c>
      <c r="F37" s="136">
        <v>86</v>
      </c>
      <c r="G37" s="120" t="s">
        <v>59</v>
      </c>
      <c r="H37" s="120" t="s">
        <v>62</v>
      </c>
      <c r="I37" s="120">
        <v>30</v>
      </c>
      <c r="J37" s="120" t="s">
        <v>67</v>
      </c>
      <c r="K37" s="120" t="s">
        <v>71</v>
      </c>
      <c r="L37" s="120">
        <v>0</v>
      </c>
      <c r="M37" s="120">
        <v>0</v>
      </c>
      <c r="N37" s="120">
        <v>0</v>
      </c>
      <c r="O37" s="120">
        <v>0</v>
      </c>
      <c r="P37" s="120">
        <v>0</v>
      </c>
      <c r="Q37" s="120" t="s">
        <v>75</v>
      </c>
      <c r="R37" s="79" t="s">
        <v>1330</v>
      </c>
      <c r="S37" s="137" t="s">
        <v>140</v>
      </c>
      <c r="T37" s="120">
        <v>6.7197265625</v>
      </c>
      <c r="U37" s="120" t="s">
        <v>641</v>
      </c>
      <c r="V37" s="120" t="s">
        <v>641</v>
      </c>
      <c r="W37" s="120" t="s">
        <v>1847</v>
      </c>
      <c r="X37" s="120" t="s">
        <v>644</v>
      </c>
      <c r="Y37" s="120">
        <v>1.86</v>
      </c>
      <c r="Z37" s="120" t="s">
        <v>645</v>
      </c>
      <c r="AA37" s="120">
        <v>0.54592536394729407</v>
      </c>
      <c r="AB37" s="137" t="s">
        <v>706</v>
      </c>
      <c r="AC37" s="120">
        <v>2011</v>
      </c>
      <c r="AD37" s="120">
        <v>8</v>
      </c>
      <c r="AE37" s="120" t="s">
        <v>1197</v>
      </c>
      <c r="AF37" s="120" t="s">
        <v>1134</v>
      </c>
      <c r="AG37" s="120" t="s">
        <v>1138</v>
      </c>
      <c r="AH37" s="120">
        <v>3</v>
      </c>
      <c r="AI37">
        <v>2</v>
      </c>
      <c r="AJ37" s="121">
        <v>1</v>
      </c>
      <c r="AK37" s="120" t="s">
        <v>75</v>
      </c>
      <c r="AL37" s="121">
        <v>0</v>
      </c>
      <c r="AM37" s="120">
        <v>5.1111666666666702</v>
      </c>
      <c r="AN37" s="120">
        <v>2.4928333333333299</v>
      </c>
      <c r="AO37" s="121">
        <v>0</v>
      </c>
      <c r="AP37" s="120">
        <v>3</v>
      </c>
    </row>
    <row r="38" spans="1:42" x14ac:dyDescent="0.25">
      <c r="A38" t="s">
        <v>33</v>
      </c>
      <c r="B38" s="81" t="s">
        <v>36</v>
      </c>
      <c r="C38" s="81" t="s">
        <v>48</v>
      </c>
      <c r="D38" s="120" t="s">
        <v>50</v>
      </c>
      <c r="E38" s="120" t="s">
        <v>56</v>
      </c>
      <c r="F38" s="136">
        <v>51</v>
      </c>
      <c r="G38" s="120" t="s">
        <v>59</v>
      </c>
      <c r="H38" s="120" t="s">
        <v>64</v>
      </c>
      <c r="I38" s="120">
        <v>6</v>
      </c>
      <c r="J38" s="120" t="s">
        <v>69</v>
      </c>
      <c r="K38" s="120" t="s">
        <v>71</v>
      </c>
      <c r="L38" s="120">
        <v>0</v>
      </c>
      <c r="M38" s="120">
        <v>0</v>
      </c>
      <c r="N38" s="120">
        <v>0</v>
      </c>
      <c r="O38" s="120">
        <v>0</v>
      </c>
      <c r="P38" s="120">
        <v>0</v>
      </c>
      <c r="Q38" s="120" t="s">
        <v>75</v>
      </c>
      <c r="R38" s="79" t="s">
        <v>1332</v>
      </c>
      <c r="S38" s="137" t="s">
        <v>225</v>
      </c>
      <c r="T38" s="120">
        <v>7.6103515625</v>
      </c>
      <c r="U38" s="120" t="s">
        <v>641</v>
      </c>
      <c r="V38" s="120" t="s">
        <v>641</v>
      </c>
      <c r="W38" s="120" t="s">
        <v>1847</v>
      </c>
      <c r="X38" s="120" t="s">
        <v>643</v>
      </c>
      <c r="Y38" s="120">
        <v>1.43</v>
      </c>
      <c r="Z38" s="120" t="s">
        <v>645</v>
      </c>
      <c r="AA38" s="120">
        <v>3.2938708262196852</v>
      </c>
      <c r="AB38" s="137" t="s">
        <v>780</v>
      </c>
      <c r="AC38" s="120">
        <v>2011</v>
      </c>
      <c r="AD38" s="120">
        <v>9</v>
      </c>
      <c r="AE38" s="120" t="s">
        <v>1197</v>
      </c>
      <c r="AF38" s="120" t="s">
        <v>1134</v>
      </c>
      <c r="AG38" s="120" t="s">
        <v>1138</v>
      </c>
      <c r="AH38" s="120">
        <v>2</v>
      </c>
      <c r="AI38">
        <v>2</v>
      </c>
      <c r="AJ38" s="121">
        <v>2</v>
      </c>
      <c r="AK38" s="120" t="s">
        <v>75</v>
      </c>
      <c r="AL38" s="121">
        <v>1</v>
      </c>
      <c r="AM38" s="120">
        <v>5.5</v>
      </c>
      <c r="AN38" s="120">
        <v>1.7410000000000001</v>
      </c>
      <c r="AO38" s="121">
        <v>0</v>
      </c>
      <c r="AP38" s="120">
        <v>2</v>
      </c>
    </row>
    <row r="39" spans="1:42" x14ac:dyDescent="0.25">
      <c r="A39" t="s">
        <v>33</v>
      </c>
      <c r="B39" s="81" t="s">
        <v>36</v>
      </c>
      <c r="C39" s="81" t="s">
        <v>48</v>
      </c>
      <c r="D39" s="120" t="s">
        <v>52</v>
      </c>
      <c r="E39" s="120" t="s">
        <v>57</v>
      </c>
      <c r="F39" s="136">
        <v>9</v>
      </c>
      <c r="G39" s="120" t="s">
        <v>61</v>
      </c>
      <c r="H39" s="120" t="s">
        <v>62</v>
      </c>
      <c r="I39" s="120">
        <v>6</v>
      </c>
      <c r="J39" s="120" t="s">
        <v>69</v>
      </c>
      <c r="K39" s="120" t="s">
        <v>71</v>
      </c>
      <c r="L39" s="120">
        <v>0</v>
      </c>
      <c r="M39" s="120">
        <v>0</v>
      </c>
      <c r="N39" s="120">
        <v>0</v>
      </c>
      <c r="O39" s="120">
        <v>0</v>
      </c>
      <c r="P39" s="120">
        <v>0</v>
      </c>
      <c r="Q39" s="120" t="s">
        <v>76</v>
      </c>
      <c r="R39" s="79" t="s">
        <v>1333</v>
      </c>
      <c r="S39" s="137" t="s">
        <v>635</v>
      </c>
      <c r="T39" s="120">
        <v>4.669921875</v>
      </c>
      <c r="U39" s="120" t="s">
        <v>639</v>
      </c>
      <c r="V39" s="120" t="s">
        <v>639</v>
      </c>
      <c r="W39" s="120" t="s">
        <v>1847</v>
      </c>
      <c r="X39" s="120" t="s">
        <v>643</v>
      </c>
      <c r="Y39" s="120">
        <v>1.27</v>
      </c>
      <c r="Z39" s="120" t="s">
        <v>645</v>
      </c>
      <c r="AA39" s="120">
        <v>0</v>
      </c>
      <c r="AB39" s="137" t="s">
        <v>1008</v>
      </c>
      <c r="AC39" s="120">
        <v>2011</v>
      </c>
      <c r="AD39" s="120">
        <v>9</v>
      </c>
      <c r="AE39" s="120" t="s">
        <v>1197</v>
      </c>
      <c r="AF39" s="120" t="s">
        <v>1134</v>
      </c>
      <c r="AG39" s="120" t="s">
        <v>1138</v>
      </c>
      <c r="AH39" s="120">
        <v>2</v>
      </c>
      <c r="AI39">
        <v>2</v>
      </c>
      <c r="AJ39" s="121">
        <v>1</v>
      </c>
      <c r="AK39" s="120" t="s">
        <v>75</v>
      </c>
      <c r="AL39" s="121">
        <v>0</v>
      </c>
      <c r="AM39" s="120">
        <v>6.0116666666666703</v>
      </c>
      <c r="AN39" s="120">
        <v>1.32666666666667</v>
      </c>
      <c r="AO39" s="121">
        <v>0</v>
      </c>
      <c r="AP39" s="120">
        <v>2</v>
      </c>
    </row>
    <row r="40" spans="1:42" x14ac:dyDescent="0.25">
      <c r="A40" t="s">
        <v>33</v>
      </c>
      <c r="B40" s="81" t="s">
        <v>41</v>
      </c>
      <c r="C40" s="81" t="s">
        <v>47</v>
      </c>
      <c r="D40" s="120" t="s">
        <v>50</v>
      </c>
      <c r="E40" s="120" t="s">
        <v>57</v>
      </c>
      <c r="F40" s="136">
        <v>4</v>
      </c>
      <c r="G40" s="120" t="s">
        <v>61</v>
      </c>
      <c r="H40" s="120" t="s">
        <v>64</v>
      </c>
      <c r="I40" s="120">
        <v>12</v>
      </c>
      <c r="J40" s="120" t="s">
        <v>67</v>
      </c>
      <c r="K40" s="120" t="s">
        <v>70</v>
      </c>
      <c r="L40" s="120">
        <v>0</v>
      </c>
      <c r="M40" s="120">
        <v>0</v>
      </c>
      <c r="N40" s="120">
        <v>0</v>
      </c>
      <c r="O40" s="120">
        <v>1</v>
      </c>
      <c r="P40" s="120">
        <v>0</v>
      </c>
      <c r="Q40" s="120" t="s">
        <v>75</v>
      </c>
      <c r="R40" s="79" t="s">
        <v>1337</v>
      </c>
      <c r="S40" s="137" t="s">
        <v>485</v>
      </c>
      <c r="T40" s="120">
        <v>1.2099609375</v>
      </c>
      <c r="U40" s="120" t="s">
        <v>1842</v>
      </c>
      <c r="V40" s="120" t="s">
        <v>640</v>
      </c>
      <c r="W40" s="120" t="s">
        <v>1845</v>
      </c>
      <c r="X40" s="120" t="s">
        <v>642</v>
      </c>
      <c r="Y40" s="120">
        <v>0.24</v>
      </c>
      <c r="Z40" s="120" t="s">
        <v>647</v>
      </c>
      <c r="AA40" s="120">
        <v>4.4662223302386366</v>
      </c>
      <c r="AB40" s="137" t="s">
        <v>1009</v>
      </c>
      <c r="AC40" s="120">
        <v>2011</v>
      </c>
      <c r="AD40" s="120">
        <v>9</v>
      </c>
      <c r="AE40" s="120" t="s">
        <v>1197</v>
      </c>
      <c r="AF40" s="120" t="s">
        <v>1136</v>
      </c>
      <c r="AG40" s="120" t="s">
        <v>1140</v>
      </c>
      <c r="AH40" s="120">
        <v>1</v>
      </c>
      <c r="AI40">
        <v>1</v>
      </c>
      <c r="AJ40" s="121">
        <v>2</v>
      </c>
      <c r="AK40" s="120" t="s">
        <v>75</v>
      </c>
      <c r="AL40" s="121">
        <v>1</v>
      </c>
      <c r="AM40" s="120">
        <v>9.4</v>
      </c>
      <c r="AN40" s="120">
        <v>-13.716666666666701</v>
      </c>
      <c r="AO40" s="121">
        <v>0</v>
      </c>
      <c r="AP40" s="120">
        <v>3</v>
      </c>
    </row>
    <row r="41" spans="1:42" x14ac:dyDescent="0.25">
      <c r="A41" t="s">
        <v>33</v>
      </c>
      <c r="B41" s="81" t="s">
        <v>1191</v>
      </c>
      <c r="C41" s="81" t="s">
        <v>49</v>
      </c>
      <c r="D41" s="120" t="s">
        <v>50</v>
      </c>
      <c r="E41" s="120" t="s">
        <v>56</v>
      </c>
      <c r="F41" s="136">
        <v>155</v>
      </c>
      <c r="G41" s="120" t="s">
        <v>59</v>
      </c>
      <c r="H41" s="120" t="s">
        <v>64</v>
      </c>
      <c r="I41" s="120">
        <v>6</v>
      </c>
      <c r="J41" s="120" t="s">
        <v>69</v>
      </c>
      <c r="K41" s="120" t="s">
        <v>70</v>
      </c>
      <c r="L41" s="120">
        <v>0</v>
      </c>
      <c r="M41" s="120">
        <v>0</v>
      </c>
      <c r="N41" s="120">
        <v>0</v>
      </c>
      <c r="O41" s="120">
        <v>0</v>
      </c>
      <c r="P41" s="120">
        <v>0</v>
      </c>
      <c r="Q41" s="120" t="s">
        <v>75</v>
      </c>
      <c r="R41" s="79" t="s">
        <v>1338</v>
      </c>
      <c r="S41" s="137" t="s">
        <v>189</v>
      </c>
      <c r="T41" s="120">
        <v>4.0400390625</v>
      </c>
      <c r="U41" s="120" t="s">
        <v>639</v>
      </c>
      <c r="V41" s="120" t="s">
        <v>639</v>
      </c>
      <c r="W41" s="120" t="s">
        <v>1847</v>
      </c>
      <c r="X41" s="120" t="s">
        <v>644</v>
      </c>
      <c r="Y41" s="120">
        <v>1.58</v>
      </c>
      <c r="Z41" s="120" t="s">
        <v>645</v>
      </c>
      <c r="AA41" s="120">
        <v>0</v>
      </c>
      <c r="AB41" s="137" t="s">
        <v>747</v>
      </c>
      <c r="AC41" s="120">
        <v>2011</v>
      </c>
      <c r="AD41" s="120">
        <v>10</v>
      </c>
      <c r="AE41" s="120" t="s">
        <v>1197</v>
      </c>
      <c r="AF41" s="120" t="s">
        <v>1136</v>
      </c>
      <c r="AG41" s="120" t="s">
        <v>1138</v>
      </c>
      <c r="AH41" s="120">
        <v>2</v>
      </c>
      <c r="AI41">
        <v>2</v>
      </c>
      <c r="AJ41" s="121">
        <v>2</v>
      </c>
      <c r="AK41" s="120" t="s">
        <v>75</v>
      </c>
      <c r="AL41" s="121">
        <v>1</v>
      </c>
      <c r="AM41" s="120">
        <v>4.0999999999999996</v>
      </c>
      <c r="AN41" s="120">
        <v>2.85</v>
      </c>
      <c r="AO41" s="121">
        <v>0</v>
      </c>
      <c r="AP41" s="120">
        <v>3</v>
      </c>
    </row>
    <row r="42" spans="1:42" x14ac:dyDescent="0.25">
      <c r="A42" t="s">
        <v>33</v>
      </c>
      <c r="B42" s="81" t="s">
        <v>1192</v>
      </c>
      <c r="C42" s="81" t="s">
        <v>50</v>
      </c>
      <c r="D42" s="120" t="s">
        <v>52</v>
      </c>
      <c r="E42" s="120" t="s">
        <v>56</v>
      </c>
      <c r="F42" s="136">
        <v>0.25</v>
      </c>
      <c r="G42" s="120" t="s">
        <v>61</v>
      </c>
      <c r="H42" s="120" t="s">
        <v>64</v>
      </c>
      <c r="I42" s="120">
        <v>4</v>
      </c>
      <c r="J42" s="120" t="s">
        <v>68</v>
      </c>
      <c r="K42" s="120" t="s">
        <v>71</v>
      </c>
      <c r="L42" s="120">
        <v>0</v>
      </c>
      <c r="M42" s="120">
        <v>0</v>
      </c>
      <c r="N42" s="120">
        <v>0</v>
      </c>
      <c r="O42" s="120">
        <v>0</v>
      </c>
      <c r="P42" s="120">
        <v>0</v>
      </c>
      <c r="Q42" s="120" t="s">
        <v>75</v>
      </c>
      <c r="R42" t="s">
        <v>1339</v>
      </c>
      <c r="S42" s="137" t="s">
        <v>511</v>
      </c>
      <c r="T42" s="120">
        <v>3.8095703125</v>
      </c>
      <c r="U42" s="120" t="s">
        <v>639</v>
      </c>
      <c r="V42" s="120" t="s">
        <v>639</v>
      </c>
      <c r="W42" s="120" t="s">
        <v>1846</v>
      </c>
      <c r="X42" s="120" t="s">
        <v>643</v>
      </c>
      <c r="Y42" s="120">
        <v>1.02</v>
      </c>
      <c r="Z42" s="120" t="s">
        <v>645</v>
      </c>
      <c r="AA42" s="120">
        <v>0</v>
      </c>
      <c r="AB42" s="137" t="s">
        <v>1031</v>
      </c>
      <c r="AC42" s="120">
        <v>2011</v>
      </c>
      <c r="AD42" s="120">
        <v>10</v>
      </c>
      <c r="AE42" s="120" t="s">
        <v>1197</v>
      </c>
      <c r="AF42" s="120" t="s">
        <v>1136</v>
      </c>
      <c r="AG42" s="120" t="s">
        <v>1139</v>
      </c>
      <c r="AH42" s="120">
        <v>2</v>
      </c>
      <c r="AI42">
        <v>2</v>
      </c>
      <c r="AJ42" s="121">
        <v>2</v>
      </c>
      <c r="AK42" s="120" t="s">
        <v>75</v>
      </c>
      <c r="AL42" s="121">
        <v>1</v>
      </c>
      <c r="AM42" s="120">
        <v>-4.7616666666666703</v>
      </c>
      <c r="AN42" s="120">
        <v>11.828333333333299</v>
      </c>
      <c r="AO42" s="121">
        <v>0</v>
      </c>
      <c r="AP42" s="120">
        <v>2</v>
      </c>
    </row>
    <row r="43" spans="1:42" x14ac:dyDescent="0.25">
      <c r="A43" t="s">
        <v>33</v>
      </c>
      <c r="B43" s="81" t="s">
        <v>34</v>
      </c>
      <c r="C43" s="81" t="s">
        <v>48</v>
      </c>
      <c r="D43" s="120" t="s">
        <v>52</v>
      </c>
      <c r="E43" s="120" t="s">
        <v>56</v>
      </c>
      <c r="F43" s="136">
        <v>100</v>
      </c>
      <c r="G43" s="120" t="s">
        <v>59</v>
      </c>
      <c r="H43" s="120" t="s">
        <v>65</v>
      </c>
      <c r="I43" s="120">
        <v>6</v>
      </c>
      <c r="J43" s="120" t="s">
        <v>69</v>
      </c>
      <c r="K43" s="120" t="s">
        <v>71</v>
      </c>
      <c r="L43" s="120">
        <v>1</v>
      </c>
      <c r="M43" s="120">
        <v>0</v>
      </c>
      <c r="N43" s="120">
        <v>0</v>
      </c>
      <c r="O43" s="120">
        <v>0</v>
      </c>
      <c r="P43" s="120">
        <v>0</v>
      </c>
      <c r="Q43" s="120" t="s">
        <v>75</v>
      </c>
      <c r="R43" s="79" t="s">
        <v>1340</v>
      </c>
      <c r="S43" s="137" t="s">
        <v>186</v>
      </c>
      <c r="T43" s="120">
        <v>5.4599609375</v>
      </c>
      <c r="U43" s="120" t="s">
        <v>639</v>
      </c>
      <c r="V43" s="120" t="s">
        <v>639</v>
      </c>
      <c r="W43" s="120" t="s">
        <v>1847</v>
      </c>
      <c r="X43" s="120" t="s">
        <v>643</v>
      </c>
      <c r="Y43" s="120">
        <v>1.49</v>
      </c>
      <c r="Z43" s="120" t="s">
        <v>645</v>
      </c>
      <c r="AA43" s="120">
        <v>0</v>
      </c>
      <c r="AB43" s="137" t="s">
        <v>744</v>
      </c>
      <c r="AC43" s="120">
        <v>2011</v>
      </c>
      <c r="AD43" s="120">
        <v>10</v>
      </c>
      <c r="AE43" s="120" t="s">
        <v>1197</v>
      </c>
      <c r="AF43" s="120" t="s">
        <v>1136</v>
      </c>
      <c r="AG43" s="120" t="s">
        <v>1137</v>
      </c>
      <c r="AH43" s="120">
        <v>2</v>
      </c>
      <c r="AI43">
        <v>2</v>
      </c>
      <c r="AJ43" s="121">
        <v>3</v>
      </c>
      <c r="AK43" s="120" t="s">
        <v>75</v>
      </c>
      <c r="AL43" s="121">
        <v>1</v>
      </c>
      <c r="AM43" s="120">
        <v>4.9166666666666696</v>
      </c>
      <c r="AN43" s="120">
        <v>3.2666666666666702</v>
      </c>
      <c r="AO43" s="121">
        <v>0</v>
      </c>
      <c r="AP43" s="120">
        <v>2</v>
      </c>
    </row>
    <row r="44" spans="1:42" x14ac:dyDescent="0.25">
      <c r="A44" t="s">
        <v>33</v>
      </c>
      <c r="B44" s="81" t="s">
        <v>1191</v>
      </c>
      <c r="C44" s="81" t="s">
        <v>47</v>
      </c>
      <c r="D44" s="120" t="s">
        <v>50</v>
      </c>
      <c r="E44" s="120" t="s">
        <v>56</v>
      </c>
      <c r="F44" s="136">
        <v>120</v>
      </c>
      <c r="G44" s="120" t="s">
        <v>59</v>
      </c>
      <c r="H44" s="120" t="s">
        <v>64</v>
      </c>
      <c r="I44" s="120">
        <v>9</v>
      </c>
      <c r="J44" s="120" t="s">
        <v>69</v>
      </c>
      <c r="K44" s="120" t="s">
        <v>70</v>
      </c>
      <c r="L44" s="120">
        <v>0</v>
      </c>
      <c r="M44" s="120">
        <v>0</v>
      </c>
      <c r="N44" s="120">
        <v>0</v>
      </c>
      <c r="O44" s="120">
        <v>0</v>
      </c>
      <c r="P44" s="120">
        <v>0</v>
      </c>
      <c r="Q44" s="120" t="s">
        <v>75</v>
      </c>
      <c r="R44" s="79" t="s">
        <v>1342</v>
      </c>
      <c r="S44" s="137" t="s">
        <v>170</v>
      </c>
      <c r="T44" s="120">
        <v>2.1396484375</v>
      </c>
      <c r="U44" s="120" t="s">
        <v>640</v>
      </c>
      <c r="V44" s="120" t="s">
        <v>640</v>
      </c>
      <c r="W44" s="120" t="s">
        <v>1846</v>
      </c>
      <c r="X44" s="120" t="s">
        <v>643</v>
      </c>
      <c r="Y44" s="120">
        <v>1.1399999999999999</v>
      </c>
      <c r="Z44" s="120" t="s">
        <v>645</v>
      </c>
      <c r="AA44" s="120">
        <v>0</v>
      </c>
      <c r="AB44" s="137" t="s">
        <v>729</v>
      </c>
      <c r="AC44" s="120">
        <v>2011</v>
      </c>
      <c r="AD44" s="120">
        <v>10</v>
      </c>
      <c r="AE44" s="120" t="s">
        <v>1197</v>
      </c>
      <c r="AF44" s="120" t="s">
        <v>1136</v>
      </c>
      <c r="AG44" s="120" t="s">
        <v>1138</v>
      </c>
      <c r="AH44" s="120">
        <v>1</v>
      </c>
      <c r="AI44">
        <v>1</v>
      </c>
      <c r="AJ44" s="121">
        <v>2</v>
      </c>
      <c r="AK44" s="120" t="s">
        <v>75</v>
      </c>
      <c r="AL44" s="121">
        <v>1</v>
      </c>
      <c r="AM44" s="120">
        <v>4.6666666666666696</v>
      </c>
      <c r="AN44" s="120">
        <v>2.81666666666667</v>
      </c>
      <c r="AO44" s="121">
        <v>0</v>
      </c>
      <c r="AP44" s="120">
        <v>3</v>
      </c>
    </row>
    <row r="45" spans="1:42" x14ac:dyDescent="0.25">
      <c r="A45" t="s">
        <v>33</v>
      </c>
      <c r="B45" s="81" t="s">
        <v>40</v>
      </c>
      <c r="C45" s="81" t="s">
        <v>47</v>
      </c>
      <c r="D45" s="120" t="s">
        <v>50</v>
      </c>
      <c r="E45" s="120" t="s">
        <v>57</v>
      </c>
      <c r="F45" s="136">
        <v>0.4</v>
      </c>
      <c r="G45" s="120" t="s">
        <v>60</v>
      </c>
      <c r="H45" s="120" t="s">
        <v>62</v>
      </c>
      <c r="I45" s="120">
        <v>2</v>
      </c>
      <c r="J45" s="120" t="s">
        <v>68</v>
      </c>
      <c r="K45" s="120" t="s">
        <v>71</v>
      </c>
      <c r="L45" s="120">
        <v>0</v>
      </c>
      <c r="M45" s="120">
        <v>0</v>
      </c>
      <c r="N45" s="120">
        <v>0</v>
      </c>
      <c r="O45" s="120">
        <v>0</v>
      </c>
      <c r="P45" s="120">
        <v>0</v>
      </c>
      <c r="Q45" s="120" t="s">
        <v>75</v>
      </c>
      <c r="R45" s="79" t="s">
        <v>1343</v>
      </c>
      <c r="S45" s="137" t="s">
        <v>360</v>
      </c>
      <c r="T45" s="120">
        <v>2.7197265625</v>
      </c>
      <c r="U45" s="120" t="s">
        <v>640</v>
      </c>
      <c r="V45" s="120" t="s">
        <v>639</v>
      </c>
      <c r="W45" s="120" t="s">
        <v>1845</v>
      </c>
      <c r="X45" s="120" t="s">
        <v>642</v>
      </c>
      <c r="Y45" s="120">
        <v>0.22</v>
      </c>
      <c r="Z45" s="120" t="s">
        <v>645</v>
      </c>
      <c r="AA45" s="120">
        <v>0</v>
      </c>
      <c r="AB45" s="137" t="s">
        <v>893</v>
      </c>
      <c r="AC45" s="120">
        <v>2011</v>
      </c>
      <c r="AD45" s="120">
        <v>11</v>
      </c>
      <c r="AE45" s="120" t="s">
        <v>1196</v>
      </c>
      <c r="AF45" s="120" t="s">
        <v>1136</v>
      </c>
      <c r="AG45" s="120" t="s">
        <v>1140</v>
      </c>
      <c r="AH45" s="120">
        <v>2</v>
      </c>
      <c r="AI45">
        <v>1</v>
      </c>
      <c r="AJ45" s="121">
        <v>1</v>
      </c>
      <c r="AK45" s="120" t="s">
        <v>75</v>
      </c>
      <c r="AL45" s="121">
        <v>0</v>
      </c>
      <c r="AM45" s="120">
        <v>8.5009999999999994</v>
      </c>
      <c r="AN45" s="120">
        <v>-13.2303333333333</v>
      </c>
      <c r="AO45" s="121">
        <v>0</v>
      </c>
      <c r="AP45" s="120">
        <v>2</v>
      </c>
    </row>
    <row r="46" spans="1:42" x14ac:dyDescent="0.25">
      <c r="A46" t="s">
        <v>33</v>
      </c>
      <c r="B46" s="81" t="s">
        <v>34</v>
      </c>
      <c r="C46" s="81" t="s">
        <v>50</v>
      </c>
      <c r="D46" s="120" t="s">
        <v>50</v>
      </c>
      <c r="E46" s="120" t="s">
        <v>56</v>
      </c>
      <c r="F46" s="136">
        <v>35</v>
      </c>
      <c r="G46" s="120" t="s">
        <v>59</v>
      </c>
      <c r="H46" s="120" t="s">
        <v>64</v>
      </c>
      <c r="I46" s="120">
        <v>7</v>
      </c>
      <c r="J46" s="120" t="s">
        <v>69</v>
      </c>
      <c r="K46" s="120" t="s">
        <v>70</v>
      </c>
      <c r="L46" s="120">
        <v>0</v>
      </c>
      <c r="M46" s="120">
        <v>0</v>
      </c>
      <c r="N46" s="120">
        <v>0</v>
      </c>
      <c r="O46" s="120">
        <v>1</v>
      </c>
      <c r="P46" s="120">
        <v>0</v>
      </c>
      <c r="Q46" s="120" t="s">
        <v>75</v>
      </c>
      <c r="R46" s="79" t="s">
        <v>1344</v>
      </c>
      <c r="S46" s="137" t="s">
        <v>165</v>
      </c>
      <c r="T46" s="120">
        <v>2.7998046875</v>
      </c>
      <c r="U46" s="120" t="s">
        <v>640</v>
      </c>
      <c r="V46" s="120" t="s">
        <v>639</v>
      </c>
      <c r="W46" s="120" t="s">
        <v>1846</v>
      </c>
      <c r="X46" s="120" t="s">
        <v>643</v>
      </c>
      <c r="Y46" s="120">
        <v>1.06</v>
      </c>
      <c r="Z46" s="120" t="s">
        <v>645</v>
      </c>
      <c r="AA46" s="120">
        <v>0</v>
      </c>
      <c r="AB46" s="137" t="s">
        <v>724</v>
      </c>
      <c r="AC46" s="120">
        <v>2011</v>
      </c>
      <c r="AD46" s="120">
        <v>11</v>
      </c>
      <c r="AE46" s="120" t="s">
        <v>1196</v>
      </c>
      <c r="AF46" s="120" t="s">
        <v>1136</v>
      </c>
      <c r="AG46" s="120" t="s">
        <v>1137</v>
      </c>
      <c r="AH46" s="120">
        <v>2</v>
      </c>
      <c r="AI46">
        <v>1</v>
      </c>
      <c r="AJ46" s="121">
        <v>2</v>
      </c>
      <c r="AK46" s="120" t="s">
        <v>75</v>
      </c>
      <c r="AL46" s="121">
        <v>1</v>
      </c>
      <c r="AM46" s="120">
        <v>3.9750000000000001</v>
      </c>
      <c r="AN46" s="120">
        <v>5.5416666666666696</v>
      </c>
      <c r="AO46" s="121">
        <v>0</v>
      </c>
      <c r="AP46" s="120">
        <v>3</v>
      </c>
    </row>
    <row r="47" spans="1:42" x14ac:dyDescent="0.25">
      <c r="A47" t="s">
        <v>33</v>
      </c>
      <c r="B47" s="81" t="s">
        <v>43</v>
      </c>
      <c r="C47" s="81" t="s">
        <v>47</v>
      </c>
      <c r="D47" s="120" t="s">
        <v>50</v>
      </c>
      <c r="E47" s="120" t="s">
        <v>56</v>
      </c>
      <c r="F47" s="136">
        <v>80</v>
      </c>
      <c r="G47" s="120" t="s">
        <v>59</v>
      </c>
      <c r="H47" s="120" t="s">
        <v>64</v>
      </c>
      <c r="I47" s="120">
        <v>6</v>
      </c>
      <c r="J47" s="120" t="s">
        <v>69</v>
      </c>
      <c r="K47" s="120" t="s">
        <v>70</v>
      </c>
      <c r="L47" s="120">
        <v>0</v>
      </c>
      <c r="M47" s="120">
        <v>0</v>
      </c>
      <c r="N47" s="120">
        <v>0</v>
      </c>
      <c r="O47" s="120">
        <v>0</v>
      </c>
      <c r="P47" s="120">
        <v>0</v>
      </c>
      <c r="Q47" s="120" t="s">
        <v>76</v>
      </c>
      <c r="R47" s="79" t="s">
        <v>1348</v>
      </c>
      <c r="S47" s="137" t="s">
        <v>276</v>
      </c>
      <c r="T47" s="120">
        <v>3</v>
      </c>
      <c r="U47" s="120" t="s">
        <v>640</v>
      </c>
      <c r="V47" s="120" t="s">
        <v>639</v>
      </c>
      <c r="W47" s="120" t="s">
        <v>1846</v>
      </c>
      <c r="X47" s="120" t="s">
        <v>643</v>
      </c>
      <c r="Y47" s="120">
        <v>0.89</v>
      </c>
      <c r="Z47" s="120" t="s">
        <v>645</v>
      </c>
      <c r="AA47" s="120">
        <v>0</v>
      </c>
      <c r="AB47" s="137" t="s">
        <v>824</v>
      </c>
      <c r="AC47" s="120">
        <v>2012</v>
      </c>
      <c r="AD47" s="120">
        <v>1</v>
      </c>
      <c r="AE47" s="120" t="s">
        <v>1196</v>
      </c>
      <c r="AF47" s="120" t="s">
        <v>1133</v>
      </c>
      <c r="AG47" s="120" t="s">
        <v>1137</v>
      </c>
      <c r="AH47" s="120">
        <v>2</v>
      </c>
      <c r="AI47">
        <v>1</v>
      </c>
      <c r="AJ47" s="121">
        <v>2</v>
      </c>
      <c r="AK47" s="120" t="s">
        <v>75</v>
      </c>
      <c r="AL47" s="121">
        <v>1</v>
      </c>
      <c r="AM47" s="120">
        <v>3.35666666666667</v>
      </c>
      <c r="AN47" s="120">
        <v>7.2149999999999999</v>
      </c>
      <c r="AO47" s="121">
        <v>0</v>
      </c>
      <c r="AP47" s="120">
        <v>3</v>
      </c>
    </row>
    <row r="48" spans="1:42" x14ac:dyDescent="0.25">
      <c r="A48" t="s">
        <v>33</v>
      </c>
      <c r="B48" s="81" t="s">
        <v>34</v>
      </c>
      <c r="C48" s="81" t="s">
        <v>49</v>
      </c>
      <c r="D48" s="120" t="s">
        <v>50</v>
      </c>
      <c r="E48" s="120" t="s">
        <v>57</v>
      </c>
      <c r="F48" s="136">
        <v>7.5</v>
      </c>
      <c r="G48" s="120" t="s">
        <v>61</v>
      </c>
      <c r="H48" s="120" t="s">
        <v>65</v>
      </c>
      <c r="I48" s="120">
        <v>12</v>
      </c>
      <c r="J48" s="120" t="s">
        <v>67</v>
      </c>
      <c r="K48" s="120" t="s">
        <v>70</v>
      </c>
      <c r="L48" s="120">
        <v>1</v>
      </c>
      <c r="M48" s="120">
        <v>0</v>
      </c>
      <c r="N48" s="120">
        <v>0</v>
      </c>
      <c r="O48" s="120">
        <v>0</v>
      </c>
      <c r="P48" s="120">
        <v>0</v>
      </c>
      <c r="Q48" s="120" t="s">
        <v>75</v>
      </c>
      <c r="R48" s="79" t="s">
        <v>1350</v>
      </c>
      <c r="S48" s="137" t="s">
        <v>477</v>
      </c>
      <c r="T48" s="120">
        <v>3.259765625</v>
      </c>
      <c r="U48" s="120" t="s">
        <v>640</v>
      </c>
      <c r="V48" s="120" t="s">
        <v>639</v>
      </c>
      <c r="W48" s="120" t="s">
        <v>1846</v>
      </c>
      <c r="X48" s="120" t="s">
        <v>642</v>
      </c>
      <c r="Y48" s="120">
        <v>0.68</v>
      </c>
      <c r="Z48" s="120" t="s">
        <v>645</v>
      </c>
      <c r="AA48" s="120">
        <v>0</v>
      </c>
      <c r="AB48" s="137" t="s">
        <v>1001</v>
      </c>
      <c r="AC48" s="120">
        <v>2012</v>
      </c>
      <c r="AD48" s="120">
        <v>1</v>
      </c>
      <c r="AE48" s="120" t="s">
        <v>1196</v>
      </c>
      <c r="AF48" s="120" t="s">
        <v>1133</v>
      </c>
      <c r="AG48" s="120" t="s">
        <v>1137</v>
      </c>
      <c r="AH48" s="120">
        <v>2</v>
      </c>
      <c r="AI48">
        <v>1</v>
      </c>
      <c r="AJ48" s="121">
        <v>3</v>
      </c>
      <c r="AK48" s="120" t="s">
        <v>75</v>
      </c>
      <c r="AL48" s="121">
        <v>1</v>
      </c>
      <c r="AM48" s="120">
        <v>6.3</v>
      </c>
      <c r="AN48" s="120">
        <v>3.3333333333333299</v>
      </c>
      <c r="AO48" s="121">
        <v>0</v>
      </c>
      <c r="AP48" s="120">
        <v>3</v>
      </c>
    </row>
    <row r="49" spans="1:42" x14ac:dyDescent="0.25">
      <c r="A49" t="s">
        <v>33</v>
      </c>
      <c r="B49" s="81" t="s">
        <v>42</v>
      </c>
      <c r="C49" s="81" t="s">
        <v>50</v>
      </c>
      <c r="D49" s="120" t="s">
        <v>50</v>
      </c>
      <c r="E49" s="120" t="s">
        <v>57</v>
      </c>
      <c r="F49" s="136">
        <v>2.5</v>
      </c>
      <c r="G49" s="120" t="s">
        <v>61</v>
      </c>
      <c r="H49" s="120" t="s">
        <v>64</v>
      </c>
      <c r="I49" s="120">
        <v>5</v>
      </c>
      <c r="J49" s="120" t="s">
        <v>69</v>
      </c>
      <c r="K49" s="120" t="s">
        <v>72</v>
      </c>
      <c r="L49" s="120">
        <v>0</v>
      </c>
      <c r="M49" s="120">
        <v>0</v>
      </c>
      <c r="N49" s="120">
        <v>0</v>
      </c>
      <c r="O49" s="120">
        <v>0</v>
      </c>
      <c r="P49" s="120">
        <v>0</v>
      </c>
      <c r="Q49" s="120" t="s">
        <v>75</v>
      </c>
      <c r="R49" s="79" t="s">
        <v>1351</v>
      </c>
      <c r="S49" s="137" t="s">
        <v>553</v>
      </c>
      <c r="T49" s="120">
        <v>3.2197265625</v>
      </c>
      <c r="U49" s="120" t="s">
        <v>640</v>
      </c>
      <c r="V49" s="120" t="s">
        <v>639</v>
      </c>
      <c r="W49" s="120" t="s">
        <v>1846</v>
      </c>
      <c r="X49" s="120" t="s">
        <v>642</v>
      </c>
      <c r="Y49" s="120">
        <v>0.69000000000000006</v>
      </c>
      <c r="Z49" s="120" t="s">
        <v>645</v>
      </c>
      <c r="AA49" s="120">
        <v>0</v>
      </c>
      <c r="AB49" s="137" t="s">
        <v>1063</v>
      </c>
      <c r="AC49" s="120">
        <v>2012</v>
      </c>
      <c r="AD49" s="120">
        <v>1</v>
      </c>
      <c r="AE49" s="120" t="s">
        <v>1196</v>
      </c>
      <c r="AF49" s="120" t="s">
        <v>1133</v>
      </c>
      <c r="AG49" s="120" t="s">
        <v>1139</v>
      </c>
      <c r="AH49" s="120">
        <v>2</v>
      </c>
      <c r="AI49">
        <v>1</v>
      </c>
      <c r="AJ49" s="121">
        <v>2</v>
      </c>
      <c r="AK49" s="120" t="s">
        <v>75</v>
      </c>
      <c r="AL49" s="121">
        <v>1</v>
      </c>
      <c r="AM49" s="120">
        <v>-4.75</v>
      </c>
      <c r="AN49" s="120">
        <v>11.8</v>
      </c>
      <c r="AO49" s="121">
        <v>0</v>
      </c>
      <c r="AP49" s="120">
        <v>1</v>
      </c>
    </row>
    <row r="50" spans="1:42" x14ac:dyDescent="0.25">
      <c r="A50" t="s">
        <v>32</v>
      </c>
      <c r="B50" s="81" t="s">
        <v>34</v>
      </c>
      <c r="C50" s="81" t="s">
        <v>47</v>
      </c>
      <c r="D50" s="120" t="s">
        <v>50</v>
      </c>
      <c r="E50" s="120" t="s">
        <v>57</v>
      </c>
      <c r="F50" s="136">
        <v>12</v>
      </c>
      <c r="G50" s="120" t="s">
        <v>61</v>
      </c>
      <c r="H50" s="120" t="s">
        <v>66</v>
      </c>
      <c r="I50" s="120">
        <v>8</v>
      </c>
      <c r="J50" s="120" t="s">
        <v>69</v>
      </c>
      <c r="K50" s="120" t="s">
        <v>70</v>
      </c>
      <c r="L50" s="120">
        <v>0</v>
      </c>
      <c r="M50" s="120">
        <v>1</v>
      </c>
      <c r="N50" s="120">
        <v>0</v>
      </c>
      <c r="O50" s="120">
        <v>1</v>
      </c>
      <c r="P50" s="120">
        <v>0</v>
      </c>
      <c r="Q50" s="120" t="s">
        <v>75</v>
      </c>
      <c r="R50" s="79" t="s">
        <v>1358</v>
      </c>
      <c r="S50" s="137" t="s">
        <v>555</v>
      </c>
      <c r="T50" s="120">
        <v>4.599609375</v>
      </c>
      <c r="U50" s="120" t="s">
        <v>639</v>
      </c>
      <c r="V50" s="120" t="s">
        <v>639</v>
      </c>
      <c r="W50" s="120" t="s">
        <v>1846</v>
      </c>
      <c r="X50" s="120" t="s">
        <v>642</v>
      </c>
      <c r="Y50" s="120">
        <v>0.71</v>
      </c>
      <c r="Z50" s="120" t="s">
        <v>645</v>
      </c>
      <c r="AA50" s="120">
        <v>0</v>
      </c>
      <c r="AB50" s="137" t="s">
        <v>1065</v>
      </c>
      <c r="AC50" s="120">
        <v>2012</v>
      </c>
      <c r="AD50" s="120">
        <v>2</v>
      </c>
      <c r="AE50" s="120" t="s">
        <v>1196</v>
      </c>
      <c r="AF50" s="120" t="s">
        <v>1133</v>
      </c>
      <c r="AG50" s="120" t="s">
        <v>1137</v>
      </c>
      <c r="AH50" s="120">
        <v>2</v>
      </c>
      <c r="AI50">
        <v>2</v>
      </c>
      <c r="AJ50" s="121">
        <v>2</v>
      </c>
      <c r="AK50" s="120" t="s">
        <v>75</v>
      </c>
      <c r="AL50" s="121">
        <v>1</v>
      </c>
      <c r="AM50" s="120">
        <v>4.2</v>
      </c>
      <c r="AN50" s="120">
        <v>6.93333333333333</v>
      </c>
      <c r="AO50" s="121">
        <v>0</v>
      </c>
      <c r="AP50" s="120">
        <v>3</v>
      </c>
    </row>
    <row r="51" spans="1:42" x14ac:dyDescent="0.25">
      <c r="A51" t="s">
        <v>32</v>
      </c>
      <c r="B51" s="81" t="s">
        <v>34</v>
      </c>
      <c r="C51" s="81" t="s">
        <v>49</v>
      </c>
      <c r="D51" s="120" t="s">
        <v>52</v>
      </c>
      <c r="E51" s="120" t="s">
        <v>56</v>
      </c>
      <c r="F51" s="136">
        <v>5.8</v>
      </c>
      <c r="G51" s="120" t="s">
        <v>61</v>
      </c>
      <c r="H51" s="120" t="s">
        <v>62</v>
      </c>
      <c r="I51" s="120">
        <v>7</v>
      </c>
      <c r="J51" s="120" t="s">
        <v>69</v>
      </c>
      <c r="K51" s="120" t="s">
        <v>70</v>
      </c>
      <c r="L51" s="120">
        <v>0</v>
      </c>
      <c r="M51" s="120">
        <v>0</v>
      </c>
      <c r="N51" s="120">
        <v>0</v>
      </c>
      <c r="O51" s="120">
        <v>0</v>
      </c>
      <c r="P51" s="120">
        <v>0</v>
      </c>
      <c r="Q51" s="120" t="s">
        <v>74</v>
      </c>
      <c r="R51" s="79" t="s">
        <v>1361</v>
      </c>
      <c r="S51" s="137" t="s">
        <v>475</v>
      </c>
      <c r="T51" s="120">
        <v>2.6201171875</v>
      </c>
      <c r="U51" s="120" t="s">
        <v>640</v>
      </c>
      <c r="V51" s="120" t="s">
        <v>639</v>
      </c>
      <c r="W51" s="120" t="s">
        <v>1846</v>
      </c>
      <c r="X51" s="120" t="s">
        <v>643</v>
      </c>
      <c r="Y51" s="120">
        <v>0.96</v>
      </c>
      <c r="Z51" s="120" t="s">
        <v>645</v>
      </c>
      <c r="AA51" s="120">
        <v>0.12016741695708361</v>
      </c>
      <c r="AB51" s="137" t="s">
        <v>999</v>
      </c>
      <c r="AC51" s="120">
        <v>2012</v>
      </c>
      <c r="AD51" s="120">
        <v>3</v>
      </c>
      <c r="AE51" s="120" t="s">
        <v>1196</v>
      </c>
      <c r="AF51" s="120" t="s">
        <v>1133</v>
      </c>
      <c r="AG51" s="120" t="s">
        <v>1137</v>
      </c>
      <c r="AH51" s="120">
        <v>2</v>
      </c>
      <c r="AI51">
        <v>1</v>
      </c>
      <c r="AJ51" s="121">
        <v>1</v>
      </c>
      <c r="AK51" s="120" t="s">
        <v>75</v>
      </c>
      <c r="AL51" s="121">
        <v>0</v>
      </c>
      <c r="AM51" s="120">
        <v>4.2083333333333304</v>
      </c>
      <c r="AN51" s="120">
        <v>6.91</v>
      </c>
      <c r="AO51" s="121">
        <v>0</v>
      </c>
      <c r="AP51" s="120">
        <v>3</v>
      </c>
    </row>
    <row r="52" spans="1:42" x14ac:dyDescent="0.25">
      <c r="A52" t="s">
        <v>33</v>
      </c>
      <c r="B52" s="81" t="s">
        <v>45</v>
      </c>
      <c r="C52" s="81" t="s">
        <v>47</v>
      </c>
      <c r="D52" s="120" t="s">
        <v>50</v>
      </c>
      <c r="E52" s="120" t="s">
        <v>57</v>
      </c>
      <c r="F52" s="136">
        <v>0.1</v>
      </c>
      <c r="G52" s="120" t="s">
        <v>60</v>
      </c>
      <c r="H52" s="120" t="s">
        <v>64</v>
      </c>
      <c r="I52" s="120">
        <v>10</v>
      </c>
      <c r="J52" s="120" t="s">
        <v>69</v>
      </c>
      <c r="K52" s="120" t="s">
        <v>71</v>
      </c>
      <c r="L52" s="120">
        <v>0</v>
      </c>
      <c r="M52" s="120">
        <v>0</v>
      </c>
      <c r="N52" s="120">
        <v>1</v>
      </c>
      <c r="O52" s="120">
        <v>1</v>
      </c>
      <c r="P52" s="120">
        <v>0</v>
      </c>
      <c r="Q52" s="120" t="s">
        <v>75</v>
      </c>
      <c r="R52" s="79" t="s">
        <v>1362</v>
      </c>
      <c r="S52" s="137" t="s">
        <v>434</v>
      </c>
      <c r="T52" s="120">
        <v>3.51953125</v>
      </c>
      <c r="U52" s="120" t="s">
        <v>639</v>
      </c>
      <c r="V52" s="120" t="s">
        <v>639</v>
      </c>
      <c r="W52" s="120" t="s">
        <v>1846</v>
      </c>
      <c r="X52" s="120" t="s">
        <v>643</v>
      </c>
      <c r="Y52" s="120">
        <v>0.90321428571428564</v>
      </c>
      <c r="Z52" s="120" t="s">
        <v>645</v>
      </c>
      <c r="AA52" s="120">
        <v>0</v>
      </c>
      <c r="AB52" s="137" t="s">
        <v>960</v>
      </c>
      <c r="AC52" s="120">
        <v>2012</v>
      </c>
      <c r="AD52" s="120">
        <v>3</v>
      </c>
      <c r="AE52" s="120" t="s">
        <v>1196</v>
      </c>
      <c r="AF52" s="120" t="s">
        <v>1133</v>
      </c>
      <c r="AG52" s="120" t="s">
        <v>1139</v>
      </c>
      <c r="AH52" s="120">
        <v>2</v>
      </c>
      <c r="AI52">
        <v>2</v>
      </c>
      <c r="AJ52" s="121">
        <v>2</v>
      </c>
      <c r="AK52" s="120" t="s">
        <v>75</v>
      </c>
      <c r="AL52" s="121">
        <v>1</v>
      </c>
      <c r="AM52" s="120">
        <v>-6.8658333333333301</v>
      </c>
      <c r="AN52" s="120">
        <v>13.051833333333301</v>
      </c>
      <c r="AO52" s="121">
        <v>0</v>
      </c>
      <c r="AP52" s="120">
        <v>2</v>
      </c>
    </row>
    <row r="53" spans="1:42" x14ac:dyDescent="0.25">
      <c r="A53" t="s">
        <v>33</v>
      </c>
      <c r="B53" s="81" t="s">
        <v>36</v>
      </c>
      <c r="C53" s="81" t="s">
        <v>47</v>
      </c>
      <c r="D53" s="120" t="s">
        <v>50</v>
      </c>
      <c r="E53" s="120" t="s">
        <v>57</v>
      </c>
      <c r="F53" s="136">
        <v>8</v>
      </c>
      <c r="G53" s="120" t="s">
        <v>61</v>
      </c>
      <c r="H53" s="120" t="s">
        <v>62</v>
      </c>
      <c r="I53" s="120">
        <v>4</v>
      </c>
      <c r="J53" s="120" t="s">
        <v>68</v>
      </c>
      <c r="K53" s="120" t="s">
        <v>71</v>
      </c>
      <c r="L53" s="120">
        <v>0</v>
      </c>
      <c r="M53" s="120">
        <v>0</v>
      </c>
      <c r="N53" s="120">
        <v>0</v>
      </c>
      <c r="O53" s="120">
        <v>0</v>
      </c>
      <c r="P53" s="120">
        <v>0</v>
      </c>
      <c r="Q53" s="120" t="s">
        <v>75</v>
      </c>
      <c r="R53" s="79" t="s">
        <v>1367</v>
      </c>
      <c r="S53" s="137" t="s">
        <v>522</v>
      </c>
      <c r="T53" s="120">
        <v>4.650390625</v>
      </c>
      <c r="U53" s="120" t="s">
        <v>639</v>
      </c>
      <c r="V53" s="120" t="s">
        <v>639</v>
      </c>
      <c r="W53" s="120" t="s">
        <v>1847</v>
      </c>
      <c r="X53" s="120" t="s">
        <v>643</v>
      </c>
      <c r="Y53" s="120">
        <v>1.43</v>
      </c>
      <c r="Z53" s="120" t="s">
        <v>645</v>
      </c>
      <c r="AA53" s="120">
        <v>0</v>
      </c>
      <c r="AB53" s="137" t="s">
        <v>1037</v>
      </c>
      <c r="AC53" s="120">
        <v>2012</v>
      </c>
      <c r="AD53" s="120">
        <v>4</v>
      </c>
      <c r="AE53" s="120" t="s">
        <v>1197</v>
      </c>
      <c r="AF53" s="120" t="s">
        <v>1135</v>
      </c>
      <c r="AG53" s="120" t="s">
        <v>1138</v>
      </c>
      <c r="AH53" s="120">
        <v>2</v>
      </c>
      <c r="AI53">
        <v>2</v>
      </c>
      <c r="AJ53" s="121">
        <v>1</v>
      </c>
      <c r="AK53" s="120" t="s">
        <v>75</v>
      </c>
      <c r="AL53" s="121">
        <v>0</v>
      </c>
      <c r="AM53" s="120">
        <v>5.9749999999999996</v>
      </c>
      <c r="AN53" s="120">
        <v>1.28</v>
      </c>
      <c r="AO53" s="121">
        <v>0</v>
      </c>
      <c r="AP53" s="120">
        <v>2</v>
      </c>
    </row>
    <row r="54" spans="1:42" x14ac:dyDescent="0.25">
      <c r="A54" t="s">
        <v>32</v>
      </c>
      <c r="B54" s="81" t="s">
        <v>34</v>
      </c>
      <c r="C54" s="81" t="s">
        <v>50</v>
      </c>
      <c r="D54" s="120" t="s">
        <v>50</v>
      </c>
      <c r="E54" s="120" t="s">
        <v>56</v>
      </c>
      <c r="F54" s="136">
        <v>45</v>
      </c>
      <c r="G54" s="120" t="s">
        <v>59</v>
      </c>
      <c r="H54" s="120" t="s">
        <v>64</v>
      </c>
      <c r="I54" s="120">
        <v>6</v>
      </c>
      <c r="J54" s="120" t="s">
        <v>69</v>
      </c>
      <c r="K54" s="120" t="s">
        <v>70</v>
      </c>
      <c r="L54" s="120">
        <v>0</v>
      </c>
      <c r="M54" s="120">
        <v>0</v>
      </c>
      <c r="N54" s="120">
        <v>0</v>
      </c>
      <c r="O54" s="120">
        <v>1</v>
      </c>
      <c r="P54" s="120">
        <v>0</v>
      </c>
      <c r="Q54" s="120" t="s">
        <v>76</v>
      </c>
      <c r="R54" s="79" t="s">
        <v>1374</v>
      </c>
      <c r="S54" s="137" t="s">
        <v>313</v>
      </c>
      <c r="T54" s="120">
        <v>4.2099609375</v>
      </c>
      <c r="U54" s="120" t="s">
        <v>639</v>
      </c>
      <c r="V54" s="120" t="s">
        <v>639</v>
      </c>
      <c r="W54" s="120" t="s">
        <v>1847</v>
      </c>
      <c r="X54" s="120" t="s">
        <v>643</v>
      </c>
      <c r="Y54" s="120">
        <v>1.38</v>
      </c>
      <c r="Z54" s="120" t="s">
        <v>645</v>
      </c>
      <c r="AA54" s="120">
        <v>0.31984072210716769</v>
      </c>
      <c r="AB54" s="137" t="s">
        <v>855</v>
      </c>
      <c r="AC54" s="120">
        <v>2012</v>
      </c>
      <c r="AD54" s="120">
        <v>5</v>
      </c>
      <c r="AE54" s="120" t="s">
        <v>1197</v>
      </c>
      <c r="AF54" s="120" t="s">
        <v>1135</v>
      </c>
      <c r="AG54" s="120" t="s">
        <v>1137</v>
      </c>
      <c r="AH54" s="120">
        <v>2</v>
      </c>
      <c r="AI54">
        <v>2</v>
      </c>
      <c r="AJ54" s="121">
        <v>2</v>
      </c>
      <c r="AK54" s="120" t="s">
        <v>75</v>
      </c>
      <c r="AL54" s="121">
        <v>1</v>
      </c>
      <c r="AM54" s="120">
        <v>4.6533333333333298</v>
      </c>
      <c r="AN54" s="120">
        <v>4.7533333333333303</v>
      </c>
      <c r="AO54" s="121">
        <v>1</v>
      </c>
      <c r="AP54" s="120">
        <v>3</v>
      </c>
    </row>
    <row r="55" spans="1:42" x14ac:dyDescent="0.25">
      <c r="A55" t="s">
        <v>33</v>
      </c>
      <c r="B55" s="81" t="s">
        <v>34</v>
      </c>
      <c r="C55" s="81" t="s">
        <v>48</v>
      </c>
      <c r="D55" s="120" t="s">
        <v>50</v>
      </c>
      <c r="E55" s="120" t="s">
        <v>56</v>
      </c>
      <c r="F55" s="136">
        <v>136</v>
      </c>
      <c r="G55" s="120" t="s">
        <v>59</v>
      </c>
      <c r="H55" s="120" t="s">
        <v>62</v>
      </c>
      <c r="I55" s="120">
        <v>6</v>
      </c>
      <c r="J55" s="120" t="s">
        <v>69</v>
      </c>
      <c r="K55" s="120" t="s">
        <v>70</v>
      </c>
      <c r="L55" s="120">
        <v>0</v>
      </c>
      <c r="M55" s="120">
        <v>0</v>
      </c>
      <c r="N55" s="120">
        <v>0</v>
      </c>
      <c r="O55" s="120">
        <v>0</v>
      </c>
      <c r="P55" s="120">
        <v>0</v>
      </c>
      <c r="Q55" s="120" t="s">
        <v>75</v>
      </c>
      <c r="R55" s="79" t="s">
        <v>1378</v>
      </c>
      <c r="S55" s="137" t="s">
        <v>159</v>
      </c>
      <c r="T55" s="120">
        <v>4.73046875</v>
      </c>
      <c r="U55" s="120" t="s">
        <v>639</v>
      </c>
      <c r="V55" s="120" t="s">
        <v>639</v>
      </c>
      <c r="W55" s="120" t="s">
        <v>1846</v>
      </c>
      <c r="X55" s="120" t="s">
        <v>643</v>
      </c>
      <c r="Y55" s="120">
        <v>1.02</v>
      </c>
      <c r="Z55" s="120" t="s">
        <v>645</v>
      </c>
      <c r="AA55" s="120">
        <v>0</v>
      </c>
      <c r="AB55" s="137" t="s">
        <v>666</v>
      </c>
      <c r="AC55" s="120">
        <v>2012</v>
      </c>
      <c r="AD55" s="120">
        <v>6</v>
      </c>
      <c r="AE55" s="120" t="s">
        <v>1197</v>
      </c>
      <c r="AF55" s="120" t="s">
        <v>1134</v>
      </c>
      <c r="AG55" s="120" t="s">
        <v>1137</v>
      </c>
      <c r="AH55" s="120">
        <v>2</v>
      </c>
      <c r="AI55">
        <v>2</v>
      </c>
      <c r="AJ55" s="121">
        <v>1</v>
      </c>
      <c r="AK55" s="120" t="s">
        <v>75</v>
      </c>
      <c r="AL55" s="121">
        <v>0</v>
      </c>
      <c r="AM55" s="120">
        <v>2.6666666666666701</v>
      </c>
      <c r="AN55" s="120">
        <v>6.1383333333333301</v>
      </c>
      <c r="AO55" s="121">
        <v>0</v>
      </c>
      <c r="AP55" s="120">
        <v>3</v>
      </c>
    </row>
    <row r="56" spans="1:42" x14ac:dyDescent="0.25">
      <c r="A56" t="s">
        <v>33</v>
      </c>
      <c r="B56" s="81" t="s">
        <v>41</v>
      </c>
      <c r="C56" s="81" t="s">
        <v>47</v>
      </c>
      <c r="D56" s="120" t="s">
        <v>50</v>
      </c>
      <c r="E56" s="120" t="s">
        <v>56</v>
      </c>
      <c r="F56" s="136">
        <v>22</v>
      </c>
      <c r="G56" s="120" t="s">
        <v>59</v>
      </c>
      <c r="H56" s="120" t="s">
        <v>64</v>
      </c>
      <c r="I56" s="120">
        <v>7</v>
      </c>
      <c r="J56" s="120" t="s">
        <v>69</v>
      </c>
      <c r="K56" s="120" t="s">
        <v>70</v>
      </c>
      <c r="L56" s="120">
        <v>0</v>
      </c>
      <c r="M56" s="120">
        <v>0</v>
      </c>
      <c r="N56" s="120">
        <v>1</v>
      </c>
      <c r="O56" s="120">
        <v>1</v>
      </c>
      <c r="P56" s="120">
        <v>0</v>
      </c>
      <c r="Q56" s="120" t="s">
        <v>75</v>
      </c>
      <c r="R56" s="79" t="s">
        <v>1381</v>
      </c>
      <c r="S56" s="137" t="s">
        <v>248</v>
      </c>
      <c r="T56" s="120">
        <v>6.0400390625</v>
      </c>
      <c r="U56" s="120" t="s">
        <v>641</v>
      </c>
      <c r="V56" s="120" t="s">
        <v>641</v>
      </c>
      <c r="W56" s="120" t="s">
        <v>1846</v>
      </c>
      <c r="X56" s="120" t="s">
        <v>642</v>
      </c>
      <c r="Y56" s="120">
        <v>0.64</v>
      </c>
      <c r="Z56" s="120" t="s">
        <v>646</v>
      </c>
      <c r="AA56" s="120">
        <v>67.724353406735275</v>
      </c>
      <c r="AB56" s="137" t="s">
        <v>801</v>
      </c>
      <c r="AC56" s="120">
        <v>2012</v>
      </c>
      <c r="AD56" s="120">
        <v>7</v>
      </c>
      <c r="AE56" s="120" t="s">
        <v>1197</v>
      </c>
      <c r="AF56" s="120" t="s">
        <v>1134</v>
      </c>
      <c r="AG56" s="120" t="s">
        <v>1140</v>
      </c>
      <c r="AH56" s="120">
        <v>3</v>
      </c>
      <c r="AI56">
        <v>2</v>
      </c>
      <c r="AJ56" s="121">
        <v>2</v>
      </c>
      <c r="AK56" s="120" t="s">
        <v>75</v>
      </c>
      <c r="AL56" s="121">
        <v>1</v>
      </c>
      <c r="AM56" s="120">
        <v>9.2316666666666691</v>
      </c>
      <c r="AN56" s="120">
        <v>-13.79</v>
      </c>
      <c r="AO56" s="121">
        <v>0</v>
      </c>
      <c r="AP56" s="120">
        <v>3</v>
      </c>
    </row>
    <row r="57" spans="1:42" x14ac:dyDescent="0.25">
      <c r="A57" t="s">
        <v>33</v>
      </c>
      <c r="B57" s="81" t="s">
        <v>1191</v>
      </c>
      <c r="C57" s="81" t="s">
        <v>47</v>
      </c>
      <c r="D57" s="120" t="s">
        <v>52</v>
      </c>
      <c r="E57" s="120" t="s">
        <v>57</v>
      </c>
      <c r="F57" s="136">
        <v>4</v>
      </c>
      <c r="G57" s="120" t="s">
        <v>61</v>
      </c>
      <c r="H57" s="120" t="s">
        <v>64</v>
      </c>
      <c r="I57" s="120">
        <v>2</v>
      </c>
      <c r="J57" s="120" t="s">
        <v>68</v>
      </c>
      <c r="K57" s="120" t="s">
        <v>70</v>
      </c>
      <c r="L57" s="120">
        <v>0</v>
      </c>
      <c r="M57" s="120">
        <v>0</v>
      </c>
      <c r="N57" s="120">
        <v>0</v>
      </c>
      <c r="O57" s="120">
        <v>0</v>
      </c>
      <c r="P57" s="120">
        <v>0</v>
      </c>
      <c r="Q57" s="120" t="s">
        <v>75</v>
      </c>
      <c r="R57" s="79" t="s">
        <v>1382</v>
      </c>
      <c r="S57" s="137" t="s">
        <v>526</v>
      </c>
      <c r="T57" s="120">
        <v>4.740234375</v>
      </c>
      <c r="U57" s="120" t="s">
        <v>639</v>
      </c>
      <c r="V57" s="120" t="s">
        <v>639</v>
      </c>
      <c r="W57" s="120" t="s">
        <v>1847</v>
      </c>
      <c r="X57" s="120" t="s">
        <v>644</v>
      </c>
      <c r="Y57" s="120">
        <v>2</v>
      </c>
      <c r="Z57" s="120" t="s">
        <v>645</v>
      </c>
      <c r="AA57" s="120">
        <v>0</v>
      </c>
      <c r="AB57" s="137" t="s">
        <v>1040</v>
      </c>
      <c r="AC57" s="120">
        <v>2012</v>
      </c>
      <c r="AD57" s="120">
        <v>7</v>
      </c>
      <c r="AE57" s="120" t="s">
        <v>1197</v>
      </c>
      <c r="AF57" s="120" t="s">
        <v>1134</v>
      </c>
      <c r="AG57" s="120" t="s">
        <v>1138</v>
      </c>
      <c r="AH57" s="120">
        <v>2</v>
      </c>
      <c r="AI57">
        <v>2</v>
      </c>
      <c r="AJ57" s="121">
        <v>2</v>
      </c>
      <c r="AK57" s="120" t="s">
        <v>75</v>
      </c>
      <c r="AL57" s="121">
        <v>1</v>
      </c>
      <c r="AM57" s="120">
        <v>6.2883333333333304</v>
      </c>
      <c r="AN57" s="120">
        <v>2.4683333333333302</v>
      </c>
      <c r="AO57" s="121">
        <v>0</v>
      </c>
      <c r="AP57" s="120">
        <v>2</v>
      </c>
    </row>
    <row r="58" spans="1:42" x14ac:dyDescent="0.25">
      <c r="A58" t="s">
        <v>33</v>
      </c>
      <c r="B58" s="81" t="s">
        <v>39</v>
      </c>
      <c r="C58" s="81" t="s">
        <v>48</v>
      </c>
      <c r="D58" s="120" t="s">
        <v>52</v>
      </c>
      <c r="E58" s="120" t="s">
        <v>57</v>
      </c>
      <c r="F58" s="136">
        <v>8</v>
      </c>
      <c r="G58" s="120" t="s">
        <v>61</v>
      </c>
      <c r="H58" s="120" t="s">
        <v>62</v>
      </c>
      <c r="I58" s="120">
        <v>6</v>
      </c>
      <c r="J58" s="120" t="s">
        <v>69</v>
      </c>
      <c r="K58" s="120" t="s">
        <v>71</v>
      </c>
      <c r="L58" s="120">
        <v>0</v>
      </c>
      <c r="M58" s="120">
        <v>0</v>
      </c>
      <c r="N58" s="120">
        <v>0</v>
      </c>
      <c r="O58" s="120">
        <v>0</v>
      </c>
      <c r="P58" s="120">
        <v>0</v>
      </c>
      <c r="Q58" s="120" t="s">
        <v>75</v>
      </c>
      <c r="R58" s="79" t="s">
        <v>1383</v>
      </c>
      <c r="S58" s="137" t="s">
        <v>596</v>
      </c>
      <c r="T58" s="120">
        <v>3.830078125</v>
      </c>
      <c r="U58" s="120" t="s">
        <v>639</v>
      </c>
      <c r="V58" s="120" t="s">
        <v>639</v>
      </c>
      <c r="W58" s="120" t="s">
        <v>1846</v>
      </c>
      <c r="X58" s="120" t="s">
        <v>643</v>
      </c>
      <c r="Y58" s="120">
        <v>1.21</v>
      </c>
      <c r="Z58" s="120" t="s">
        <v>645</v>
      </c>
      <c r="AA58" s="120">
        <v>0.22030693108798749</v>
      </c>
      <c r="AB58" s="137" t="s">
        <v>1100</v>
      </c>
      <c r="AC58" s="120">
        <v>2012</v>
      </c>
      <c r="AD58" s="120">
        <v>7</v>
      </c>
      <c r="AE58" s="120" t="s">
        <v>1197</v>
      </c>
      <c r="AF58" s="120" t="s">
        <v>1134</v>
      </c>
      <c r="AG58" s="120" t="s">
        <v>1138</v>
      </c>
      <c r="AH58" s="120">
        <v>2</v>
      </c>
      <c r="AI58">
        <v>2</v>
      </c>
      <c r="AJ58" s="121">
        <v>1</v>
      </c>
      <c r="AK58" s="120" t="s">
        <v>75</v>
      </c>
      <c r="AL58" s="121">
        <v>0</v>
      </c>
      <c r="AM58" s="120">
        <v>6</v>
      </c>
      <c r="AN58" s="120">
        <v>1.2833333333333301</v>
      </c>
      <c r="AO58" s="121">
        <v>1</v>
      </c>
      <c r="AP58" s="120">
        <v>2</v>
      </c>
    </row>
    <row r="59" spans="1:42" x14ac:dyDescent="0.25">
      <c r="A59" t="s">
        <v>33</v>
      </c>
      <c r="B59" s="81" t="s">
        <v>36</v>
      </c>
      <c r="C59" s="81" t="s">
        <v>49</v>
      </c>
      <c r="D59" s="120" t="s">
        <v>52</v>
      </c>
      <c r="E59" s="120" t="s">
        <v>57</v>
      </c>
      <c r="F59" s="136">
        <v>7</v>
      </c>
      <c r="G59" s="120" t="s">
        <v>61</v>
      </c>
      <c r="H59" s="120" t="s">
        <v>62</v>
      </c>
      <c r="I59" s="120">
        <v>5</v>
      </c>
      <c r="J59" s="120" t="s">
        <v>69</v>
      </c>
      <c r="K59" s="120" t="s">
        <v>71</v>
      </c>
      <c r="L59" s="120">
        <v>0</v>
      </c>
      <c r="M59" s="120">
        <v>0</v>
      </c>
      <c r="N59" s="120">
        <v>0</v>
      </c>
      <c r="O59" s="120">
        <v>0</v>
      </c>
      <c r="P59" s="120">
        <v>0</v>
      </c>
      <c r="Q59" s="120" t="s">
        <v>76</v>
      </c>
      <c r="R59" s="79" t="s">
        <v>1385</v>
      </c>
      <c r="S59" s="137" t="s">
        <v>632</v>
      </c>
      <c r="T59" s="120">
        <v>4.669921875</v>
      </c>
      <c r="U59" s="120" t="s">
        <v>639</v>
      </c>
      <c r="V59" s="120" t="s">
        <v>639</v>
      </c>
      <c r="W59" s="120" t="s">
        <v>1846</v>
      </c>
      <c r="X59" s="120" t="s">
        <v>643</v>
      </c>
      <c r="Y59" s="120">
        <v>0.99</v>
      </c>
      <c r="Z59" s="120" t="s">
        <v>645</v>
      </c>
      <c r="AA59" s="120">
        <v>0</v>
      </c>
      <c r="AB59" s="137" t="s">
        <v>1128</v>
      </c>
      <c r="AC59" s="120">
        <v>2012</v>
      </c>
      <c r="AD59" s="120">
        <v>7</v>
      </c>
      <c r="AE59" s="120" t="s">
        <v>1197</v>
      </c>
      <c r="AF59" s="120" t="s">
        <v>1134</v>
      </c>
      <c r="AG59" s="120" t="s">
        <v>1138</v>
      </c>
      <c r="AH59" s="120">
        <v>2</v>
      </c>
      <c r="AI59">
        <v>2</v>
      </c>
      <c r="AJ59" s="121">
        <v>1</v>
      </c>
      <c r="AK59" s="120" t="s">
        <v>75</v>
      </c>
      <c r="AL59" s="121">
        <v>0</v>
      </c>
      <c r="AM59" s="120">
        <v>6.0416666666666696</v>
      </c>
      <c r="AN59" s="120">
        <v>1.2749999999999999</v>
      </c>
      <c r="AO59" s="121">
        <v>1</v>
      </c>
      <c r="AP59" s="120">
        <v>2</v>
      </c>
    </row>
    <row r="60" spans="1:42" x14ac:dyDescent="0.25">
      <c r="A60" t="s">
        <v>33</v>
      </c>
      <c r="B60" s="81" t="s">
        <v>34</v>
      </c>
      <c r="C60" s="81" t="s">
        <v>50</v>
      </c>
      <c r="D60" s="120" t="s">
        <v>50</v>
      </c>
      <c r="E60" s="120" t="s">
        <v>57</v>
      </c>
      <c r="F60" s="136">
        <v>45</v>
      </c>
      <c r="G60" s="120" t="s">
        <v>59</v>
      </c>
      <c r="H60" s="120" t="s">
        <v>64</v>
      </c>
      <c r="I60" s="120">
        <v>6</v>
      </c>
      <c r="J60" s="120" t="s">
        <v>69</v>
      </c>
      <c r="K60" s="120" t="s">
        <v>70</v>
      </c>
      <c r="L60" s="120">
        <v>0</v>
      </c>
      <c r="M60" s="120">
        <v>1</v>
      </c>
      <c r="N60" s="120">
        <v>0</v>
      </c>
      <c r="O60" s="120">
        <v>1</v>
      </c>
      <c r="P60" s="120">
        <v>1</v>
      </c>
      <c r="Q60" s="120" t="s">
        <v>74</v>
      </c>
      <c r="R60" s="79" t="s">
        <v>1386</v>
      </c>
      <c r="S60" s="137" t="s">
        <v>107</v>
      </c>
      <c r="T60" s="120">
        <v>4.830078125</v>
      </c>
      <c r="U60" s="120" t="s">
        <v>639</v>
      </c>
      <c r="V60" s="120" t="s">
        <v>639</v>
      </c>
      <c r="W60" s="120" t="s">
        <v>1847</v>
      </c>
      <c r="X60" s="120" t="s">
        <v>644</v>
      </c>
      <c r="Y60" s="120">
        <v>1.53</v>
      </c>
      <c r="Z60" s="120" t="s">
        <v>645</v>
      </c>
      <c r="AA60" s="120">
        <v>3.3601520117372199</v>
      </c>
      <c r="AB60" s="137" t="s">
        <v>677</v>
      </c>
      <c r="AC60" s="120">
        <v>2012</v>
      </c>
      <c r="AD60" s="120">
        <v>8</v>
      </c>
      <c r="AE60" s="120" t="s">
        <v>1197</v>
      </c>
      <c r="AF60" s="120" t="s">
        <v>1134</v>
      </c>
      <c r="AG60" s="120" t="s">
        <v>1137</v>
      </c>
      <c r="AH60" s="120">
        <v>2</v>
      </c>
      <c r="AI60">
        <v>2</v>
      </c>
      <c r="AJ60" s="121">
        <v>2</v>
      </c>
      <c r="AK60" s="120" t="s">
        <v>75</v>
      </c>
      <c r="AL60" s="121">
        <v>1</v>
      </c>
      <c r="AM60" s="120">
        <v>3.7666666666666702</v>
      </c>
      <c r="AN60" s="120">
        <v>6.6666666666666696</v>
      </c>
      <c r="AO60" s="121">
        <v>1</v>
      </c>
      <c r="AP60" s="120">
        <v>3</v>
      </c>
    </row>
    <row r="61" spans="1:42" x14ac:dyDescent="0.25">
      <c r="A61" t="s">
        <v>33</v>
      </c>
      <c r="B61" s="81" t="s">
        <v>36</v>
      </c>
      <c r="C61" s="81" t="s">
        <v>49</v>
      </c>
      <c r="D61" s="120" t="s">
        <v>50</v>
      </c>
      <c r="E61" s="120" t="s">
        <v>57</v>
      </c>
      <c r="F61" s="136">
        <v>4</v>
      </c>
      <c r="G61" s="120" t="s">
        <v>61</v>
      </c>
      <c r="H61" s="120" t="s">
        <v>62</v>
      </c>
      <c r="I61" s="120">
        <v>8</v>
      </c>
      <c r="J61" s="120" t="s">
        <v>69</v>
      </c>
      <c r="K61" s="120" t="s">
        <v>71</v>
      </c>
      <c r="L61" s="120">
        <v>0</v>
      </c>
      <c r="M61" s="120">
        <v>0</v>
      </c>
      <c r="N61" s="120">
        <v>0</v>
      </c>
      <c r="O61" s="120">
        <v>0</v>
      </c>
      <c r="P61" s="120">
        <v>0</v>
      </c>
      <c r="Q61" s="120" t="s">
        <v>75</v>
      </c>
      <c r="R61" s="79" t="s">
        <v>1387</v>
      </c>
      <c r="S61" s="137" t="s">
        <v>585</v>
      </c>
      <c r="T61" s="120">
        <v>3.8798828125</v>
      </c>
      <c r="U61" s="120" t="s">
        <v>639</v>
      </c>
      <c r="V61" s="120" t="s">
        <v>639</v>
      </c>
      <c r="W61" s="120" t="s">
        <v>1847</v>
      </c>
      <c r="X61" s="120" t="s">
        <v>643</v>
      </c>
      <c r="Y61" s="120">
        <v>1.34</v>
      </c>
      <c r="Z61" s="120" t="s">
        <v>645</v>
      </c>
      <c r="AA61" s="120">
        <v>0</v>
      </c>
      <c r="AB61" s="137" t="s">
        <v>1090</v>
      </c>
      <c r="AC61" s="120">
        <v>2012</v>
      </c>
      <c r="AD61" s="120">
        <v>8</v>
      </c>
      <c r="AE61" s="120" t="s">
        <v>1197</v>
      </c>
      <c r="AF61" s="120" t="s">
        <v>1134</v>
      </c>
      <c r="AG61" s="120" t="s">
        <v>1138</v>
      </c>
      <c r="AH61" s="120">
        <v>2</v>
      </c>
      <c r="AI61">
        <v>2</v>
      </c>
      <c r="AJ61" s="121">
        <v>1</v>
      </c>
      <c r="AK61" s="120" t="s">
        <v>75</v>
      </c>
      <c r="AL61" s="121">
        <v>0</v>
      </c>
      <c r="AM61" s="120">
        <v>6.05</v>
      </c>
      <c r="AN61" s="120">
        <v>1.2666666666666699</v>
      </c>
      <c r="AO61" s="121">
        <v>0</v>
      </c>
      <c r="AP61" s="120">
        <v>2</v>
      </c>
    </row>
    <row r="62" spans="1:42" x14ac:dyDescent="0.25">
      <c r="A62" t="s">
        <v>33</v>
      </c>
      <c r="B62" s="81" t="s">
        <v>39</v>
      </c>
      <c r="C62" s="81" t="s">
        <v>48</v>
      </c>
      <c r="D62" s="120" t="s">
        <v>50</v>
      </c>
      <c r="E62" s="120" t="s">
        <v>57</v>
      </c>
      <c r="F62" s="136">
        <v>11.5</v>
      </c>
      <c r="G62" s="120" t="s">
        <v>61</v>
      </c>
      <c r="H62" s="120" t="s">
        <v>65</v>
      </c>
      <c r="I62" s="120">
        <v>6</v>
      </c>
      <c r="J62" s="120" t="s">
        <v>69</v>
      </c>
      <c r="K62" s="120" t="s">
        <v>70</v>
      </c>
      <c r="L62" s="120">
        <v>1</v>
      </c>
      <c r="M62" s="120">
        <v>0</v>
      </c>
      <c r="N62" s="120">
        <v>0</v>
      </c>
      <c r="O62" s="120">
        <v>0</v>
      </c>
      <c r="P62" s="120">
        <v>0</v>
      </c>
      <c r="Q62" s="120" t="s">
        <v>75</v>
      </c>
      <c r="R62" s="79" t="s">
        <v>1392</v>
      </c>
      <c r="S62" s="137" t="s">
        <v>571</v>
      </c>
      <c r="T62" s="120">
        <v>4.5782523777173916</v>
      </c>
      <c r="U62" s="120" t="s">
        <v>639</v>
      </c>
      <c r="V62" s="120" t="s">
        <v>639</v>
      </c>
      <c r="W62" s="120" t="s">
        <v>1846</v>
      </c>
      <c r="X62" s="120" t="s">
        <v>643</v>
      </c>
      <c r="Y62" s="120">
        <v>1.04</v>
      </c>
      <c r="Z62" s="120" t="s">
        <v>645</v>
      </c>
      <c r="AA62" s="120">
        <v>0</v>
      </c>
      <c r="AB62" s="137" t="s">
        <v>1078</v>
      </c>
      <c r="AC62" s="120">
        <v>2012</v>
      </c>
      <c r="AD62" s="120">
        <v>8</v>
      </c>
      <c r="AE62" s="120" t="s">
        <v>1197</v>
      </c>
      <c r="AF62" s="120" t="s">
        <v>1134</v>
      </c>
      <c r="AG62" s="120" t="s">
        <v>1138</v>
      </c>
      <c r="AH62" s="120">
        <v>2</v>
      </c>
      <c r="AI62">
        <v>2</v>
      </c>
      <c r="AJ62" s="121">
        <v>3</v>
      </c>
      <c r="AK62" s="120" t="s">
        <v>75</v>
      </c>
      <c r="AL62" s="121">
        <v>1</v>
      </c>
      <c r="AM62" s="120">
        <v>7</v>
      </c>
      <c r="AN62" s="120">
        <v>1.2666666666666699</v>
      </c>
      <c r="AO62" s="121">
        <v>1</v>
      </c>
      <c r="AP62" s="120">
        <v>3</v>
      </c>
    </row>
    <row r="63" spans="1:42" x14ac:dyDescent="0.25">
      <c r="A63" t="s">
        <v>33</v>
      </c>
      <c r="B63" s="81" t="s">
        <v>34</v>
      </c>
      <c r="C63" s="81" t="s">
        <v>48</v>
      </c>
      <c r="D63" s="120" t="s">
        <v>50</v>
      </c>
      <c r="E63" s="120" t="s">
        <v>56</v>
      </c>
      <c r="F63" s="136">
        <v>34</v>
      </c>
      <c r="G63" s="120" t="s">
        <v>59</v>
      </c>
      <c r="H63" s="120" t="s">
        <v>62</v>
      </c>
      <c r="I63" s="120">
        <v>6</v>
      </c>
      <c r="J63" s="120" t="s">
        <v>69</v>
      </c>
      <c r="K63" s="120" t="s">
        <v>70</v>
      </c>
      <c r="L63" s="120">
        <v>0</v>
      </c>
      <c r="M63" s="120">
        <v>0</v>
      </c>
      <c r="N63" s="120">
        <v>0</v>
      </c>
      <c r="O63" s="120">
        <v>0</v>
      </c>
      <c r="P63" s="120">
        <v>0</v>
      </c>
      <c r="Q63" s="120" t="s">
        <v>76</v>
      </c>
      <c r="R63" s="79" t="s">
        <v>1395</v>
      </c>
      <c r="S63" s="137" t="s">
        <v>300</v>
      </c>
      <c r="T63" s="120">
        <v>3.490234375</v>
      </c>
      <c r="U63" s="120" t="s">
        <v>639</v>
      </c>
      <c r="V63" s="120" t="s">
        <v>639</v>
      </c>
      <c r="W63" s="120" t="s">
        <v>1847</v>
      </c>
      <c r="X63" s="120" t="s">
        <v>643</v>
      </c>
      <c r="Y63" s="120">
        <v>1.44</v>
      </c>
      <c r="Z63" s="120" t="s">
        <v>645</v>
      </c>
      <c r="AA63" s="120">
        <v>0</v>
      </c>
      <c r="AB63" s="137" t="s">
        <v>843</v>
      </c>
      <c r="AC63" s="120">
        <v>2012</v>
      </c>
      <c r="AD63" s="120">
        <v>9</v>
      </c>
      <c r="AE63" s="120" t="s">
        <v>1197</v>
      </c>
      <c r="AF63" s="120" t="s">
        <v>1134</v>
      </c>
      <c r="AG63" s="120" t="s">
        <v>1137</v>
      </c>
      <c r="AH63" s="120">
        <v>2</v>
      </c>
      <c r="AI63">
        <v>2</v>
      </c>
      <c r="AJ63" s="121">
        <v>1</v>
      </c>
      <c r="AK63" s="120" t="s">
        <v>75</v>
      </c>
      <c r="AL63" s="121">
        <v>0</v>
      </c>
      <c r="AM63" s="120">
        <v>6.1505000000000001</v>
      </c>
      <c r="AN63" s="120">
        <v>2.88933333333333</v>
      </c>
      <c r="AO63" s="121">
        <v>0</v>
      </c>
      <c r="AP63" s="120">
        <v>3</v>
      </c>
    </row>
    <row r="64" spans="1:42" x14ac:dyDescent="0.25">
      <c r="A64" t="s">
        <v>33</v>
      </c>
      <c r="B64" s="81" t="s">
        <v>38</v>
      </c>
      <c r="C64" s="81" t="s">
        <v>48</v>
      </c>
      <c r="D64" s="120" t="s">
        <v>50</v>
      </c>
      <c r="E64" s="120" t="s">
        <v>57</v>
      </c>
      <c r="F64" s="136">
        <v>3</v>
      </c>
      <c r="G64" s="120" t="s">
        <v>61</v>
      </c>
      <c r="H64" s="120" t="s">
        <v>65</v>
      </c>
      <c r="I64" s="120">
        <v>14</v>
      </c>
      <c r="J64" s="120" t="s">
        <v>67</v>
      </c>
      <c r="K64" s="120" t="s">
        <v>70</v>
      </c>
      <c r="L64" s="120">
        <v>1</v>
      </c>
      <c r="M64" s="120">
        <v>0</v>
      </c>
      <c r="N64" s="120">
        <v>0</v>
      </c>
      <c r="O64" s="120">
        <v>0</v>
      </c>
      <c r="P64" s="120">
        <v>0</v>
      </c>
      <c r="Q64" s="120" t="s">
        <v>75</v>
      </c>
      <c r="R64" s="79" t="s">
        <v>1397</v>
      </c>
      <c r="S64" s="137" t="s">
        <v>481</v>
      </c>
      <c r="T64" s="120">
        <v>2.76953125</v>
      </c>
      <c r="U64" s="120" t="s">
        <v>640</v>
      </c>
      <c r="V64" s="120" t="s">
        <v>639</v>
      </c>
      <c r="W64" s="120" t="s">
        <v>1846</v>
      </c>
      <c r="X64" s="120" t="s">
        <v>643</v>
      </c>
      <c r="Y64" s="120">
        <v>1.18</v>
      </c>
      <c r="Z64" s="120" t="s">
        <v>645</v>
      </c>
      <c r="AA64" s="120">
        <v>0</v>
      </c>
      <c r="AB64" s="137" t="s">
        <v>1005</v>
      </c>
      <c r="AC64" s="120">
        <v>2012</v>
      </c>
      <c r="AD64" s="120">
        <v>10</v>
      </c>
      <c r="AE64" s="120" t="s">
        <v>1197</v>
      </c>
      <c r="AF64" s="120" t="s">
        <v>1136</v>
      </c>
      <c r="AG64" s="120" t="s">
        <v>1138</v>
      </c>
      <c r="AH64" s="120">
        <v>2</v>
      </c>
      <c r="AI64">
        <v>1</v>
      </c>
      <c r="AJ64" s="121">
        <v>3</v>
      </c>
      <c r="AK64" s="120" t="s">
        <v>75</v>
      </c>
      <c r="AL64" s="121">
        <v>1</v>
      </c>
      <c r="AM64" s="120">
        <v>5.2093333333333298</v>
      </c>
      <c r="AN64" s="120">
        <v>-4.0613333333333301</v>
      </c>
      <c r="AO64" s="121">
        <v>0</v>
      </c>
      <c r="AP64" s="120">
        <v>3</v>
      </c>
    </row>
    <row r="65" spans="1:42" x14ac:dyDescent="0.25">
      <c r="A65" t="s">
        <v>32</v>
      </c>
      <c r="B65" s="81" t="s">
        <v>34</v>
      </c>
      <c r="C65" s="81" t="s">
        <v>47</v>
      </c>
      <c r="D65" s="120" t="s">
        <v>50</v>
      </c>
      <c r="E65" s="120" t="s">
        <v>56</v>
      </c>
      <c r="F65" s="136">
        <v>40</v>
      </c>
      <c r="G65" s="120" t="s">
        <v>59</v>
      </c>
      <c r="H65" s="120" t="s">
        <v>66</v>
      </c>
      <c r="I65" s="120">
        <v>6</v>
      </c>
      <c r="J65" s="120" t="s">
        <v>69</v>
      </c>
      <c r="K65" s="120" t="s">
        <v>70</v>
      </c>
      <c r="L65" s="120">
        <v>0</v>
      </c>
      <c r="M65" s="120">
        <v>1</v>
      </c>
      <c r="N65" s="120">
        <v>0</v>
      </c>
      <c r="O65" s="120">
        <v>0</v>
      </c>
      <c r="P65" s="120">
        <v>0</v>
      </c>
      <c r="Q65" s="120" t="s">
        <v>75</v>
      </c>
      <c r="R65" s="79" t="s">
        <v>1398</v>
      </c>
      <c r="S65" s="137" t="s">
        <v>241</v>
      </c>
      <c r="T65" s="120">
        <v>2.919921875</v>
      </c>
      <c r="U65" s="120" t="s">
        <v>640</v>
      </c>
      <c r="V65" s="120" t="s">
        <v>639</v>
      </c>
      <c r="W65" s="120" t="s">
        <v>1846</v>
      </c>
      <c r="X65" s="120" t="s">
        <v>643</v>
      </c>
      <c r="Y65" s="120">
        <v>1.19</v>
      </c>
      <c r="Z65" s="120" t="s">
        <v>647</v>
      </c>
      <c r="AA65" s="120">
        <v>13.795845257118319</v>
      </c>
      <c r="AB65" s="137" t="s">
        <v>795</v>
      </c>
      <c r="AC65" s="120">
        <v>2012</v>
      </c>
      <c r="AD65" s="120">
        <v>10</v>
      </c>
      <c r="AE65" s="120" t="s">
        <v>1197</v>
      </c>
      <c r="AF65" s="120" t="s">
        <v>1136</v>
      </c>
      <c r="AG65" s="120" t="s">
        <v>1137</v>
      </c>
      <c r="AH65" s="120">
        <v>2</v>
      </c>
      <c r="AI65">
        <v>2</v>
      </c>
      <c r="AJ65" s="121">
        <v>2</v>
      </c>
      <c r="AK65" s="120" t="s">
        <v>75</v>
      </c>
      <c r="AL65" s="121">
        <v>1</v>
      </c>
      <c r="AM65" s="120">
        <v>3.65</v>
      </c>
      <c r="AN65" s="120">
        <v>6.2333333333333298</v>
      </c>
      <c r="AO65" s="121">
        <v>0</v>
      </c>
      <c r="AP65" s="120">
        <v>3</v>
      </c>
    </row>
    <row r="66" spans="1:42" x14ac:dyDescent="0.25">
      <c r="A66" t="s">
        <v>33</v>
      </c>
      <c r="B66" s="81" t="s">
        <v>36</v>
      </c>
      <c r="C66" s="81" t="s">
        <v>47</v>
      </c>
      <c r="D66" s="120" t="s">
        <v>50</v>
      </c>
      <c r="E66" s="120" t="s">
        <v>57</v>
      </c>
      <c r="F66" s="136">
        <v>6</v>
      </c>
      <c r="G66" s="120" t="s">
        <v>61</v>
      </c>
      <c r="H66" s="120" t="s">
        <v>62</v>
      </c>
      <c r="I66" s="120">
        <v>6</v>
      </c>
      <c r="J66" s="120" t="s">
        <v>69</v>
      </c>
      <c r="K66" s="120" t="s">
        <v>71</v>
      </c>
      <c r="L66" s="120">
        <v>0</v>
      </c>
      <c r="M66" s="120">
        <v>0</v>
      </c>
      <c r="N66" s="120">
        <v>0</v>
      </c>
      <c r="O66" s="120">
        <v>0</v>
      </c>
      <c r="P66" s="120">
        <v>0</v>
      </c>
      <c r="Q66" s="120" t="s">
        <v>75</v>
      </c>
      <c r="R66" s="79" t="s">
        <v>1401</v>
      </c>
      <c r="S66" s="137" t="s">
        <v>564</v>
      </c>
      <c r="T66" s="120">
        <v>3.8095703125</v>
      </c>
      <c r="U66" s="120" t="s">
        <v>639</v>
      </c>
      <c r="V66" s="120" t="s">
        <v>639</v>
      </c>
      <c r="W66" s="120" t="s">
        <v>1846</v>
      </c>
      <c r="X66" s="120" t="s">
        <v>643</v>
      </c>
      <c r="Y66" s="120">
        <v>0.95</v>
      </c>
      <c r="Z66" s="120" t="s">
        <v>645</v>
      </c>
      <c r="AA66" s="120">
        <v>0</v>
      </c>
      <c r="AB66" s="137" t="s">
        <v>1072</v>
      </c>
      <c r="AC66" s="120">
        <v>2012</v>
      </c>
      <c r="AD66" s="120">
        <v>11</v>
      </c>
      <c r="AE66" s="120" t="s">
        <v>1196</v>
      </c>
      <c r="AF66" s="120" t="s">
        <v>1136</v>
      </c>
      <c r="AG66" s="120" t="s">
        <v>1138</v>
      </c>
      <c r="AH66" s="120">
        <v>2</v>
      </c>
      <c r="AI66">
        <v>2</v>
      </c>
      <c r="AJ66" s="121">
        <v>1</v>
      </c>
      <c r="AK66" s="120" t="s">
        <v>75</v>
      </c>
      <c r="AL66" s="121">
        <v>0</v>
      </c>
      <c r="AM66" s="120">
        <v>6.056</v>
      </c>
      <c r="AN66" s="120">
        <v>1.27433333333333</v>
      </c>
      <c r="AO66" s="121">
        <v>0</v>
      </c>
      <c r="AP66" s="120">
        <v>2</v>
      </c>
    </row>
    <row r="67" spans="1:42" x14ac:dyDescent="0.25">
      <c r="A67" t="s">
        <v>33</v>
      </c>
      <c r="B67" s="81" t="s">
        <v>36</v>
      </c>
      <c r="C67" s="81" t="s">
        <v>48</v>
      </c>
      <c r="D67" s="120" t="s">
        <v>50</v>
      </c>
      <c r="E67" s="120" t="s">
        <v>57</v>
      </c>
      <c r="F67" s="136">
        <v>6</v>
      </c>
      <c r="G67" s="120" t="s">
        <v>61</v>
      </c>
      <c r="H67" s="120" t="s">
        <v>62</v>
      </c>
      <c r="I67" s="120">
        <v>8</v>
      </c>
      <c r="J67" s="120" t="s">
        <v>69</v>
      </c>
      <c r="K67" s="120" t="s">
        <v>71</v>
      </c>
      <c r="L67" s="120">
        <v>0</v>
      </c>
      <c r="M67" s="120">
        <v>0</v>
      </c>
      <c r="N67" s="120">
        <v>0</v>
      </c>
      <c r="O67" s="120">
        <v>0</v>
      </c>
      <c r="P67" s="120">
        <v>0</v>
      </c>
      <c r="Q67" s="120" t="s">
        <v>74</v>
      </c>
      <c r="R67" s="79" t="s">
        <v>1403</v>
      </c>
      <c r="S67" s="137" t="s">
        <v>472</v>
      </c>
      <c r="T67" s="120">
        <v>3.9404296875</v>
      </c>
      <c r="U67" s="120" t="s">
        <v>639</v>
      </c>
      <c r="V67" s="120" t="s">
        <v>639</v>
      </c>
      <c r="W67" s="120" t="s">
        <v>1846</v>
      </c>
      <c r="X67" s="120" t="s">
        <v>643</v>
      </c>
      <c r="Y67" s="120">
        <v>0.82000000000000006</v>
      </c>
      <c r="Z67" s="120" t="s">
        <v>645</v>
      </c>
      <c r="AA67" s="120">
        <v>0</v>
      </c>
      <c r="AB67" s="137" t="s">
        <v>996</v>
      </c>
      <c r="AC67" s="120">
        <v>2012</v>
      </c>
      <c r="AD67" s="120">
        <v>12</v>
      </c>
      <c r="AE67" s="120" t="s">
        <v>1196</v>
      </c>
      <c r="AF67" s="120" t="s">
        <v>1136</v>
      </c>
      <c r="AG67" s="120" t="s">
        <v>1138</v>
      </c>
      <c r="AH67" s="120">
        <v>2</v>
      </c>
      <c r="AI67">
        <v>2</v>
      </c>
      <c r="AJ67" s="121">
        <v>1</v>
      </c>
      <c r="AK67" s="120" t="s">
        <v>75</v>
      </c>
      <c r="AL67" s="121">
        <v>0</v>
      </c>
      <c r="AM67" s="120">
        <v>6.0738333333333303</v>
      </c>
      <c r="AN67" s="120">
        <v>1.27216666666667</v>
      </c>
      <c r="AO67" s="121">
        <v>0</v>
      </c>
      <c r="AP67" s="120">
        <v>2</v>
      </c>
    </row>
    <row r="68" spans="1:42" x14ac:dyDescent="0.25">
      <c r="A68" t="s">
        <v>33</v>
      </c>
      <c r="B68" s="81" t="s">
        <v>34</v>
      </c>
      <c r="C68" s="81" t="s">
        <v>47</v>
      </c>
      <c r="D68" s="120" t="s">
        <v>50</v>
      </c>
      <c r="E68" s="120" t="s">
        <v>56</v>
      </c>
      <c r="F68" s="136">
        <v>25</v>
      </c>
      <c r="G68" s="120" t="s">
        <v>59</v>
      </c>
      <c r="H68" s="120" t="s">
        <v>64</v>
      </c>
      <c r="I68" s="120">
        <v>6</v>
      </c>
      <c r="J68" s="120" t="s">
        <v>69</v>
      </c>
      <c r="K68" s="120" t="s">
        <v>70</v>
      </c>
      <c r="L68" s="120">
        <v>0</v>
      </c>
      <c r="M68" s="120">
        <v>0</v>
      </c>
      <c r="N68" s="120">
        <v>0</v>
      </c>
      <c r="O68" s="120">
        <v>1</v>
      </c>
      <c r="P68" s="120">
        <v>1</v>
      </c>
      <c r="Q68" s="120" t="s">
        <v>74</v>
      </c>
      <c r="R68" s="79" t="s">
        <v>1404</v>
      </c>
      <c r="S68" s="137" t="s">
        <v>85</v>
      </c>
      <c r="T68" s="120">
        <v>4.3203125</v>
      </c>
      <c r="U68" s="120" t="s">
        <v>639</v>
      </c>
      <c r="V68" s="120" t="s">
        <v>639</v>
      </c>
      <c r="W68" s="120" t="s">
        <v>1846</v>
      </c>
      <c r="X68" s="120" t="s">
        <v>643</v>
      </c>
      <c r="Y68" s="120">
        <v>0.85</v>
      </c>
      <c r="Z68" s="120" t="s">
        <v>645</v>
      </c>
      <c r="AA68" s="120">
        <v>0</v>
      </c>
      <c r="AB68" s="137" t="s">
        <v>656</v>
      </c>
      <c r="AC68" s="120">
        <v>2012</v>
      </c>
      <c r="AD68" s="120">
        <v>12</v>
      </c>
      <c r="AE68" s="120" t="s">
        <v>1196</v>
      </c>
      <c r="AF68" s="120" t="s">
        <v>1136</v>
      </c>
      <c r="AG68" s="120" t="s">
        <v>1137</v>
      </c>
      <c r="AH68" s="120">
        <v>2</v>
      </c>
      <c r="AI68">
        <v>2</v>
      </c>
      <c r="AJ68" s="121">
        <v>2</v>
      </c>
      <c r="AK68" s="120" t="s">
        <v>75</v>
      </c>
      <c r="AL68" s="121">
        <v>1</v>
      </c>
      <c r="AM68" s="120">
        <v>4.2666666666666702</v>
      </c>
      <c r="AN68" s="120">
        <v>5.33</v>
      </c>
      <c r="AO68" s="121">
        <v>0</v>
      </c>
      <c r="AP68" s="120">
        <v>3</v>
      </c>
    </row>
    <row r="69" spans="1:42" x14ac:dyDescent="0.25">
      <c r="A69" t="s">
        <v>32</v>
      </c>
      <c r="B69" s="81" t="s">
        <v>34</v>
      </c>
      <c r="C69" s="81" t="s">
        <v>49</v>
      </c>
      <c r="D69" s="120" t="s">
        <v>52</v>
      </c>
      <c r="E69" s="120" t="s">
        <v>56</v>
      </c>
      <c r="F69" s="136">
        <v>40</v>
      </c>
      <c r="G69" s="120" t="s">
        <v>59</v>
      </c>
      <c r="H69" s="120" t="s">
        <v>66</v>
      </c>
      <c r="I69" s="120">
        <v>3</v>
      </c>
      <c r="J69" s="120" t="s">
        <v>68</v>
      </c>
      <c r="K69" s="120" t="s">
        <v>70</v>
      </c>
      <c r="L69" s="120">
        <v>0</v>
      </c>
      <c r="M69" s="120">
        <v>1</v>
      </c>
      <c r="N69" s="120">
        <v>0</v>
      </c>
      <c r="O69" s="120">
        <v>0</v>
      </c>
      <c r="P69" s="120">
        <v>0</v>
      </c>
      <c r="Q69" s="120" t="s">
        <v>75</v>
      </c>
      <c r="R69" s="79" t="s">
        <v>1405</v>
      </c>
      <c r="S69" s="137" t="s">
        <v>138</v>
      </c>
      <c r="T69" s="120">
        <v>3.7001953125</v>
      </c>
      <c r="U69" s="120" t="s">
        <v>639</v>
      </c>
      <c r="V69" s="120" t="s">
        <v>639</v>
      </c>
      <c r="W69" s="120" t="s">
        <v>1846</v>
      </c>
      <c r="X69" s="120" t="s">
        <v>643</v>
      </c>
      <c r="Y69" s="120">
        <v>1.18</v>
      </c>
      <c r="Z69" s="120" t="s">
        <v>645</v>
      </c>
      <c r="AA69" s="120">
        <v>0</v>
      </c>
      <c r="AB69" s="137" t="s">
        <v>704</v>
      </c>
      <c r="AC69" s="120">
        <v>2012</v>
      </c>
      <c r="AD69" s="120">
        <v>12</v>
      </c>
      <c r="AE69" s="120" t="s">
        <v>1196</v>
      </c>
      <c r="AF69" s="120" t="s">
        <v>1136</v>
      </c>
      <c r="AG69" s="120" t="s">
        <v>1137</v>
      </c>
      <c r="AH69" s="120">
        <v>2</v>
      </c>
      <c r="AI69">
        <v>2</v>
      </c>
      <c r="AJ69" s="121">
        <v>2</v>
      </c>
      <c r="AK69" s="120" t="s">
        <v>75</v>
      </c>
      <c r="AL69" s="121">
        <v>1</v>
      </c>
      <c r="AM69" s="120">
        <v>3.7348333333333299</v>
      </c>
      <c r="AN69" s="120">
        <v>5.62116666666667</v>
      </c>
      <c r="AO69" s="121">
        <v>0</v>
      </c>
      <c r="AP69" s="120">
        <v>2</v>
      </c>
    </row>
    <row r="70" spans="1:42" x14ac:dyDescent="0.25">
      <c r="A70" t="s">
        <v>33</v>
      </c>
      <c r="B70" s="81" t="s">
        <v>34</v>
      </c>
      <c r="C70" s="81" t="s">
        <v>47</v>
      </c>
      <c r="D70" s="120" t="s">
        <v>50</v>
      </c>
      <c r="E70" s="120" t="s">
        <v>56</v>
      </c>
      <c r="F70" s="136">
        <v>40</v>
      </c>
      <c r="G70" s="120" t="s">
        <v>59</v>
      </c>
      <c r="H70" s="120" t="s">
        <v>66</v>
      </c>
      <c r="I70" s="120">
        <v>8</v>
      </c>
      <c r="J70" s="120" t="s">
        <v>69</v>
      </c>
      <c r="K70" s="120" t="s">
        <v>70</v>
      </c>
      <c r="L70" s="120">
        <v>0</v>
      </c>
      <c r="M70" s="120">
        <v>1</v>
      </c>
      <c r="N70" s="120">
        <v>0</v>
      </c>
      <c r="O70" s="120">
        <v>0</v>
      </c>
      <c r="P70" s="120">
        <v>0</v>
      </c>
      <c r="Q70" s="120" t="s">
        <v>75</v>
      </c>
      <c r="R70" s="79" t="s">
        <v>1407</v>
      </c>
      <c r="S70" s="137" t="s">
        <v>147</v>
      </c>
      <c r="T70" s="120">
        <v>2.1396484375</v>
      </c>
      <c r="U70" s="120" t="s">
        <v>640</v>
      </c>
      <c r="V70" s="120" t="s">
        <v>640</v>
      </c>
      <c r="W70" s="120" t="s">
        <v>1846</v>
      </c>
      <c r="X70" s="120" t="s">
        <v>642</v>
      </c>
      <c r="Y70" s="120">
        <v>0.74</v>
      </c>
      <c r="Z70" s="120" t="s">
        <v>645</v>
      </c>
      <c r="AA70" s="120">
        <v>0</v>
      </c>
      <c r="AB70" s="137" t="s">
        <v>711</v>
      </c>
      <c r="AC70" s="120">
        <v>2012</v>
      </c>
      <c r="AD70" s="120">
        <v>12</v>
      </c>
      <c r="AE70" s="120" t="s">
        <v>1196</v>
      </c>
      <c r="AF70" s="120" t="s">
        <v>1133</v>
      </c>
      <c r="AG70" s="120" t="s">
        <v>1137</v>
      </c>
      <c r="AH70" s="120">
        <v>1</v>
      </c>
      <c r="AI70">
        <v>1</v>
      </c>
      <c r="AJ70" s="121">
        <v>2</v>
      </c>
      <c r="AK70" s="120" t="s">
        <v>75</v>
      </c>
      <c r="AL70" s="121">
        <v>1</v>
      </c>
      <c r="AM70" s="120">
        <v>4.0166666666666702</v>
      </c>
      <c r="AN70" s="120">
        <v>5.2333333333333298</v>
      </c>
      <c r="AO70" s="121">
        <v>0</v>
      </c>
      <c r="AP70" s="120">
        <v>3</v>
      </c>
    </row>
    <row r="71" spans="1:42" x14ac:dyDescent="0.25">
      <c r="A71" t="s">
        <v>32</v>
      </c>
      <c r="B71" s="81" t="s">
        <v>38</v>
      </c>
      <c r="C71" s="81" t="s">
        <v>48</v>
      </c>
      <c r="D71" s="120" t="s">
        <v>50</v>
      </c>
      <c r="E71" s="120" t="s">
        <v>56</v>
      </c>
      <c r="F71" s="136">
        <v>70</v>
      </c>
      <c r="G71" s="120" t="s">
        <v>59</v>
      </c>
      <c r="H71" s="120" t="s">
        <v>65</v>
      </c>
      <c r="I71" s="120">
        <v>12</v>
      </c>
      <c r="J71" s="120" t="s">
        <v>67</v>
      </c>
      <c r="K71" s="120" t="s">
        <v>70</v>
      </c>
      <c r="L71" s="120">
        <v>1</v>
      </c>
      <c r="M71" s="120">
        <v>0</v>
      </c>
      <c r="N71" s="120">
        <v>1</v>
      </c>
      <c r="O71" s="120">
        <v>1</v>
      </c>
      <c r="P71" s="120">
        <v>0</v>
      </c>
      <c r="Q71" s="120" t="s">
        <v>75</v>
      </c>
      <c r="R71" s="79" t="s">
        <v>1411</v>
      </c>
      <c r="S71" s="137" t="s">
        <v>124</v>
      </c>
      <c r="T71" s="120">
        <v>3.0703125</v>
      </c>
      <c r="U71" s="120" t="s">
        <v>640</v>
      </c>
      <c r="V71" s="120" t="s">
        <v>639</v>
      </c>
      <c r="W71" s="120" t="s">
        <v>1847</v>
      </c>
      <c r="X71" s="120" t="s">
        <v>643</v>
      </c>
      <c r="Y71" s="120">
        <v>1.27</v>
      </c>
      <c r="Z71" s="120" t="s">
        <v>645</v>
      </c>
      <c r="AA71" s="120">
        <v>0</v>
      </c>
      <c r="AB71" s="137" t="s">
        <v>691</v>
      </c>
      <c r="AC71" s="120">
        <v>2013</v>
      </c>
      <c r="AD71" s="120">
        <v>2</v>
      </c>
      <c r="AE71" s="120" t="s">
        <v>1196</v>
      </c>
      <c r="AF71" s="120" t="s">
        <v>1133</v>
      </c>
      <c r="AG71" s="120" t="s">
        <v>1138</v>
      </c>
      <c r="AH71" s="120">
        <v>2</v>
      </c>
      <c r="AI71">
        <v>2</v>
      </c>
      <c r="AJ71" s="121">
        <v>3</v>
      </c>
      <c r="AK71" s="120" t="s">
        <v>75</v>
      </c>
      <c r="AL71" s="121">
        <v>1</v>
      </c>
      <c r="AM71" s="120">
        <v>4.1230000000000002</v>
      </c>
      <c r="AN71" s="120">
        <v>-3.907</v>
      </c>
      <c r="AO71" s="121">
        <v>0</v>
      </c>
      <c r="AP71" s="120">
        <v>3</v>
      </c>
    </row>
    <row r="72" spans="1:42" x14ac:dyDescent="0.25">
      <c r="A72" t="s">
        <v>33</v>
      </c>
      <c r="B72" s="81" t="s">
        <v>34</v>
      </c>
      <c r="C72" s="81" t="s">
        <v>49</v>
      </c>
      <c r="D72" s="120" t="s">
        <v>52</v>
      </c>
      <c r="E72" s="120" t="s">
        <v>57</v>
      </c>
      <c r="F72" s="136">
        <v>5</v>
      </c>
      <c r="G72" s="120" t="s">
        <v>61</v>
      </c>
      <c r="H72" s="120" t="s">
        <v>64</v>
      </c>
      <c r="I72" s="120">
        <v>6</v>
      </c>
      <c r="J72" s="120" t="s">
        <v>69</v>
      </c>
      <c r="K72" s="120" t="s">
        <v>70</v>
      </c>
      <c r="L72" s="120">
        <v>0</v>
      </c>
      <c r="M72" s="120">
        <v>0</v>
      </c>
      <c r="N72" s="120">
        <v>0</v>
      </c>
      <c r="O72" s="120">
        <v>0</v>
      </c>
      <c r="P72" s="120">
        <v>1</v>
      </c>
      <c r="Q72" s="120" t="s">
        <v>74</v>
      </c>
      <c r="R72" s="79" t="s">
        <v>1412</v>
      </c>
      <c r="S72" s="137" t="s">
        <v>471</v>
      </c>
      <c r="T72" s="120">
        <v>3.51953125</v>
      </c>
      <c r="U72" s="120" t="s">
        <v>639</v>
      </c>
      <c r="V72" s="120" t="s">
        <v>639</v>
      </c>
      <c r="W72" s="120" t="s">
        <v>1846</v>
      </c>
      <c r="X72" s="120" t="s">
        <v>642</v>
      </c>
      <c r="Y72" s="120">
        <v>0.71</v>
      </c>
      <c r="Z72" s="120" t="s">
        <v>645</v>
      </c>
      <c r="AA72" s="120">
        <v>0</v>
      </c>
      <c r="AB72" s="137" t="s">
        <v>995</v>
      </c>
      <c r="AC72" s="120">
        <v>2013</v>
      </c>
      <c r="AD72" s="120">
        <v>2</v>
      </c>
      <c r="AE72" s="120" t="s">
        <v>1196</v>
      </c>
      <c r="AF72" s="120" t="s">
        <v>1133</v>
      </c>
      <c r="AG72" s="120" t="s">
        <v>1137</v>
      </c>
      <c r="AH72" s="120">
        <v>2</v>
      </c>
      <c r="AI72">
        <v>2</v>
      </c>
      <c r="AJ72" s="121">
        <v>2</v>
      </c>
      <c r="AK72" s="120" t="s">
        <v>75</v>
      </c>
      <c r="AL72" s="121">
        <v>1</v>
      </c>
      <c r="AM72" s="120">
        <v>6.3193333333333301</v>
      </c>
      <c r="AN72" s="120">
        <v>3.4095</v>
      </c>
      <c r="AO72" s="121">
        <v>0</v>
      </c>
      <c r="AP72" s="120">
        <v>3</v>
      </c>
    </row>
    <row r="73" spans="1:42" x14ac:dyDescent="0.25">
      <c r="A73" t="s">
        <v>33</v>
      </c>
      <c r="B73" s="81" t="s">
        <v>34</v>
      </c>
      <c r="C73" s="81" t="s">
        <v>47</v>
      </c>
      <c r="D73" s="120" t="s">
        <v>50</v>
      </c>
      <c r="E73" s="120" t="s">
        <v>56</v>
      </c>
      <c r="F73" s="136">
        <v>96</v>
      </c>
      <c r="G73" s="120" t="s">
        <v>59</v>
      </c>
      <c r="H73" s="120" t="s">
        <v>66</v>
      </c>
      <c r="I73" s="120">
        <v>6</v>
      </c>
      <c r="J73" s="120" t="s">
        <v>69</v>
      </c>
      <c r="K73" s="120" t="s">
        <v>71</v>
      </c>
      <c r="L73" s="120">
        <v>0</v>
      </c>
      <c r="M73" s="120">
        <v>1</v>
      </c>
      <c r="N73" s="120">
        <v>0</v>
      </c>
      <c r="O73" s="120">
        <v>0</v>
      </c>
      <c r="P73" s="120">
        <v>0</v>
      </c>
      <c r="Q73" s="120" t="s">
        <v>75</v>
      </c>
      <c r="R73" s="79" t="s">
        <v>1414</v>
      </c>
      <c r="S73" s="137" t="s">
        <v>155</v>
      </c>
      <c r="T73" s="120">
        <v>3.16015625</v>
      </c>
      <c r="U73" s="120" t="s">
        <v>640</v>
      </c>
      <c r="V73" s="120" t="s">
        <v>639</v>
      </c>
      <c r="W73" s="120" t="s">
        <v>1846</v>
      </c>
      <c r="X73" s="120" t="s">
        <v>643</v>
      </c>
      <c r="Y73" s="120">
        <v>0.97</v>
      </c>
      <c r="Z73" s="120" t="s">
        <v>645</v>
      </c>
      <c r="AA73" s="120">
        <v>0</v>
      </c>
      <c r="AB73" s="137" t="s">
        <v>689</v>
      </c>
      <c r="AC73" s="120">
        <v>2013</v>
      </c>
      <c r="AD73" s="120">
        <v>2</v>
      </c>
      <c r="AE73" s="120" t="s">
        <v>1196</v>
      </c>
      <c r="AF73" s="120" t="s">
        <v>1133</v>
      </c>
      <c r="AG73" s="120" t="s">
        <v>1137</v>
      </c>
      <c r="AH73" s="120">
        <v>2</v>
      </c>
      <c r="AI73">
        <v>1</v>
      </c>
      <c r="AJ73" s="121">
        <v>2</v>
      </c>
      <c r="AK73" s="120" t="s">
        <v>75</v>
      </c>
      <c r="AL73" s="121">
        <v>1</v>
      </c>
      <c r="AM73" s="120">
        <v>2.7833333333333301</v>
      </c>
      <c r="AN73" s="120">
        <v>5.8</v>
      </c>
      <c r="AO73" s="121">
        <v>0</v>
      </c>
      <c r="AP73" s="120">
        <v>2</v>
      </c>
    </row>
    <row r="74" spans="1:42" x14ac:dyDescent="0.25">
      <c r="A74" t="s">
        <v>32</v>
      </c>
      <c r="B74" s="81" t="s">
        <v>34</v>
      </c>
      <c r="C74" s="81" t="s">
        <v>47</v>
      </c>
      <c r="D74" s="120" t="s">
        <v>50</v>
      </c>
      <c r="E74" s="120" t="s">
        <v>56</v>
      </c>
      <c r="F74" s="136">
        <v>45</v>
      </c>
      <c r="G74" s="120" t="s">
        <v>59</v>
      </c>
      <c r="H74" s="120" t="s">
        <v>66</v>
      </c>
      <c r="I74" s="120">
        <v>12</v>
      </c>
      <c r="J74" s="120" t="s">
        <v>67</v>
      </c>
      <c r="K74" s="120" t="s">
        <v>70</v>
      </c>
      <c r="L74" s="120">
        <v>0</v>
      </c>
      <c r="M74" s="120">
        <v>1</v>
      </c>
      <c r="N74" s="120">
        <v>0</v>
      </c>
      <c r="O74" s="120">
        <v>0</v>
      </c>
      <c r="P74" s="120">
        <v>0</v>
      </c>
      <c r="Q74" s="120" t="s">
        <v>76</v>
      </c>
      <c r="R74" s="79" t="s">
        <v>1415</v>
      </c>
      <c r="S74" s="137" t="s">
        <v>253</v>
      </c>
      <c r="T74" s="120">
        <v>5.0400390625</v>
      </c>
      <c r="U74" s="120" t="s">
        <v>639</v>
      </c>
      <c r="V74" s="120" t="s">
        <v>639</v>
      </c>
      <c r="W74" s="120" t="s">
        <v>1846</v>
      </c>
      <c r="X74" s="120" t="s">
        <v>643</v>
      </c>
      <c r="Y74" s="120">
        <v>0.99</v>
      </c>
      <c r="Z74" s="120" t="s">
        <v>645</v>
      </c>
      <c r="AA74" s="120">
        <v>0</v>
      </c>
      <c r="AB74" s="137" t="s">
        <v>806</v>
      </c>
      <c r="AC74" s="120">
        <v>2013</v>
      </c>
      <c r="AD74" s="120">
        <v>2</v>
      </c>
      <c r="AE74" s="120" t="s">
        <v>1196</v>
      </c>
      <c r="AF74" s="120" t="s">
        <v>1133</v>
      </c>
      <c r="AG74" s="120" t="s">
        <v>1137</v>
      </c>
      <c r="AH74" s="120">
        <v>2</v>
      </c>
      <c r="AI74">
        <v>2</v>
      </c>
      <c r="AJ74" s="121">
        <v>2</v>
      </c>
      <c r="AK74" s="120" t="s">
        <v>75</v>
      </c>
      <c r="AL74" s="121">
        <v>1</v>
      </c>
      <c r="AM74" s="120">
        <v>3.5558333333333301</v>
      </c>
      <c r="AN74" s="120">
        <v>6.5898333333333303</v>
      </c>
      <c r="AO74" s="121">
        <v>0</v>
      </c>
      <c r="AP74" s="120">
        <v>3</v>
      </c>
    </row>
    <row r="75" spans="1:42" x14ac:dyDescent="0.25">
      <c r="A75" t="s">
        <v>33</v>
      </c>
      <c r="B75" s="81" t="s">
        <v>34</v>
      </c>
      <c r="C75" s="81" t="s">
        <v>48</v>
      </c>
      <c r="D75" s="120" t="s">
        <v>34</v>
      </c>
      <c r="E75" s="120" t="s">
        <v>57</v>
      </c>
      <c r="F75" s="136">
        <v>6</v>
      </c>
      <c r="G75" s="120" t="s">
        <v>60</v>
      </c>
      <c r="H75" s="120" t="s">
        <v>62</v>
      </c>
      <c r="I75" s="120">
        <v>1</v>
      </c>
      <c r="J75" s="120" t="s">
        <v>68</v>
      </c>
      <c r="K75" s="120" t="s">
        <v>71</v>
      </c>
      <c r="L75" s="120">
        <v>0</v>
      </c>
      <c r="M75" s="120">
        <v>0</v>
      </c>
      <c r="N75" s="120">
        <v>0</v>
      </c>
      <c r="O75" s="120">
        <v>0</v>
      </c>
      <c r="P75" s="120">
        <v>0</v>
      </c>
      <c r="Q75" s="120" t="s">
        <v>74</v>
      </c>
      <c r="R75" t="s">
        <v>1417</v>
      </c>
      <c r="S75" s="137" t="s">
        <v>352</v>
      </c>
      <c r="T75" s="120">
        <v>5.23046875</v>
      </c>
      <c r="U75" s="120" t="s">
        <v>639</v>
      </c>
      <c r="V75" s="120" t="s">
        <v>639</v>
      </c>
      <c r="W75" s="120" t="s">
        <v>1846</v>
      </c>
      <c r="X75" s="120" t="s">
        <v>642</v>
      </c>
      <c r="Y75" s="120">
        <v>0.73</v>
      </c>
      <c r="Z75" s="120" t="s">
        <v>645</v>
      </c>
      <c r="AA75" s="120">
        <v>0</v>
      </c>
      <c r="AB75" s="137" t="s">
        <v>885</v>
      </c>
      <c r="AC75" s="120">
        <v>2013</v>
      </c>
      <c r="AD75" s="120">
        <v>2</v>
      </c>
      <c r="AE75" s="120" t="s">
        <v>1196</v>
      </c>
      <c r="AF75" s="120" t="s">
        <v>1133</v>
      </c>
      <c r="AG75" s="120" t="s">
        <v>1137</v>
      </c>
      <c r="AH75" s="120">
        <v>2</v>
      </c>
      <c r="AI75">
        <v>2</v>
      </c>
      <c r="AJ75" s="121">
        <v>1</v>
      </c>
      <c r="AK75" s="120" t="s">
        <v>75</v>
      </c>
      <c r="AL75" s="121">
        <v>0</v>
      </c>
      <c r="AM75" s="120">
        <v>6.34</v>
      </c>
      <c r="AN75" s="120">
        <v>3.3683333333333301</v>
      </c>
      <c r="AO75" s="121">
        <v>0</v>
      </c>
      <c r="AP75" s="120">
        <v>2</v>
      </c>
    </row>
    <row r="76" spans="1:42" x14ac:dyDescent="0.25">
      <c r="A76" t="s">
        <v>33</v>
      </c>
      <c r="B76" s="81" t="s">
        <v>34</v>
      </c>
      <c r="C76" s="81" t="s">
        <v>47</v>
      </c>
      <c r="D76" s="120" t="s">
        <v>50</v>
      </c>
      <c r="E76" s="120" t="s">
        <v>56</v>
      </c>
      <c r="F76" s="136">
        <v>55</v>
      </c>
      <c r="G76" s="120" t="s">
        <v>59</v>
      </c>
      <c r="H76" s="120" t="s">
        <v>66</v>
      </c>
      <c r="I76" s="120">
        <v>6</v>
      </c>
      <c r="J76" s="120" t="s">
        <v>69</v>
      </c>
      <c r="K76" s="120" t="s">
        <v>70</v>
      </c>
      <c r="L76" s="120">
        <v>0</v>
      </c>
      <c r="M76" s="120">
        <v>1</v>
      </c>
      <c r="N76" s="120">
        <v>0</v>
      </c>
      <c r="O76" s="120">
        <v>0</v>
      </c>
      <c r="P76" s="120">
        <v>0</v>
      </c>
      <c r="Q76" s="120" t="s">
        <v>75</v>
      </c>
      <c r="R76" s="79" t="s">
        <v>1419</v>
      </c>
      <c r="S76" s="137" t="s">
        <v>245</v>
      </c>
      <c r="T76" s="120">
        <v>5.7001953125</v>
      </c>
      <c r="U76" s="120" t="s">
        <v>641</v>
      </c>
      <c r="V76" s="120" t="s">
        <v>641</v>
      </c>
      <c r="W76" s="120" t="s">
        <v>1846</v>
      </c>
      <c r="X76" s="120" t="s">
        <v>643</v>
      </c>
      <c r="Y76" s="120">
        <v>1.26</v>
      </c>
      <c r="Z76" s="120" t="s">
        <v>646</v>
      </c>
      <c r="AA76" s="120">
        <v>40.739645250141614</v>
      </c>
      <c r="AB76" s="137" t="s">
        <v>799</v>
      </c>
      <c r="AC76" s="120">
        <v>2013</v>
      </c>
      <c r="AD76" s="120">
        <v>2</v>
      </c>
      <c r="AE76" s="120" t="s">
        <v>1196</v>
      </c>
      <c r="AF76" s="120" t="s">
        <v>1133</v>
      </c>
      <c r="AG76" s="120" t="s">
        <v>1137</v>
      </c>
      <c r="AH76" s="120">
        <v>3</v>
      </c>
      <c r="AI76">
        <v>2</v>
      </c>
      <c r="AJ76" s="121">
        <v>2</v>
      </c>
      <c r="AK76" s="120" t="s">
        <v>75</v>
      </c>
      <c r="AL76" s="121">
        <v>1</v>
      </c>
      <c r="AM76" s="120">
        <v>3.9566666666666701</v>
      </c>
      <c r="AN76" s="120">
        <v>5.3466666666666702</v>
      </c>
      <c r="AO76" s="121">
        <v>0</v>
      </c>
      <c r="AP76" s="120">
        <v>3</v>
      </c>
    </row>
    <row r="77" spans="1:42" x14ac:dyDescent="0.25">
      <c r="A77" t="s">
        <v>33</v>
      </c>
      <c r="B77" s="81" t="s">
        <v>38</v>
      </c>
      <c r="C77" s="81" t="s">
        <v>47</v>
      </c>
      <c r="D77" s="120" t="s">
        <v>50</v>
      </c>
      <c r="E77" s="120" t="s">
        <v>58</v>
      </c>
      <c r="F77" s="136">
        <v>0</v>
      </c>
      <c r="G77" s="120" t="s">
        <v>60</v>
      </c>
      <c r="H77" s="120" t="s">
        <v>62</v>
      </c>
      <c r="I77" s="120">
        <v>2</v>
      </c>
      <c r="J77" s="120" t="s">
        <v>68</v>
      </c>
      <c r="K77" s="120" t="s">
        <v>71</v>
      </c>
      <c r="L77" s="120">
        <v>0</v>
      </c>
      <c r="M77" s="120">
        <v>0</v>
      </c>
      <c r="N77" s="120">
        <v>0</v>
      </c>
      <c r="O77" s="120">
        <v>0</v>
      </c>
      <c r="P77" s="120">
        <v>0</v>
      </c>
      <c r="Q77" s="120" t="s">
        <v>76</v>
      </c>
      <c r="R77" s="79" t="s">
        <v>1421</v>
      </c>
      <c r="S77" s="137" t="s">
        <v>454</v>
      </c>
      <c r="T77" s="120">
        <v>3.740234375</v>
      </c>
      <c r="U77" s="120" t="s">
        <v>639</v>
      </c>
      <c r="V77" s="120" t="s">
        <v>639</v>
      </c>
      <c r="W77" s="120" t="s">
        <v>1846</v>
      </c>
      <c r="X77" s="120" t="s">
        <v>643</v>
      </c>
      <c r="Y77" s="120">
        <v>1.176666666666667</v>
      </c>
      <c r="Z77" s="120" t="s">
        <v>645</v>
      </c>
      <c r="AA77" s="120">
        <v>0</v>
      </c>
      <c r="AB77" s="137" t="s">
        <v>979</v>
      </c>
      <c r="AC77" s="120">
        <v>2013</v>
      </c>
      <c r="AD77" s="120">
        <v>3</v>
      </c>
      <c r="AE77" s="120" t="s">
        <v>1196</v>
      </c>
      <c r="AF77" s="120" t="s">
        <v>1135</v>
      </c>
      <c r="AG77" s="120" t="s">
        <v>1138</v>
      </c>
      <c r="AH77" s="120">
        <v>2</v>
      </c>
      <c r="AI77">
        <v>2</v>
      </c>
      <c r="AJ77" s="121">
        <v>1</v>
      </c>
      <c r="AK77" s="120" t="s">
        <v>75</v>
      </c>
      <c r="AL77" s="121">
        <v>0</v>
      </c>
      <c r="AM77" s="120">
        <v>5.3666666666666698</v>
      </c>
      <c r="AN77" s="120">
        <v>-4.0333333333333297</v>
      </c>
      <c r="AO77" s="121">
        <v>1</v>
      </c>
      <c r="AP77" s="120">
        <v>2</v>
      </c>
    </row>
    <row r="78" spans="1:42" x14ac:dyDescent="0.25">
      <c r="A78" t="s">
        <v>33</v>
      </c>
      <c r="B78" s="81" t="s">
        <v>40</v>
      </c>
      <c r="C78" s="81" t="s">
        <v>47</v>
      </c>
      <c r="D78" s="120" t="s">
        <v>50</v>
      </c>
      <c r="E78" s="120" t="s">
        <v>57</v>
      </c>
      <c r="F78" s="136">
        <v>1.5</v>
      </c>
      <c r="G78" s="120" t="s">
        <v>60</v>
      </c>
      <c r="H78" s="120" t="s">
        <v>64</v>
      </c>
      <c r="I78" s="120">
        <v>6</v>
      </c>
      <c r="J78" s="120" t="s">
        <v>69</v>
      </c>
      <c r="K78" s="120" t="s">
        <v>71</v>
      </c>
      <c r="L78" s="120">
        <v>0</v>
      </c>
      <c r="M78" s="120">
        <v>0</v>
      </c>
      <c r="N78" s="120">
        <v>0</v>
      </c>
      <c r="O78" s="120">
        <v>0</v>
      </c>
      <c r="P78" s="120">
        <v>0</v>
      </c>
      <c r="Q78" s="120" t="s">
        <v>76</v>
      </c>
      <c r="R78" s="79" t="s">
        <v>1423</v>
      </c>
      <c r="S78" s="137" t="s">
        <v>457</v>
      </c>
      <c r="T78" s="120">
        <v>3.1298828125</v>
      </c>
      <c r="U78" s="120" t="s">
        <v>640</v>
      </c>
      <c r="V78" s="120" t="s">
        <v>639</v>
      </c>
      <c r="W78" s="120" t="s">
        <v>1845</v>
      </c>
      <c r="X78" s="120" t="s">
        <v>642</v>
      </c>
      <c r="Y78" s="120">
        <v>0.26</v>
      </c>
      <c r="Z78" s="120" t="s">
        <v>645</v>
      </c>
      <c r="AA78" s="120">
        <v>0</v>
      </c>
      <c r="AB78" s="137" t="s">
        <v>982</v>
      </c>
      <c r="AC78" s="120">
        <v>2013</v>
      </c>
      <c r="AD78" s="120">
        <v>4</v>
      </c>
      <c r="AE78" s="120" t="s">
        <v>1197</v>
      </c>
      <c r="AF78" s="120" t="s">
        <v>1135</v>
      </c>
      <c r="AG78" s="120" t="s">
        <v>1140</v>
      </c>
      <c r="AH78" s="120">
        <v>2</v>
      </c>
      <c r="AI78">
        <v>1</v>
      </c>
      <c r="AJ78" s="121">
        <v>2</v>
      </c>
      <c r="AK78" s="120" t="s">
        <v>75</v>
      </c>
      <c r="AL78" s="121">
        <v>1</v>
      </c>
      <c r="AM78" s="120">
        <v>8.5</v>
      </c>
      <c r="AN78" s="120">
        <v>-13.1833333333333</v>
      </c>
      <c r="AO78" s="121">
        <v>1</v>
      </c>
      <c r="AP78" s="120">
        <v>2</v>
      </c>
    </row>
    <row r="79" spans="1:42" x14ac:dyDescent="0.25">
      <c r="A79" t="s">
        <v>33</v>
      </c>
      <c r="B79" s="81" t="s">
        <v>34</v>
      </c>
      <c r="C79" s="81" t="s">
        <v>48</v>
      </c>
      <c r="D79" s="120" t="s">
        <v>50</v>
      </c>
      <c r="E79" s="120" t="s">
        <v>56</v>
      </c>
      <c r="F79" s="136">
        <v>174</v>
      </c>
      <c r="G79" s="120" t="s">
        <v>59</v>
      </c>
      <c r="H79" s="120" t="s">
        <v>62</v>
      </c>
      <c r="I79" s="120">
        <v>6</v>
      </c>
      <c r="J79" s="120" t="s">
        <v>69</v>
      </c>
      <c r="K79" s="120" t="s">
        <v>70</v>
      </c>
      <c r="L79" s="120">
        <v>0</v>
      </c>
      <c r="M79" s="120">
        <v>0</v>
      </c>
      <c r="N79" s="120">
        <v>0</v>
      </c>
      <c r="O79" s="120">
        <v>0</v>
      </c>
      <c r="P79" s="120">
        <v>0</v>
      </c>
      <c r="Q79" s="120" t="s">
        <v>76</v>
      </c>
      <c r="R79" s="79" t="s">
        <v>1424</v>
      </c>
      <c r="S79" s="137" t="s">
        <v>347</v>
      </c>
      <c r="T79" s="120">
        <v>6.0595703125</v>
      </c>
      <c r="U79" s="120" t="s">
        <v>641</v>
      </c>
      <c r="V79" s="120" t="s">
        <v>641</v>
      </c>
      <c r="W79" s="120" t="s">
        <v>1846</v>
      </c>
      <c r="X79" s="120" t="s">
        <v>643</v>
      </c>
      <c r="Y79" s="120">
        <v>1.2</v>
      </c>
      <c r="Z79" s="120" t="s">
        <v>646</v>
      </c>
      <c r="AA79" s="120">
        <v>62.109635353088308</v>
      </c>
      <c r="AB79" s="137" t="s">
        <v>881</v>
      </c>
      <c r="AC79" s="120">
        <v>2013</v>
      </c>
      <c r="AD79" s="120">
        <v>4</v>
      </c>
      <c r="AE79" s="120" t="s">
        <v>1197</v>
      </c>
      <c r="AF79" s="120" t="s">
        <v>1135</v>
      </c>
      <c r="AG79" s="120" t="s">
        <v>1137</v>
      </c>
      <c r="AH79" s="120">
        <v>3</v>
      </c>
      <c r="AI79">
        <v>2</v>
      </c>
      <c r="AJ79" s="121">
        <v>1</v>
      </c>
      <c r="AK79" s="120" t="s">
        <v>75</v>
      </c>
      <c r="AL79" s="121">
        <v>0</v>
      </c>
      <c r="AM79" s="120">
        <v>1.8</v>
      </c>
      <c r="AN79" s="120">
        <v>6.7666666666666702</v>
      </c>
      <c r="AO79" s="121">
        <v>0</v>
      </c>
      <c r="AP79" s="120">
        <v>3</v>
      </c>
    </row>
    <row r="80" spans="1:42" x14ac:dyDescent="0.25">
      <c r="A80" t="s">
        <v>33</v>
      </c>
      <c r="B80" s="81" t="s">
        <v>42</v>
      </c>
      <c r="C80" s="81" t="s">
        <v>47</v>
      </c>
      <c r="D80" s="120" t="s">
        <v>52</v>
      </c>
      <c r="E80" s="120" t="s">
        <v>57</v>
      </c>
      <c r="F80" s="136">
        <v>2</v>
      </c>
      <c r="G80" s="120" t="s">
        <v>60</v>
      </c>
      <c r="H80" s="120" t="s">
        <v>62</v>
      </c>
      <c r="I80" s="120">
        <v>3</v>
      </c>
      <c r="J80" s="120" t="s">
        <v>68</v>
      </c>
      <c r="K80" s="120" t="s">
        <v>70</v>
      </c>
      <c r="L80" s="120">
        <v>0</v>
      </c>
      <c r="M80" s="120">
        <v>0</v>
      </c>
      <c r="N80" s="120">
        <v>0</v>
      </c>
      <c r="O80" s="120">
        <v>0</v>
      </c>
      <c r="P80" s="120">
        <v>0</v>
      </c>
      <c r="Q80" s="120" t="s">
        <v>75</v>
      </c>
      <c r="R80" s="79" t="s">
        <v>1425</v>
      </c>
      <c r="S80" s="137" t="s">
        <v>367</v>
      </c>
      <c r="T80" s="120">
        <v>1.7001953125</v>
      </c>
      <c r="U80" s="120" t="s">
        <v>640</v>
      </c>
      <c r="V80" s="120" t="s">
        <v>640</v>
      </c>
      <c r="W80" s="120" t="s">
        <v>1846</v>
      </c>
      <c r="X80" s="120" t="s">
        <v>642</v>
      </c>
      <c r="Y80" s="120">
        <v>0.63</v>
      </c>
      <c r="Z80" s="120" t="s">
        <v>645</v>
      </c>
      <c r="AA80" s="120">
        <v>0</v>
      </c>
      <c r="AB80" s="137" t="s">
        <v>900</v>
      </c>
      <c r="AC80" s="120">
        <v>2013</v>
      </c>
      <c r="AD80" s="120">
        <v>4</v>
      </c>
      <c r="AE80" s="120" t="s">
        <v>1197</v>
      </c>
      <c r="AF80" s="120" t="s">
        <v>1135</v>
      </c>
      <c r="AG80" s="120" t="s">
        <v>1139</v>
      </c>
      <c r="AH80" s="120">
        <v>1</v>
      </c>
      <c r="AI80">
        <v>1</v>
      </c>
      <c r="AJ80" s="121">
        <v>1</v>
      </c>
      <c r="AK80" s="120" t="s">
        <v>75</v>
      </c>
      <c r="AL80" s="121">
        <v>0</v>
      </c>
      <c r="AM80" s="120">
        <v>-4.7466666666666697</v>
      </c>
      <c r="AN80" s="120">
        <v>11.811666666666699</v>
      </c>
      <c r="AO80" s="121">
        <v>0</v>
      </c>
      <c r="AP80" s="120">
        <v>2</v>
      </c>
    </row>
    <row r="81" spans="1:42" x14ac:dyDescent="0.25">
      <c r="A81" t="s">
        <v>33</v>
      </c>
      <c r="B81" s="81" t="s">
        <v>34</v>
      </c>
      <c r="C81" s="81" t="s">
        <v>47</v>
      </c>
      <c r="D81" s="120" t="s">
        <v>50</v>
      </c>
      <c r="E81" s="120" t="s">
        <v>56</v>
      </c>
      <c r="F81" s="136">
        <v>40</v>
      </c>
      <c r="G81" s="120" t="s">
        <v>59</v>
      </c>
      <c r="H81" s="120" t="s">
        <v>62</v>
      </c>
      <c r="I81" s="120">
        <v>6</v>
      </c>
      <c r="J81" s="120" t="s">
        <v>69</v>
      </c>
      <c r="K81" s="120" t="s">
        <v>70</v>
      </c>
      <c r="L81" s="120">
        <v>0</v>
      </c>
      <c r="M81" s="120">
        <v>0</v>
      </c>
      <c r="N81" s="120">
        <v>0</v>
      </c>
      <c r="O81" s="120">
        <v>0</v>
      </c>
      <c r="P81" s="120">
        <v>0</v>
      </c>
      <c r="Q81" s="120" t="s">
        <v>75</v>
      </c>
      <c r="R81" s="79" t="s">
        <v>1427</v>
      </c>
      <c r="S81" s="137" t="s">
        <v>215</v>
      </c>
      <c r="T81" s="120">
        <v>2.9697265625</v>
      </c>
      <c r="U81" s="120" t="s">
        <v>640</v>
      </c>
      <c r="V81" s="120" t="s">
        <v>639</v>
      </c>
      <c r="W81" s="120" t="s">
        <v>1846</v>
      </c>
      <c r="X81" s="120" t="s">
        <v>643</v>
      </c>
      <c r="Y81" s="120">
        <v>1.22</v>
      </c>
      <c r="Z81" s="120" t="s">
        <v>645</v>
      </c>
      <c r="AA81" s="120">
        <v>0.69537112140096724</v>
      </c>
      <c r="AB81" s="137" t="s">
        <v>772</v>
      </c>
      <c r="AC81" s="120">
        <v>2013</v>
      </c>
      <c r="AD81" s="120">
        <v>4</v>
      </c>
      <c r="AE81" s="120" t="s">
        <v>1197</v>
      </c>
      <c r="AF81" s="120" t="s">
        <v>1135</v>
      </c>
      <c r="AG81" s="120" t="s">
        <v>1137</v>
      </c>
      <c r="AH81" s="120">
        <v>2</v>
      </c>
      <c r="AI81">
        <v>1</v>
      </c>
      <c r="AJ81" s="121">
        <v>1</v>
      </c>
      <c r="AK81" s="120" t="s">
        <v>75</v>
      </c>
      <c r="AL81" s="121">
        <v>0</v>
      </c>
      <c r="AM81" s="120">
        <v>3.85</v>
      </c>
      <c r="AN81" s="120">
        <v>5.6666666666666696</v>
      </c>
      <c r="AO81" s="121">
        <v>0</v>
      </c>
      <c r="AP81" s="120">
        <v>3</v>
      </c>
    </row>
    <row r="82" spans="1:42" x14ac:dyDescent="0.25">
      <c r="A82" t="s">
        <v>33</v>
      </c>
      <c r="B82" s="81" t="s">
        <v>34</v>
      </c>
      <c r="C82" s="81" t="s">
        <v>47</v>
      </c>
      <c r="D82" s="120" t="s">
        <v>50</v>
      </c>
      <c r="E82" s="120" t="s">
        <v>56</v>
      </c>
      <c r="F82" s="136">
        <v>45</v>
      </c>
      <c r="G82" s="120" t="s">
        <v>59</v>
      </c>
      <c r="H82" s="120" t="s">
        <v>66</v>
      </c>
      <c r="I82" s="120">
        <v>14</v>
      </c>
      <c r="J82" s="120" t="s">
        <v>67</v>
      </c>
      <c r="K82" s="120" t="s">
        <v>70</v>
      </c>
      <c r="L82" s="120">
        <v>0</v>
      </c>
      <c r="M82" s="120">
        <v>1</v>
      </c>
      <c r="N82" s="120">
        <v>0</v>
      </c>
      <c r="O82" s="120">
        <v>0</v>
      </c>
      <c r="P82" s="120">
        <v>0</v>
      </c>
      <c r="Q82" s="120" t="s">
        <v>76</v>
      </c>
      <c r="R82" s="79" t="s">
        <v>1428</v>
      </c>
      <c r="S82" s="137" t="s">
        <v>261</v>
      </c>
      <c r="T82" s="120">
        <v>6.009765625</v>
      </c>
      <c r="U82" s="120" t="s">
        <v>641</v>
      </c>
      <c r="V82" s="120" t="s">
        <v>641</v>
      </c>
      <c r="W82" s="120" t="s">
        <v>1846</v>
      </c>
      <c r="X82" s="120" t="s">
        <v>643</v>
      </c>
      <c r="Y82" s="120">
        <v>0.93</v>
      </c>
      <c r="Z82" s="120" t="s">
        <v>647</v>
      </c>
      <c r="AA82" s="120">
        <v>17.39423360453927</v>
      </c>
      <c r="AB82" s="137" t="s">
        <v>813</v>
      </c>
      <c r="AC82" s="120">
        <v>2013</v>
      </c>
      <c r="AD82" s="120">
        <v>4</v>
      </c>
      <c r="AE82" s="120" t="s">
        <v>1197</v>
      </c>
      <c r="AF82" s="120" t="s">
        <v>1135</v>
      </c>
      <c r="AG82" s="120" t="s">
        <v>1137</v>
      </c>
      <c r="AH82" s="120">
        <v>3</v>
      </c>
      <c r="AI82">
        <v>2</v>
      </c>
      <c r="AJ82" s="121">
        <v>2</v>
      </c>
      <c r="AK82" s="120" t="s">
        <v>75</v>
      </c>
      <c r="AL82" s="121">
        <v>1</v>
      </c>
      <c r="AM82" s="120">
        <v>4.1666666666666696</v>
      </c>
      <c r="AN82" s="120">
        <v>5.5</v>
      </c>
      <c r="AO82" s="121">
        <v>0</v>
      </c>
      <c r="AP82" s="120">
        <v>3</v>
      </c>
    </row>
    <row r="83" spans="1:42" x14ac:dyDescent="0.25">
      <c r="A83" t="s">
        <v>32</v>
      </c>
      <c r="B83" s="81" t="s">
        <v>34</v>
      </c>
      <c r="C83" s="81" t="s">
        <v>47</v>
      </c>
      <c r="D83" s="120" t="s">
        <v>50</v>
      </c>
      <c r="E83" s="120" t="s">
        <v>56</v>
      </c>
      <c r="F83" s="136">
        <v>83</v>
      </c>
      <c r="G83" s="120" t="s">
        <v>59</v>
      </c>
      <c r="H83" s="120" t="s">
        <v>62</v>
      </c>
      <c r="I83" s="120">
        <v>8</v>
      </c>
      <c r="J83" s="120" t="s">
        <v>69</v>
      </c>
      <c r="K83" s="120" t="s">
        <v>71</v>
      </c>
      <c r="L83" s="120">
        <v>0</v>
      </c>
      <c r="M83" s="120">
        <v>0</v>
      </c>
      <c r="N83" s="120">
        <v>0</v>
      </c>
      <c r="O83" s="120">
        <v>0</v>
      </c>
      <c r="P83" s="120">
        <v>0</v>
      </c>
      <c r="Q83" s="120" t="s">
        <v>76</v>
      </c>
      <c r="R83" s="79" t="s">
        <v>1429</v>
      </c>
      <c r="S83" s="137" t="s">
        <v>280</v>
      </c>
      <c r="T83" s="120">
        <v>3.1904296875</v>
      </c>
      <c r="U83" s="120" t="s">
        <v>640</v>
      </c>
      <c r="V83" s="120" t="s">
        <v>639</v>
      </c>
      <c r="W83" s="120" t="s">
        <v>1846</v>
      </c>
      <c r="X83" s="120" t="s">
        <v>643</v>
      </c>
      <c r="Y83" s="120">
        <v>0.97</v>
      </c>
      <c r="Z83" s="120" t="s">
        <v>645</v>
      </c>
      <c r="AA83" s="120">
        <v>0</v>
      </c>
      <c r="AB83" s="137" t="s">
        <v>828</v>
      </c>
      <c r="AC83" s="120">
        <v>2013</v>
      </c>
      <c r="AD83" s="120">
        <v>4</v>
      </c>
      <c r="AE83" s="120" t="s">
        <v>1197</v>
      </c>
      <c r="AF83" s="120" t="s">
        <v>1135</v>
      </c>
      <c r="AG83" s="120" t="s">
        <v>1137</v>
      </c>
      <c r="AH83" s="120">
        <v>2</v>
      </c>
      <c r="AI83">
        <v>1</v>
      </c>
      <c r="AJ83" s="121">
        <v>1</v>
      </c>
      <c r="AK83" s="120" t="s">
        <v>75</v>
      </c>
      <c r="AL83" s="121">
        <v>0</v>
      </c>
      <c r="AM83" s="120">
        <v>3.8</v>
      </c>
      <c r="AN83" s="120">
        <v>4.95</v>
      </c>
      <c r="AO83" s="121">
        <v>0</v>
      </c>
      <c r="AP83" s="120">
        <v>2</v>
      </c>
    </row>
    <row r="84" spans="1:42" x14ac:dyDescent="0.25">
      <c r="A84" t="s">
        <v>32</v>
      </c>
      <c r="B84" s="81" t="s">
        <v>34</v>
      </c>
      <c r="C84" s="81" t="s">
        <v>47</v>
      </c>
      <c r="D84" s="120" t="s">
        <v>50</v>
      </c>
      <c r="E84" s="120" t="s">
        <v>56</v>
      </c>
      <c r="F84" s="136">
        <v>33</v>
      </c>
      <c r="G84" s="120" t="s">
        <v>59</v>
      </c>
      <c r="H84" s="120" t="s">
        <v>62</v>
      </c>
      <c r="I84" s="120">
        <v>8</v>
      </c>
      <c r="J84" s="120" t="s">
        <v>69</v>
      </c>
      <c r="K84" s="120" t="s">
        <v>70</v>
      </c>
      <c r="L84" s="120">
        <v>0</v>
      </c>
      <c r="M84" s="120">
        <v>0</v>
      </c>
      <c r="N84" s="120">
        <v>0</v>
      </c>
      <c r="O84" s="120">
        <v>0</v>
      </c>
      <c r="P84" s="120">
        <v>0</v>
      </c>
      <c r="Q84" s="120" t="s">
        <v>75</v>
      </c>
      <c r="R84" s="79" t="s">
        <v>1431</v>
      </c>
      <c r="S84" s="137" t="s">
        <v>227</v>
      </c>
      <c r="T84" s="120">
        <v>1.169921875</v>
      </c>
      <c r="U84" s="120" t="s">
        <v>1842</v>
      </c>
      <c r="V84" s="120" t="s">
        <v>640</v>
      </c>
      <c r="W84" s="120" t="s">
        <v>1846</v>
      </c>
      <c r="X84" s="120" t="s">
        <v>643</v>
      </c>
      <c r="Y84" s="120">
        <v>1.1100000000000001</v>
      </c>
      <c r="Z84" s="120" t="s">
        <v>645</v>
      </c>
      <c r="AA84" s="120">
        <v>3.5272028864077858</v>
      </c>
      <c r="AB84" s="137" t="s">
        <v>782</v>
      </c>
      <c r="AC84" s="120">
        <v>2013</v>
      </c>
      <c r="AD84" s="120">
        <v>5</v>
      </c>
      <c r="AE84" s="120" t="s">
        <v>1197</v>
      </c>
      <c r="AF84" s="120" t="s">
        <v>1135</v>
      </c>
      <c r="AG84" s="120" t="s">
        <v>1137</v>
      </c>
      <c r="AH84" s="120">
        <v>1</v>
      </c>
      <c r="AI84">
        <v>1</v>
      </c>
      <c r="AJ84" s="121">
        <v>1</v>
      </c>
      <c r="AK84" s="120" t="s">
        <v>75</v>
      </c>
      <c r="AL84" s="121">
        <v>0</v>
      </c>
      <c r="AM84" s="120">
        <v>4.0383333333333304</v>
      </c>
      <c r="AN84" s="120">
        <v>6.915</v>
      </c>
      <c r="AO84" s="121">
        <v>0</v>
      </c>
      <c r="AP84" s="120">
        <v>3</v>
      </c>
    </row>
    <row r="85" spans="1:42" x14ac:dyDescent="0.25">
      <c r="A85" t="s">
        <v>33</v>
      </c>
      <c r="B85" s="81" t="s">
        <v>34</v>
      </c>
      <c r="C85" s="81" t="s">
        <v>47</v>
      </c>
      <c r="D85" s="120" t="s">
        <v>50</v>
      </c>
      <c r="E85" s="120" t="s">
        <v>56</v>
      </c>
      <c r="F85" s="136">
        <v>28</v>
      </c>
      <c r="G85" s="120" t="s">
        <v>59</v>
      </c>
      <c r="H85" s="120" t="s">
        <v>62</v>
      </c>
      <c r="I85" s="120">
        <v>7</v>
      </c>
      <c r="J85" s="120" t="s">
        <v>69</v>
      </c>
      <c r="K85" s="120" t="s">
        <v>70</v>
      </c>
      <c r="L85" s="120">
        <v>0</v>
      </c>
      <c r="M85" s="120">
        <v>0</v>
      </c>
      <c r="N85" s="120">
        <v>0</v>
      </c>
      <c r="O85" s="120">
        <v>0</v>
      </c>
      <c r="P85" s="120">
        <v>0</v>
      </c>
      <c r="Q85" s="120" t="s">
        <v>76</v>
      </c>
      <c r="R85" s="79" t="s">
        <v>1430</v>
      </c>
      <c r="S85" s="137" t="s">
        <v>295</v>
      </c>
      <c r="T85" s="120">
        <v>2.099609375</v>
      </c>
      <c r="U85" s="120" t="s">
        <v>640</v>
      </c>
      <c r="V85" s="120" t="s">
        <v>640</v>
      </c>
      <c r="W85" s="120" t="s">
        <v>1846</v>
      </c>
      <c r="X85" s="120" t="s">
        <v>643</v>
      </c>
      <c r="Y85" s="120">
        <v>1.24</v>
      </c>
      <c r="Z85" s="120" t="s">
        <v>645</v>
      </c>
      <c r="AA85" s="120">
        <v>0</v>
      </c>
      <c r="AB85" s="137" t="s">
        <v>782</v>
      </c>
      <c r="AC85" s="120">
        <v>2013</v>
      </c>
      <c r="AD85" s="120">
        <v>5</v>
      </c>
      <c r="AE85" s="120" t="s">
        <v>1197</v>
      </c>
      <c r="AF85" s="120" t="s">
        <v>1135</v>
      </c>
      <c r="AG85" s="120" t="s">
        <v>1137</v>
      </c>
      <c r="AH85" s="120">
        <v>1</v>
      </c>
      <c r="AI85">
        <v>1</v>
      </c>
      <c r="AJ85" s="121">
        <v>1</v>
      </c>
      <c r="AK85" s="120" t="s">
        <v>75</v>
      </c>
      <c r="AL85" s="121">
        <v>0</v>
      </c>
      <c r="AM85" s="120">
        <v>3.8250000000000002</v>
      </c>
      <c r="AN85" s="120">
        <v>6.6866666666666701</v>
      </c>
      <c r="AO85" s="121">
        <v>0</v>
      </c>
      <c r="AP85" s="120">
        <v>3</v>
      </c>
    </row>
    <row r="86" spans="1:42" x14ac:dyDescent="0.25">
      <c r="A86" t="s">
        <v>33</v>
      </c>
      <c r="B86" s="81" t="s">
        <v>36</v>
      </c>
      <c r="C86" s="81" t="s">
        <v>48</v>
      </c>
      <c r="D86" s="120" t="s">
        <v>50</v>
      </c>
      <c r="E86" s="120" t="s">
        <v>57</v>
      </c>
      <c r="F86" s="136">
        <v>4.5</v>
      </c>
      <c r="G86" s="120" t="s">
        <v>61</v>
      </c>
      <c r="H86" s="120" t="s">
        <v>62</v>
      </c>
      <c r="I86" s="120">
        <v>8</v>
      </c>
      <c r="J86" s="120" t="s">
        <v>69</v>
      </c>
      <c r="K86" s="120" t="s">
        <v>71</v>
      </c>
      <c r="L86" s="120">
        <v>0</v>
      </c>
      <c r="M86" s="120">
        <v>0</v>
      </c>
      <c r="N86" s="120">
        <v>0</v>
      </c>
      <c r="O86" s="120">
        <v>0</v>
      </c>
      <c r="P86" s="120">
        <v>0</v>
      </c>
      <c r="Q86" s="120" t="s">
        <v>76</v>
      </c>
      <c r="R86" s="79" t="s">
        <v>1435</v>
      </c>
      <c r="S86" s="137" t="s">
        <v>634</v>
      </c>
      <c r="T86" s="120">
        <v>4.3798828125</v>
      </c>
      <c r="U86" s="120" t="s">
        <v>639</v>
      </c>
      <c r="V86" s="120" t="s">
        <v>639</v>
      </c>
      <c r="W86" s="120" t="s">
        <v>1846</v>
      </c>
      <c r="X86" s="120" t="s">
        <v>643</v>
      </c>
      <c r="Y86" s="120">
        <v>1.1000000000000001</v>
      </c>
      <c r="Z86" s="120" t="s">
        <v>645</v>
      </c>
      <c r="AA86" s="120">
        <v>0</v>
      </c>
      <c r="AB86" s="137" t="s">
        <v>1130</v>
      </c>
      <c r="AC86" s="120">
        <v>2013</v>
      </c>
      <c r="AD86" s="120">
        <v>5</v>
      </c>
      <c r="AE86" s="120" t="s">
        <v>1197</v>
      </c>
      <c r="AF86" s="120" t="s">
        <v>1135</v>
      </c>
      <c r="AG86" s="120" t="s">
        <v>1138</v>
      </c>
      <c r="AH86" s="120">
        <v>2</v>
      </c>
      <c r="AI86">
        <v>2</v>
      </c>
      <c r="AJ86" s="121">
        <v>1</v>
      </c>
      <c r="AK86" s="120" t="s">
        <v>75</v>
      </c>
      <c r="AL86" s="121">
        <v>0</v>
      </c>
      <c r="AM86" s="120">
        <v>6.06666666666667</v>
      </c>
      <c r="AN86" s="120">
        <v>1.25</v>
      </c>
      <c r="AO86" s="121">
        <v>1</v>
      </c>
      <c r="AP86" s="120">
        <v>2</v>
      </c>
    </row>
    <row r="87" spans="1:42" x14ac:dyDescent="0.25">
      <c r="A87" t="s">
        <v>33</v>
      </c>
      <c r="B87" s="81" t="s">
        <v>36</v>
      </c>
      <c r="C87" s="81" t="s">
        <v>49</v>
      </c>
      <c r="D87" s="120" t="s">
        <v>50</v>
      </c>
      <c r="E87" s="120" t="s">
        <v>57</v>
      </c>
      <c r="F87" s="136">
        <v>4.5</v>
      </c>
      <c r="G87" s="120" t="s">
        <v>61</v>
      </c>
      <c r="H87" s="120" t="s">
        <v>62</v>
      </c>
      <c r="I87" s="120">
        <v>11</v>
      </c>
      <c r="J87" s="120" t="s">
        <v>67</v>
      </c>
      <c r="K87" s="120" t="s">
        <v>71</v>
      </c>
      <c r="L87" s="120">
        <v>0</v>
      </c>
      <c r="M87" s="120">
        <v>0</v>
      </c>
      <c r="N87" s="120">
        <v>0</v>
      </c>
      <c r="O87" s="120">
        <v>0</v>
      </c>
      <c r="P87" s="120">
        <v>0</v>
      </c>
      <c r="Q87" s="120" t="s">
        <v>76</v>
      </c>
      <c r="R87" s="79" t="s">
        <v>1436</v>
      </c>
      <c r="S87" s="137" t="s">
        <v>611</v>
      </c>
      <c r="T87" s="120">
        <v>4.2099609375</v>
      </c>
      <c r="U87" s="120" t="s">
        <v>639</v>
      </c>
      <c r="V87" s="120" t="s">
        <v>639</v>
      </c>
      <c r="W87" s="120" t="s">
        <v>1846</v>
      </c>
      <c r="X87" s="120" t="s">
        <v>643</v>
      </c>
      <c r="Y87" s="120">
        <v>1.04</v>
      </c>
      <c r="Z87" s="120" t="s">
        <v>645</v>
      </c>
      <c r="AA87" s="120">
        <v>0</v>
      </c>
      <c r="AB87" s="137" t="s">
        <v>1112</v>
      </c>
      <c r="AC87" s="120">
        <v>2013</v>
      </c>
      <c r="AD87" s="120">
        <v>5</v>
      </c>
      <c r="AE87" s="120" t="s">
        <v>1197</v>
      </c>
      <c r="AF87" s="120" t="s">
        <v>1135</v>
      </c>
      <c r="AG87" s="120" t="s">
        <v>1138</v>
      </c>
      <c r="AH87" s="120">
        <v>2</v>
      </c>
      <c r="AI87">
        <v>2</v>
      </c>
      <c r="AJ87" s="121">
        <v>1</v>
      </c>
      <c r="AK87" s="120" t="s">
        <v>75</v>
      </c>
      <c r="AL87" s="121">
        <v>0</v>
      </c>
      <c r="AM87" s="120">
        <v>6.0516666666666703</v>
      </c>
      <c r="AN87" s="120">
        <v>1.2949999999999999</v>
      </c>
      <c r="AO87" s="121">
        <v>1</v>
      </c>
      <c r="AP87" s="120">
        <v>3</v>
      </c>
    </row>
    <row r="88" spans="1:42" x14ac:dyDescent="0.25">
      <c r="A88" t="s">
        <v>33</v>
      </c>
      <c r="B88" s="81" t="s">
        <v>34</v>
      </c>
      <c r="C88" s="81" t="s">
        <v>48</v>
      </c>
      <c r="D88" s="120" t="s">
        <v>34</v>
      </c>
      <c r="E88" s="120" t="s">
        <v>56</v>
      </c>
      <c r="F88" s="136">
        <v>50</v>
      </c>
      <c r="G88" s="120" t="s">
        <v>59</v>
      </c>
      <c r="H88" s="120" t="s">
        <v>66</v>
      </c>
      <c r="I88" s="120">
        <v>8</v>
      </c>
      <c r="J88" s="120" t="s">
        <v>69</v>
      </c>
      <c r="K88" s="120" t="s">
        <v>70</v>
      </c>
      <c r="L88" s="120">
        <v>0</v>
      </c>
      <c r="M88" s="120">
        <v>1</v>
      </c>
      <c r="N88" s="120">
        <v>0</v>
      </c>
      <c r="O88" s="120">
        <v>0</v>
      </c>
      <c r="P88" s="120">
        <v>0</v>
      </c>
      <c r="Q88" s="120" t="s">
        <v>75</v>
      </c>
      <c r="R88" s="79" t="s">
        <v>1437</v>
      </c>
      <c r="S88" s="137" t="s">
        <v>157</v>
      </c>
      <c r="T88" s="120">
        <v>5.4697265625</v>
      </c>
      <c r="U88" s="120" t="s">
        <v>639</v>
      </c>
      <c r="V88" s="120" t="s">
        <v>639</v>
      </c>
      <c r="W88" s="120" t="s">
        <v>1846</v>
      </c>
      <c r="X88" s="120" t="s">
        <v>643</v>
      </c>
      <c r="Y88" s="120">
        <v>1.01</v>
      </c>
      <c r="Z88" s="120" t="s">
        <v>645</v>
      </c>
      <c r="AA88" s="120">
        <v>0</v>
      </c>
      <c r="AB88" s="137" t="s">
        <v>719</v>
      </c>
      <c r="AC88" s="120">
        <v>2013</v>
      </c>
      <c r="AD88" s="120">
        <v>5</v>
      </c>
      <c r="AE88" s="120" t="s">
        <v>1197</v>
      </c>
      <c r="AF88" s="120" t="s">
        <v>1135</v>
      </c>
      <c r="AG88" s="120" t="s">
        <v>1137</v>
      </c>
      <c r="AH88" s="120">
        <v>2</v>
      </c>
      <c r="AI88">
        <v>2</v>
      </c>
      <c r="AJ88" s="121">
        <v>2</v>
      </c>
      <c r="AK88" s="120" t="s">
        <v>75</v>
      </c>
      <c r="AL88" s="121">
        <v>1</v>
      </c>
      <c r="AM88" s="120">
        <v>3.875</v>
      </c>
      <c r="AN88" s="120">
        <v>5.4666666666666703</v>
      </c>
      <c r="AO88" s="121">
        <v>0</v>
      </c>
      <c r="AP88" s="120">
        <v>3</v>
      </c>
    </row>
    <row r="89" spans="1:42" x14ac:dyDescent="0.25">
      <c r="A89" t="s">
        <v>32</v>
      </c>
      <c r="B89" s="81" t="s">
        <v>34</v>
      </c>
      <c r="C89" s="81" t="s">
        <v>49</v>
      </c>
      <c r="D89" s="120" t="s">
        <v>52</v>
      </c>
      <c r="E89" s="120" t="s">
        <v>56</v>
      </c>
      <c r="F89" s="136">
        <v>0.25</v>
      </c>
      <c r="G89" s="120" t="s">
        <v>60</v>
      </c>
      <c r="H89" s="120" t="s">
        <v>62</v>
      </c>
      <c r="I89" s="120">
        <v>10</v>
      </c>
      <c r="J89" s="120" t="s">
        <v>69</v>
      </c>
      <c r="K89" s="120" t="s">
        <v>70</v>
      </c>
      <c r="L89" s="120">
        <v>0</v>
      </c>
      <c r="M89" s="120">
        <v>0</v>
      </c>
      <c r="N89" s="120">
        <v>0</v>
      </c>
      <c r="O89" s="120">
        <v>0</v>
      </c>
      <c r="P89" s="120">
        <v>0</v>
      </c>
      <c r="Q89" s="120" t="s">
        <v>76</v>
      </c>
      <c r="R89" s="79" t="s">
        <v>1439</v>
      </c>
      <c r="S89" s="137" t="s">
        <v>460</v>
      </c>
      <c r="T89" s="120">
        <v>4.0703125</v>
      </c>
      <c r="U89" s="120" t="s">
        <v>639</v>
      </c>
      <c r="V89" s="120" t="s">
        <v>639</v>
      </c>
      <c r="W89" s="120" t="s">
        <v>1845</v>
      </c>
      <c r="X89" s="120" t="s">
        <v>642</v>
      </c>
      <c r="Y89" s="120">
        <v>0.39</v>
      </c>
      <c r="Z89" s="120" t="s">
        <v>647</v>
      </c>
      <c r="AA89" s="120">
        <v>10.22098220419138</v>
      </c>
      <c r="AB89" s="137" t="s">
        <v>985</v>
      </c>
      <c r="AC89" s="120">
        <v>2013</v>
      </c>
      <c r="AD89" s="120">
        <v>6</v>
      </c>
      <c r="AE89" s="120" t="s">
        <v>1197</v>
      </c>
      <c r="AF89" s="120" t="s">
        <v>1135</v>
      </c>
      <c r="AG89" s="120" t="s">
        <v>1137</v>
      </c>
      <c r="AH89" s="120">
        <v>2</v>
      </c>
      <c r="AI89">
        <v>1</v>
      </c>
      <c r="AJ89" s="121">
        <v>1</v>
      </c>
      <c r="AK89" s="120" t="s">
        <v>75</v>
      </c>
      <c r="AL89" s="121">
        <v>0</v>
      </c>
      <c r="AM89" s="120">
        <v>4.7</v>
      </c>
      <c r="AN89" s="120">
        <v>8.33</v>
      </c>
      <c r="AO89" s="121">
        <v>1</v>
      </c>
      <c r="AP89" s="120">
        <v>3</v>
      </c>
    </row>
    <row r="90" spans="1:42" x14ac:dyDescent="0.25">
      <c r="A90" t="s">
        <v>33</v>
      </c>
      <c r="B90" s="81" t="s">
        <v>34</v>
      </c>
      <c r="C90" s="81" t="s">
        <v>47</v>
      </c>
      <c r="D90" s="120" t="s">
        <v>50</v>
      </c>
      <c r="E90" s="120" t="s">
        <v>56</v>
      </c>
      <c r="F90" s="136">
        <v>18</v>
      </c>
      <c r="G90" s="120" t="s">
        <v>59</v>
      </c>
      <c r="H90" s="120" t="s">
        <v>64</v>
      </c>
      <c r="I90" s="120">
        <v>4</v>
      </c>
      <c r="J90" s="120" t="s">
        <v>68</v>
      </c>
      <c r="K90" s="120" t="s">
        <v>71</v>
      </c>
      <c r="L90" s="120">
        <v>0</v>
      </c>
      <c r="M90" s="120">
        <v>0</v>
      </c>
      <c r="N90" s="120">
        <v>0</v>
      </c>
      <c r="O90" s="120">
        <v>0</v>
      </c>
      <c r="P90" s="120">
        <v>0</v>
      </c>
      <c r="Q90" s="120" t="s">
        <v>76</v>
      </c>
      <c r="R90" s="79" t="s">
        <v>1440</v>
      </c>
      <c r="S90" s="137" t="s">
        <v>267</v>
      </c>
      <c r="T90" s="120">
        <v>4</v>
      </c>
      <c r="U90" s="120" t="s">
        <v>639</v>
      </c>
      <c r="V90" s="120" t="s">
        <v>639</v>
      </c>
      <c r="W90" s="120" t="s">
        <v>1846</v>
      </c>
      <c r="X90" s="120" t="s">
        <v>643</v>
      </c>
      <c r="Y90" s="120">
        <v>1.06</v>
      </c>
      <c r="Z90" s="120" t="s">
        <v>647</v>
      </c>
      <c r="AA90" s="120">
        <v>7.4300130785897647</v>
      </c>
      <c r="AB90" s="137" t="s">
        <v>818</v>
      </c>
      <c r="AC90" s="120">
        <v>2013</v>
      </c>
      <c r="AD90" s="120">
        <v>6</v>
      </c>
      <c r="AE90" s="120" t="s">
        <v>1197</v>
      </c>
      <c r="AF90" s="120" t="s">
        <v>1135</v>
      </c>
      <c r="AG90" s="120" t="s">
        <v>1137</v>
      </c>
      <c r="AH90" s="120">
        <v>2</v>
      </c>
      <c r="AI90">
        <v>2</v>
      </c>
      <c r="AJ90" s="121">
        <v>2</v>
      </c>
      <c r="AK90" s="120" t="s">
        <v>75</v>
      </c>
      <c r="AL90" s="121">
        <v>1</v>
      </c>
      <c r="AM90" s="120">
        <v>4.2483333333333304</v>
      </c>
      <c r="AN90" s="120">
        <v>7.7616666666666703</v>
      </c>
      <c r="AO90" s="121">
        <v>0</v>
      </c>
      <c r="AP90" s="120">
        <v>2</v>
      </c>
    </row>
    <row r="91" spans="1:42" x14ac:dyDescent="0.25">
      <c r="A91" t="s">
        <v>33</v>
      </c>
      <c r="B91" s="81" t="s">
        <v>36</v>
      </c>
      <c r="C91" s="81" t="s">
        <v>49</v>
      </c>
      <c r="D91" s="120" t="s">
        <v>50</v>
      </c>
      <c r="E91" s="120" t="s">
        <v>57</v>
      </c>
      <c r="F91" s="136">
        <v>9</v>
      </c>
      <c r="G91" s="120" t="s">
        <v>61</v>
      </c>
      <c r="H91" s="120" t="s">
        <v>65</v>
      </c>
      <c r="I91" s="120">
        <v>8</v>
      </c>
      <c r="J91" s="120" t="s">
        <v>69</v>
      </c>
      <c r="K91" s="120" t="s">
        <v>70</v>
      </c>
      <c r="L91" s="120">
        <v>1</v>
      </c>
      <c r="M91" s="120">
        <v>1</v>
      </c>
      <c r="N91" s="120">
        <v>0</v>
      </c>
      <c r="O91" s="120">
        <v>1</v>
      </c>
      <c r="P91" s="120">
        <v>0</v>
      </c>
      <c r="Q91" s="120" t="s">
        <v>75</v>
      </c>
      <c r="R91" s="79" t="s">
        <v>1441</v>
      </c>
      <c r="S91" s="137" t="s">
        <v>581</v>
      </c>
      <c r="T91" s="120">
        <v>6.419921875</v>
      </c>
      <c r="U91" s="120" t="s">
        <v>641</v>
      </c>
      <c r="V91" s="120" t="s">
        <v>641</v>
      </c>
      <c r="W91" s="120" t="s">
        <v>1847</v>
      </c>
      <c r="X91" s="120" t="s">
        <v>643</v>
      </c>
      <c r="Y91" s="120">
        <v>1.27</v>
      </c>
      <c r="Z91" s="120" t="s">
        <v>645</v>
      </c>
      <c r="AA91" s="120">
        <v>0</v>
      </c>
      <c r="AB91" s="137" t="s">
        <v>700</v>
      </c>
      <c r="AC91" s="120">
        <v>2013</v>
      </c>
      <c r="AD91" s="120">
        <v>6</v>
      </c>
      <c r="AE91" s="120" t="s">
        <v>1197</v>
      </c>
      <c r="AF91" s="120" t="s">
        <v>1135</v>
      </c>
      <c r="AG91" s="120" t="s">
        <v>1138</v>
      </c>
      <c r="AH91" s="120">
        <v>2</v>
      </c>
      <c r="AI91">
        <v>2</v>
      </c>
      <c r="AJ91" s="121">
        <v>3</v>
      </c>
      <c r="AK91" s="120" t="s">
        <v>75</v>
      </c>
      <c r="AL91" s="121">
        <v>1</v>
      </c>
      <c r="AM91" s="120">
        <v>6.0233333333333299</v>
      </c>
      <c r="AN91" s="120">
        <v>1.3049999999999999</v>
      </c>
      <c r="AO91" s="121">
        <v>0</v>
      </c>
      <c r="AP91" s="120">
        <v>3</v>
      </c>
    </row>
    <row r="92" spans="1:42" x14ac:dyDescent="0.25">
      <c r="A92" t="s">
        <v>33</v>
      </c>
      <c r="B92" s="81" t="s">
        <v>41</v>
      </c>
      <c r="C92" s="81" t="s">
        <v>47</v>
      </c>
      <c r="D92" s="120" t="s">
        <v>50</v>
      </c>
      <c r="E92" s="120" t="s">
        <v>57</v>
      </c>
      <c r="F92" s="136">
        <v>20</v>
      </c>
      <c r="G92" s="120" t="s">
        <v>59</v>
      </c>
      <c r="H92" s="120" t="s">
        <v>64</v>
      </c>
      <c r="I92" s="120">
        <v>5</v>
      </c>
      <c r="J92" s="120" t="s">
        <v>69</v>
      </c>
      <c r="K92" s="120" t="s">
        <v>70</v>
      </c>
      <c r="L92" s="120">
        <v>0</v>
      </c>
      <c r="M92" s="120">
        <v>0</v>
      </c>
      <c r="N92" s="120">
        <v>0</v>
      </c>
      <c r="O92" s="120">
        <v>0</v>
      </c>
      <c r="P92" s="120">
        <v>0</v>
      </c>
      <c r="Q92" s="120" t="s">
        <v>75</v>
      </c>
      <c r="R92" s="79" t="s">
        <v>1443</v>
      </c>
      <c r="S92" s="137" t="s">
        <v>247</v>
      </c>
      <c r="T92" s="120">
        <v>3.83984375</v>
      </c>
      <c r="U92" s="120" t="s">
        <v>639</v>
      </c>
      <c r="V92" s="120" t="s">
        <v>639</v>
      </c>
      <c r="W92" s="120" t="s">
        <v>1845</v>
      </c>
      <c r="X92" s="120" t="s">
        <v>642</v>
      </c>
      <c r="Y92" s="120">
        <v>0.28999999999999998</v>
      </c>
      <c r="Z92" s="120" t="s">
        <v>646</v>
      </c>
      <c r="AA92" s="120">
        <v>65.51754344254725</v>
      </c>
      <c r="AB92" s="137" t="s">
        <v>800</v>
      </c>
      <c r="AC92" s="120">
        <v>2013</v>
      </c>
      <c r="AD92" s="120">
        <v>6</v>
      </c>
      <c r="AE92" s="120" t="s">
        <v>1197</v>
      </c>
      <c r="AF92" s="120" t="s">
        <v>1135</v>
      </c>
      <c r="AG92" s="120" t="s">
        <v>1140</v>
      </c>
      <c r="AH92" s="120">
        <v>2</v>
      </c>
      <c r="AI92">
        <v>2</v>
      </c>
      <c r="AJ92" s="121">
        <v>2</v>
      </c>
      <c r="AK92" s="120" t="s">
        <v>75</v>
      </c>
      <c r="AL92" s="121">
        <v>1</v>
      </c>
      <c r="AM92" s="120">
        <v>9.2366666666666699</v>
      </c>
      <c r="AN92" s="120">
        <v>-13.955</v>
      </c>
      <c r="AO92" s="121">
        <v>0</v>
      </c>
      <c r="AP92" s="120">
        <v>3</v>
      </c>
    </row>
    <row r="93" spans="1:42" x14ac:dyDescent="0.25">
      <c r="A93" t="s">
        <v>33</v>
      </c>
      <c r="B93" s="81" t="s">
        <v>37</v>
      </c>
      <c r="C93" s="81" t="s">
        <v>50</v>
      </c>
      <c r="D93" s="120" t="s">
        <v>50</v>
      </c>
      <c r="E93" s="120" t="s">
        <v>56</v>
      </c>
      <c r="F93" s="136">
        <v>13</v>
      </c>
      <c r="G93" s="120" t="s">
        <v>59</v>
      </c>
      <c r="H93" s="120" t="s">
        <v>64</v>
      </c>
      <c r="I93" s="120">
        <v>20</v>
      </c>
      <c r="J93" s="120" t="s">
        <v>67</v>
      </c>
      <c r="K93" s="120" t="s">
        <v>71</v>
      </c>
      <c r="L93" s="120">
        <v>0</v>
      </c>
      <c r="M93" s="120">
        <v>0</v>
      </c>
      <c r="N93" s="120">
        <v>0</v>
      </c>
      <c r="O93" s="120">
        <v>0</v>
      </c>
      <c r="P93" s="120">
        <v>0</v>
      </c>
      <c r="Q93" s="120" t="s">
        <v>75</v>
      </c>
      <c r="R93" s="79" t="s">
        <v>1444</v>
      </c>
      <c r="S93" s="137" t="s">
        <v>118</v>
      </c>
      <c r="T93" s="120">
        <v>6.5400390625</v>
      </c>
      <c r="U93" s="120" t="s">
        <v>641</v>
      </c>
      <c r="V93" s="120" t="s">
        <v>641</v>
      </c>
      <c r="W93" s="120" t="s">
        <v>1846</v>
      </c>
      <c r="X93" s="120" t="s">
        <v>643</v>
      </c>
      <c r="Y93" s="120">
        <v>1.04</v>
      </c>
      <c r="Z93" s="120" t="s">
        <v>645</v>
      </c>
      <c r="AA93" s="120">
        <v>0</v>
      </c>
      <c r="AB93" s="137" t="s">
        <v>686</v>
      </c>
      <c r="AC93" s="120">
        <v>2013</v>
      </c>
      <c r="AD93" s="120">
        <v>7</v>
      </c>
      <c r="AE93" s="120" t="s">
        <v>1197</v>
      </c>
      <c r="AF93" s="120" t="s">
        <v>1134</v>
      </c>
      <c r="AG93" s="120" t="s">
        <v>1139</v>
      </c>
      <c r="AH93" s="120">
        <v>2</v>
      </c>
      <c r="AI93">
        <v>2</v>
      </c>
      <c r="AJ93" s="121">
        <v>2</v>
      </c>
      <c r="AK93" s="120" t="s">
        <v>75</v>
      </c>
      <c r="AL93" s="121">
        <v>1</v>
      </c>
      <c r="AM93" s="120">
        <v>-0.483333333333333</v>
      </c>
      <c r="AN93" s="120">
        <v>8.85</v>
      </c>
      <c r="AO93" s="121">
        <v>0</v>
      </c>
      <c r="AP93" s="120">
        <v>3</v>
      </c>
    </row>
    <row r="94" spans="1:42" x14ac:dyDescent="0.25">
      <c r="A94" t="s">
        <v>33</v>
      </c>
      <c r="B94" s="81" t="s">
        <v>39</v>
      </c>
      <c r="C94" s="81" t="s">
        <v>48</v>
      </c>
      <c r="D94" s="120" t="s">
        <v>52</v>
      </c>
      <c r="E94" s="120" t="s">
        <v>56</v>
      </c>
      <c r="F94" s="136">
        <v>46</v>
      </c>
      <c r="G94" s="120" t="s">
        <v>59</v>
      </c>
      <c r="H94" s="120" t="s">
        <v>65</v>
      </c>
      <c r="I94" s="120">
        <v>16</v>
      </c>
      <c r="J94" s="120" t="s">
        <v>67</v>
      </c>
      <c r="K94" s="120" t="s">
        <v>70</v>
      </c>
      <c r="L94" s="120">
        <v>1</v>
      </c>
      <c r="M94" s="120">
        <v>0</v>
      </c>
      <c r="N94" s="120">
        <v>1</v>
      </c>
      <c r="O94" s="120">
        <v>1</v>
      </c>
      <c r="P94" s="120">
        <v>0</v>
      </c>
      <c r="Q94" s="120" t="s">
        <v>75</v>
      </c>
      <c r="R94" s="79" t="s">
        <v>1446</v>
      </c>
      <c r="S94" s="137" t="s">
        <v>135</v>
      </c>
      <c r="T94" s="120">
        <v>3.75</v>
      </c>
      <c r="U94" s="120" t="s">
        <v>639</v>
      </c>
      <c r="V94" s="120" t="s">
        <v>639</v>
      </c>
      <c r="W94" s="120" t="s">
        <v>1847</v>
      </c>
      <c r="X94" s="120" t="s">
        <v>643</v>
      </c>
      <c r="Y94" s="120">
        <v>1.41</v>
      </c>
      <c r="Z94" s="120" t="s">
        <v>647</v>
      </c>
      <c r="AA94" s="120">
        <v>7.240086871664893</v>
      </c>
      <c r="AB94" s="137" t="s">
        <v>701</v>
      </c>
      <c r="AC94" s="120">
        <v>2013</v>
      </c>
      <c r="AD94" s="120">
        <v>7</v>
      </c>
      <c r="AE94" s="120" t="s">
        <v>1197</v>
      </c>
      <c r="AF94" s="120" t="s">
        <v>1134</v>
      </c>
      <c r="AG94" s="120" t="s">
        <v>1138</v>
      </c>
      <c r="AH94" s="120">
        <v>2</v>
      </c>
      <c r="AI94">
        <v>2</v>
      </c>
      <c r="AJ94" s="121">
        <v>3</v>
      </c>
      <c r="AK94" s="120" t="s">
        <v>75</v>
      </c>
      <c r="AL94" s="121">
        <v>1</v>
      </c>
      <c r="AM94" s="120">
        <v>5.4833333333333298</v>
      </c>
      <c r="AN94" s="120">
        <v>1.63333333333333</v>
      </c>
      <c r="AO94" s="121">
        <v>1</v>
      </c>
      <c r="AP94" s="120">
        <v>3</v>
      </c>
    </row>
    <row r="95" spans="1:42" x14ac:dyDescent="0.25">
      <c r="A95" t="s">
        <v>33</v>
      </c>
      <c r="B95" s="81" t="s">
        <v>36</v>
      </c>
      <c r="C95" s="81" t="s">
        <v>47</v>
      </c>
      <c r="D95" s="120" t="s">
        <v>50</v>
      </c>
      <c r="E95" s="120" t="s">
        <v>57</v>
      </c>
      <c r="F95" s="136">
        <v>4</v>
      </c>
      <c r="G95" s="120" t="s">
        <v>61</v>
      </c>
      <c r="H95" s="120" t="s">
        <v>62</v>
      </c>
      <c r="I95" s="120">
        <v>6</v>
      </c>
      <c r="J95" s="120" t="s">
        <v>69</v>
      </c>
      <c r="K95" s="120" t="s">
        <v>70</v>
      </c>
      <c r="L95" s="120">
        <v>0</v>
      </c>
      <c r="M95" s="120">
        <v>0</v>
      </c>
      <c r="N95" s="120">
        <v>0</v>
      </c>
      <c r="O95" s="120">
        <v>0</v>
      </c>
      <c r="P95" s="120">
        <v>0</v>
      </c>
      <c r="Q95" s="120" t="s">
        <v>75</v>
      </c>
      <c r="R95" s="79" t="s">
        <v>1447</v>
      </c>
      <c r="S95" s="137" t="s">
        <v>569</v>
      </c>
      <c r="T95" s="120">
        <v>4.7099609375</v>
      </c>
      <c r="U95" s="120" t="s">
        <v>639</v>
      </c>
      <c r="V95" s="120" t="s">
        <v>639</v>
      </c>
      <c r="W95" s="120" t="s">
        <v>1846</v>
      </c>
      <c r="X95" s="120" t="s">
        <v>643</v>
      </c>
      <c r="Y95" s="120">
        <v>0.99</v>
      </c>
      <c r="Z95" s="120" t="s">
        <v>645</v>
      </c>
      <c r="AA95" s="120">
        <v>0</v>
      </c>
      <c r="AB95" s="137" t="s">
        <v>1076</v>
      </c>
      <c r="AC95" s="120">
        <v>2013</v>
      </c>
      <c r="AD95" s="120">
        <v>7</v>
      </c>
      <c r="AE95" s="120" t="s">
        <v>1197</v>
      </c>
      <c r="AF95" s="120" t="s">
        <v>1134</v>
      </c>
      <c r="AG95" s="120" t="s">
        <v>1138</v>
      </c>
      <c r="AH95" s="120">
        <v>2</v>
      </c>
      <c r="AI95">
        <v>2</v>
      </c>
      <c r="AJ95" s="121">
        <v>1</v>
      </c>
      <c r="AK95" s="120" t="s">
        <v>75</v>
      </c>
      <c r="AL95" s="121">
        <v>0</v>
      </c>
      <c r="AM95" s="120">
        <v>6.0833333333333304</v>
      </c>
      <c r="AN95" s="120">
        <v>1.2833333333333301</v>
      </c>
      <c r="AO95" s="121">
        <v>0</v>
      </c>
      <c r="AP95" s="120">
        <v>3</v>
      </c>
    </row>
    <row r="96" spans="1:42" x14ac:dyDescent="0.25">
      <c r="A96" t="s">
        <v>33</v>
      </c>
      <c r="B96" s="81" t="s">
        <v>34</v>
      </c>
      <c r="C96" s="81" t="s">
        <v>48</v>
      </c>
      <c r="D96" s="120" t="s">
        <v>34</v>
      </c>
      <c r="E96" s="120" t="s">
        <v>57</v>
      </c>
      <c r="F96" s="136">
        <v>19</v>
      </c>
      <c r="G96" s="120" t="s">
        <v>59</v>
      </c>
      <c r="H96" s="120" t="s">
        <v>62</v>
      </c>
      <c r="I96" s="120">
        <v>8</v>
      </c>
      <c r="J96" s="120" t="s">
        <v>69</v>
      </c>
      <c r="K96" s="120" t="s">
        <v>70</v>
      </c>
      <c r="L96" s="120">
        <v>0</v>
      </c>
      <c r="M96" s="120">
        <v>0</v>
      </c>
      <c r="N96" s="120">
        <v>0</v>
      </c>
      <c r="O96" s="120">
        <v>0</v>
      </c>
      <c r="P96" s="120">
        <v>0</v>
      </c>
      <c r="Q96" s="120" t="s">
        <v>75</v>
      </c>
      <c r="R96" s="79" t="s">
        <v>1448</v>
      </c>
      <c r="S96" s="137" t="s">
        <v>239</v>
      </c>
      <c r="T96" s="120">
        <v>6.23046875</v>
      </c>
      <c r="U96" s="120" t="s">
        <v>641</v>
      </c>
      <c r="V96" s="120" t="s">
        <v>641</v>
      </c>
      <c r="W96" s="120" t="s">
        <v>1846</v>
      </c>
      <c r="X96" s="120" t="s">
        <v>643</v>
      </c>
      <c r="Y96" s="120">
        <v>1.23</v>
      </c>
      <c r="Z96" s="120" t="s">
        <v>647</v>
      </c>
      <c r="AA96" s="120">
        <v>12.714915443211741</v>
      </c>
      <c r="AB96" s="137" t="s">
        <v>793</v>
      </c>
      <c r="AC96" s="120">
        <v>2013</v>
      </c>
      <c r="AD96" s="120">
        <v>7</v>
      </c>
      <c r="AE96" s="120" t="s">
        <v>1197</v>
      </c>
      <c r="AF96" s="120" t="s">
        <v>1134</v>
      </c>
      <c r="AG96" s="120" t="s">
        <v>1137</v>
      </c>
      <c r="AH96" s="120">
        <v>3</v>
      </c>
      <c r="AI96">
        <v>2</v>
      </c>
      <c r="AJ96" s="121">
        <v>1</v>
      </c>
      <c r="AK96" s="120" t="s">
        <v>75</v>
      </c>
      <c r="AL96" s="121">
        <v>0</v>
      </c>
      <c r="AM96" s="120">
        <v>4.2666666666666702</v>
      </c>
      <c r="AN96" s="120">
        <v>7.93333333333333</v>
      </c>
      <c r="AO96" s="121">
        <v>1</v>
      </c>
      <c r="AP96" s="120">
        <v>3</v>
      </c>
    </row>
    <row r="97" spans="1:42" x14ac:dyDescent="0.25">
      <c r="A97" t="s">
        <v>33</v>
      </c>
      <c r="B97" s="81" t="s">
        <v>38</v>
      </c>
      <c r="C97" s="81" t="s">
        <v>47</v>
      </c>
      <c r="D97" s="120" t="s">
        <v>50</v>
      </c>
      <c r="E97" s="120" t="s">
        <v>57</v>
      </c>
      <c r="F97" s="136">
        <v>2</v>
      </c>
      <c r="G97" s="120" t="s">
        <v>61</v>
      </c>
      <c r="H97" s="120" t="s">
        <v>62</v>
      </c>
      <c r="I97" s="120">
        <v>6</v>
      </c>
      <c r="J97" s="120" t="s">
        <v>69</v>
      </c>
      <c r="K97" s="120" t="s">
        <v>71</v>
      </c>
      <c r="L97" s="120">
        <v>0</v>
      </c>
      <c r="M97" s="120">
        <v>0</v>
      </c>
      <c r="N97" s="120">
        <v>0</v>
      </c>
      <c r="O97" s="120">
        <v>0</v>
      </c>
      <c r="P97" s="120">
        <v>0</v>
      </c>
      <c r="Q97" s="120" t="s">
        <v>75</v>
      </c>
      <c r="R97" s="79" t="s">
        <v>1450</v>
      </c>
      <c r="S97" s="137" t="s">
        <v>576</v>
      </c>
      <c r="T97" s="120">
        <v>2.8701171875</v>
      </c>
      <c r="U97" s="120" t="s">
        <v>640</v>
      </c>
      <c r="V97" s="120" t="s">
        <v>639</v>
      </c>
      <c r="W97" s="120" t="s">
        <v>1846</v>
      </c>
      <c r="X97" s="120" t="s">
        <v>643</v>
      </c>
      <c r="Y97" s="120">
        <v>1.21</v>
      </c>
      <c r="Z97" s="120" t="s">
        <v>645</v>
      </c>
      <c r="AA97" s="120">
        <v>0</v>
      </c>
      <c r="AB97" s="137" t="s">
        <v>1083</v>
      </c>
      <c r="AC97" s="120">
        <v>2013</v>
      </c>
      <c r="AD97" s="120">
        <v>7</v>
      </c>
      <c r="AE97" s="120" t="s">
        <v>1197</v>
      </c>
      <c r="AF97" s="120" t="s">
        <v>1134</v>
      </c>
      <c r="AG97" s="120" t="s">
        <v>1138</v>
      </c>
      <c r="AH97" s="120">
        <v>2</v>
      </c>
      <c r="AI97">
        <v>1</v>
      </c>
      <c r="AJ97" s="121">
        <v>1</v>
      </c>
      <c r="AK97" s="120" t="s">
        <v>75</v>
      </c>
      <c r="AL97" s="121">
        <v>0</v>
      </c>
      <c r="AM97" s="120">
        <v>5.2166666666666703</v>
      </c>
      <c r="AN97" s="120">
        <v>-4.0519999999999996</v>
      </c>
      <c r="AO97" s="121">
        <v>0</v>
      </c>
      <c r="AP97" s="120">
        <v>2</v>
      </c>
    </row>
    <row r="98" spans="1:42" x14ac:dyDescent="0.25">
      <c r="A98" t="s">
        <v>33</v>
      </c>
      <c r="B98" s="81" t="s">
        <v>34</v>
      </c>
      <c r="C98" s="81" t="s">
        <v>49</v>
      </c>
      <c r="D98" s="120" t="s">
        <v>52</v>
      </c>
      <c r="E98" s="120" t="s">
        <v>57</v>
      </c>
      <c r="F98" s="136">
        <v>6.5</v>
      </c>
      <c r="G98" s="120" t="s">
        <v>61</v>
      </c>
      <c r="H98" s="120" t="s">
        <v>65</v>
      </c>
      <c r="I98" s="120">
        <v>11</v>
      </c>
      <c r="J98" s="120" t="s">
        <v>67</v>
      </c>
      <c r="K98" s="120" t="s">
        <v>70</v>
      </c>
      <c r="L98" s="120">
        <v>1</v>
      </c>
      <c r="M98" s="120">
        <v>0</v>
      </c>
      <c r="N98" s="120">
        <v>0</v>
      </c>
      <c r="O98" s="120">
        <v>0</v>
      </c>
      <c r="P98" s="120">
        <v>0</v>
      </c>
      <c r="Q98" s="120" t="s">
        <v>75</v>
      </c>
      <c r="R98" s="79" t="s">
        <v>1452</v>
      </c>
      <c r="S98" s="137" t="s">
        <v>482</v>
      </c>
      <c r="T98" s="120">
        <v>5.240234375</v>
      </c>
      <c r="U98" s="120" t="s">
        <v>639</v>
      </c>
      <c r="V98" s="120" t="s">
        <v>639</v>
      </c>
      <c r="W98" s="120" t="s">
        <v>1846</v>
      </c>
      <c r="X98" s="120" t="s">
        <v>643</v>
      </c>
      <c r="Y98" s="120">
        <v>1.18</v>
      </c>
      <c r="Z98" s="120" t="s">
        <v>645</v>
      </c>
      <c r="AA98" s="120">
        <v>0</v>
      </c>
      <c r="AB98" s="137" t="s">
        <v>1006</v>
      </c>
      <c r="AC98" s="120">
        <v>2013</v>
      </c>
      <c r="AD98" s="120">
        <v>8</v>
      </c>
      <c r="AE98" s="120" t="s">
        <v>1197</v>
      </c>
      <c r="AF98" s="120" t="s">
        <v>1134</v>
      </c>
      <c r="AG98" s="120" t="s">
        <v>1137</v>
      </c>
      <c r="AH98" s="120">
        <v>2</v>
      </c>
      <c r="AI98">
        <v>2</v>
      </c>
      <c r="AJ98" s="121">
        <v>3</v>
      </c>
      <c r="AK98" s="120" t="s">
        <v>75</v>
      </c>
      <c r="AL98" s="121">
        <v>1</v>
      </c>
      <c r="AM98" s="120">
        <v>6.31666666666667</v>
      </c>
      <c r="AN98" s="120">
        <v>3.45</v>
      </c>
      <c r="AO98" s="121">
        <v>0</v>
      </c>
      <c r="AP98" s="120">
        <v>3</v>
      </c>
    </row>
    <row r="99" spans="1:42" x14ac:dyDescent="0.25">
      <c r="A99" t="s">
        <v>33</v>
      </c>
      <c r="B99" s="81" t="s">
        <v>34</v>
      </c>
      <c r="C99" s="81" t="s">
        <v>49</v>
      </c>
      <c r="D99" s="120" t="s">
        <v>52</v>
      </c>
      <c r="E99" s="120" t="s">
        <v>57</v>
      </c>
      <c r="F99" s="136">
        <v>7</v>
      </c>
      <c r="G99" s="120" t="s">
        <v>61</v>
      </c>
      <c r="H99" s="120" t="s">
        <v>62</v>
      </c>
      <c r="I99" s="120">
        <v>10</v>
      </c>
      <c r="J99" s="120" t="s">
        <v>69</v>
      </c>
      <c r="K99" s="120" t="s">
        <v>71</v>
      </c>
      <c r="L99" s="120">
        <v>0</v>
      </c>
      <c r="M99" s="120">
        <v>0</v>
      </c>
      <c r="N99" s="120">
        <v>0</v>
      </c>
      <c r="O99" s="120">
        <v>0</v>
      </c>
      <c r="P99" s="120">
        <v>0</v>
      </c>
      <c r="Q99" s="120" t="s">
        <v>76</v>
      </c>
      <c r="R99" s="79" t="s">
        <v>1453</v>
      </c>
      <c r="S99" s="137" t="s">
        <v>637</v>
      </c>
      <c r="T99" s="120">
        <v>7.080078125</v>
      </c>
      <c r="U99" s="120" t="s">
        <v>641</v>
      </c>
      <c r="V99" s="120" t="s">
        <v>641</v>
      </c>
      <c r="W99" s="120" t="s">
        <v>1847</v>
      </c>
      <c r="X99" s="120" t="s">
        <v>643</v>
      </c>
      <c r="Y99" s="120">
        <v>1.36</v>
      </c>
      <c r="Z99" s="120" t="s">
        <v>645</v>
      </c>
      <c r="AA99" s="120">
        <v>1.3203075388446399</v>
      </c>
      <c r="AB99" s="137" t="s">
        <v>1131</v>
      </c>
      <c r="AC99" s="120">
        <v>2013</v>
      </c>
      <c r="AD99" s="120">
        <v>8</v>
      </c>
      <c r="AE99" s="120" t="s">
        <v>1197</v>
      </c>
      <c r="AF99" s="120" t="s">
        <v>1134</v>
      </c>
      <c r="AG99" s="120" t="s">
        <v>1137</v>
      </c>
      <c r="AH99" s="120">
        <v>2</v>
      </c>
      <c r="AI99">
        <v>2</v>
      </c>
      <c r="AJ99" s="121">
        <v>1</v>
      </c>
      <c r="AK99" s="120" t="s">
        <v>75</v>
      </c>
      <c r="AL99" s="121">
        <v>0</v>
      </c>
      <c r="AM99" s="120">
        <v>6.26</v>
      </c>
      <c r="AN99" s="120">
        <v>3.25</v>
      </c>
      <c r="AO99" s="121">
        <v>1</v>
      </c>
      <c r="AP99" s="120">
        <v>2</v>
      </c>
    </row>
    <row r="100" spans="1:42" x14ac:dyDescent="0.25">
      <c r="A100" t="s">
        <v>33</v>
      </c>
      <c r="B100" s="81" t="s">
        <v>34</v>
      </c>
      <c r="C100" s="81" t="s">
        <v>47</v>
      </c>
      <c r="D100" s="120" t="s">
        <v>50</v>
      </c>
      <c r="E100" s="120" t="s">
        <v>57</v>
      </c>
      <c r="F100" s="136">
        <v>0.1</v>
      </c>
      <c r="G100" s="120" t="s">
        <v>60</v>
      </c>
      <c r="H100" s="120" t="s">
        <v>66</v>
      </c>
      <c r="I100" s="120">
        <v>6</v>
      </c>
      <c r="J100" s="120" t="s">
        <v>69</v>
      </c>
      <c r="K100" s="120" t="s">
        <v>70</v>
      </c>
      <c r="L100" s="120">
        <v>0</v>
      </c>
      <c r="M100" s="120">
        <v>1</v>
      </c>
      <c r="N100" s="120">
        <v>1</v>
      </c>
      <c r="O100" s="120">
        <v>0</v>
      </c>
      <c r="P100" s="120">
        <v>0</v>
      </c>
      <c r="Q100" s="120" t="s">
        <v>75</v>
      </c>
      <c r="R100" s="79" t="s">
        <v>1456</v>
      </c>
      <c r="S100" s="137" t="s">
        <v>432</v>
      </c>
      <c r="T100" s="120">
        <v>4.169921875</v>
      </c>
      <c r="U100" s="120" t="s">
        <v>639</v>
      </c>
      <c r="V100" s="120" t="s">
        <v>639</v>
      </c>
      <c r="W100" s="120" t="s">
        <v>1845</v>
      </c>
      <c r="X100" s="120" t="s">
        <v>642</v>
      </c>
      <c r="Y100" s="120">
        <v>0.45</v>
      </c>
      <c r="Z100" s="120" t="s">
        <v>645</v>
      </c>
      <c r="AA100" s="120">
        <v>0</v>
      </c>
      <c r="AB100" s="137" t="s">
        <v>958</v>
      </c>
      <c r="AC100" s="120">
        <v>2013</v>
      </c>
      <c r="AD100" s="120">
        <v>10</v>
      </c>
      <c r="AE100" s="120" t="s">
        <v>1197</v>
      </c>
      <c r="AF100" s="120" t="s">
        <v>1136</v>
      </c>
      <c r="AG100" s="120" t="s">
        <v>1137</v>
      </c>
      <c r="AH100" s="120">
        <v>2</v>
      </c>
      <c r="AI100">
        <v>1</v>
      </c>
      <c r="AJ100" s="121">
        <v>2</v>
      </c>
      <c r="AK100" s="120" t="s">
        <v>75</v>
      </c>
      <c r="AL100" s="121">
        <v>1</v>
      </c>
      <c r="AM100" s="120">
        <v>4.3088333333333297</v>
      </c>
      <c r="AN100" s="120">
        <v>6.2343333333333302</v>
      </c>
      <c r="AO100" s="121">
        <v>0</v>
      </c>
      <c r="AP100" s="120">
        <v>3</v>
      </c>
    </row>
    <row r="101" spans="1:42" x14ac:dyDescent="0.25">
      <c r="A101" t="s">
        <v>33</v>
      </c>
      <c r="B101" s="81" t="s">
        <v>42</v>
      </c>
      <c r="C101" s="81" t="s">
        <v>50</v>
      </c>
      <c r="D101" s="120" t="s">
        <v>50</v>
      </c>
      <c r="E101" s="120" t="s">
        <v>57</v>
      </c>
      <c r="F101" s="136">
        <v>0.7</v>
      </c>
      <c r="G101" s="120" t="s">
        <v>60</v>
      </c>
      <c r="H101" s="120" t="s">
        <v>64</v>
      </c>
      <c r="I101" s="120">
        <v>1</v>
      </c>
      <c r="J101" s="120" t="s">
        <v>68</v>
      </c>
      <c r="K101" s="120" t="s">
        <v>71</v>
      </c>
      <c r="L101" s="120">
        <v>0</v>
      </c>
      <c r="M101" s="120">
        <v>0</v>
      </c>
      <c r="N101" s="120">
        <v>0</v>
      </c>
      <c r="O101" s="120">
        <v>0</v>
      </c>
      <c r="P101" s="120">
        <v>0</v>
      </c>
      <c r="Q101" s="120" t="s">
        <v>75</v>
      </c>
      <c r="R101" s="79" t="s">
        <v>1458</v>
      </c>
      <c r="S101" s="137" t="s">
        <v>413</v>
      </c>
      <c r="T101" s="120">
        <v>3.1904296875</v>
      </c>
      <c r="U101" s="120" t="s">
        <v>640</v>
      </c>
      <c r="V101" s="120" t="s">
        <v>639</v>
      </c>
      <c r="W101" s="120" t="s">
        <v>1846</v>
      </c>
      <c r="X101" s="120" t="s">
        <v>643</v>
      </c>
      <c r="Y101" s="120">
        <v>0.92</v>
      </c>
      <c r="Z101" s="120" t="s">
        <v>645</v>
      </c>
      <c r="AA101" s="120">
        <v>0.12559867671890421</v>
      </c>
      <c r="AB101" s="137" t="s">
        <v>939</v>
      </c>
      <c r="AC101" s="120">
        <v>2013</v>
      </c>
      <c r="AD101" s="120">
        <v>11</v>
      </c>
      <c r="AE101" s="120" t="s">
        <v>1196</v>
      </c>
      <c r="AF101" s="120" t="s">
        <v>1136</v>
      </c>
      <c r="AG101" s="120" t="s">
        <v>1139</v>
      </c>
      <c r="AH101" s="120">
        <v>2</v>
      </c>
      <c r="AI101">
        <v>1</v>
      </c>
      <c r="AJ101" s="121">
        <v>2</v>
      </c>
      <c r="AK101" s="120" t="s">
        <v>75</v>
      </c>
      <c r="AL101" s="121">
        <v>1</v>
      </c>
      <c r="AM101" s="120">
        <v>-4.76</v>
      </c>
      <c r="AN101" s="120">
        <v>11.831666666666701</v>
      </c>
      <c r="AO101" s="121">
        <v>0</v>
      </c>
      <c r="AP101" s="120">
        <v>2</v>
      </c>
    </row>
    <row r="102" spans="1:42" x14ac:dyDescent="0.25">
      <c r="A102" t="s">
        <v>33</v>
      </c>
      <c r="B102" s="81" t="s">
        <v>39</v>
      </c>
      <c r="C102" s="81" t="s">
        <v>47</v>
      </c>
      <c r="D102" s="120" t="s">
        <v>50</v>
      </c>
      <c r="E102" s="120" t="s">
        <v>57</v>
      </c>
      <c r="F102" s="136">
        <v>3.5</v>
      </c>
      <c r="G102" s="120" t="s">
        <v>61</v>
      </c>
      <c r="H102" s="120" t="s">
        <v>62</v>
      </c>
      <c r="I102" s="120">
        <v>3</v>
      </c>
      <c r="J102" s="120" t="s">
        <v>68</v>
      </c>
      <c r="K102" s="120" t="s">
        <v>71</v>
      </c>
      <c r="L102" s="120">
        <v>0</v>
      </c>
      <c r="M102" s="120">
        <v>0</v>
      </c>
      <c r="N102" s="120">
        <v>0</v>
      </c>
      <c r="O102" s="120">
        <v>0</v>
      </c>
      <c r="P102" s="120">
        <v>0</v>
      </c>
      <c r="Q102" s="120" t="s">
        <v>75</v>
      </c>
      <c r="R102" s="79" t="s">
        <v>1459</v>
      </c>
      <c r="S102" s="137" t="s">
        <v>501</v>
      </c>
      <c r="T102" s="120">
        <v>2.169921875</v>
      </c>
      <c r="U102" s="120" t="s">
        <v>640</v>
      </c>
      <c r="V102" s="120" t="s">
        <v>640</v>
      </c>
      <c r="W102" s="120" t="s">
        <v>1846</v>
      </c>
      <c r="X102" s="120" t="s">
        <v>643</v>
      </c>
      <c r="Y102" s="120">
        <v>0.86</v>
      </c>
      <c r="Z102" s="120" t="s">
        <v>645</v>
      </c>
      <c r="AA102" s="120">
        <v>0</v>
      </c>
      <c r="AB102" s="137" t="s">
        <v>1022</v>
      </c>
      <c r="AC102" s="120">
        <v>2013</v>
      </c>
      <c r="AD102" s="120">
        <v>12</v>
      </c>
      <c r="AE102" s="120" t="s">
        <v>1196</v>
      </c>
      <c r="AF102" s="120" t="s">
        <v>1133</v>
      </c>
      <c r="AG102" s="120" t="s">
        <v>1138</v>
      </c>
      <c r="AH102" s="120">
        <v>1</v>
      </c>
      <c r="AI102">
        <v>1</v>
      </c>
      <c r="AJ102" s="121">
        <v>1</v>
      </c>
      <c r="AK102" s="120" t="s">
        <v>75</v>
      </c>
      <c r="AL102" s="121">
        <v>0</v>
      </c>
      <c r="AM102" s="120">
        <v>4.8833333333333302</v>
      </c>
      <c r="AN102" s="120">
        <v>-1.68333333333333</v>
      </c>
      <c r="AO102" s="121">
        <v>0</v>
      </c>
      <c r="AP102" s="120">
        <v>2</v>
      </c>
    </row>
    <row r="103" spans="1:42" x14ac:dyDescent="0.25">
      <c r="A103" t="s">
        <v>33</v>
      </c>
      <c r="B103" s="81" t="s">
        <v>34</v>
      </c>
      <c r="C103" s="81" t="s">
        <v>47</v>
      </c>
      <c r="D103" s="120" t="s">
        <v>34</v>
      </c>
      <c r="E103" s="120" t="s">
        <v>56</v>
      </c>
      <c r="F103" s="136">
        <v>29</v>
      </c>
      <c r="G103" s="120" t="s">
        <v>59</v>
      </c>
      <c r="H103" s="120" t="s">
        <v>66</v>
      </c>
      <c r="I103" s="120">
        <v>6</v>
      </c>
      <c r="J103" s="120" t="s">
        <v>69</v>
      </c>
      <c r="K103" s="120" t="s">
        <v>71</v>
      </c>
      <c r="L103" s="120">
        <v>0</v>
      </c>
      <c r="M103" s="120">
        <v>1</v>
      </c>
      <c r="N103" s="120">
        <v>0</v>
      </c>
      <c r="O103" s="120">
        <v>0</v>
      </c>
      <c r="P103" s="120">
        <v>0</v>
      </c>
      <c r="Q103" s="120" t="s">
        <v>75</v>
      </c>
      <c r="R103" s="79" t="s">
        <v>1463</v>
      </c>
      <c r="S103" s="137" t="s">
        <v>208</v>
      </c>
      <c r="T103" s="120">
        <v>4.7900390625</v>
      </c>
      <c r="U103" s="120" t="s">
        <v>639</v>
      </c>
      <c r="V103" s="120" t="s">
        <v>639</v>
      </c>
      <c r="W103" s="120" t="s">
        <v>1846</v>
      </c>
      <c r="X103" s="120" t="s">
        <v>643</v>
      </c>
      <c r="Y103" s="120">
        <v>0.93</v>
      </c>
      <c r="Z103" s="120" t="s">
        <v>645</v>
      </c>
      <c r="AA103" s="120">
        <v>0.44603683491004592</v>
      </c>
      <c r="AB103" s="137" t="s">
        <v>765</v>
      </c>
      <c r="AC103" s="120">
        <v>2014</v>
      </c>
      <c r="AD103" s="120">
        <v>1</v>
      </c>
      <c r="AE103" s="120" t="s">
        <v>1196</v>
      </c>
      <c r="AF103" s="120" t="s">
        <v>1133</v>
      </c>
      <c r="AG103" s="120" t="s">
        <v>1137</v>
      </c>
      <c r="AH103" s="120">
        <v>2</v>
      </c>
      <c r="AI103">
        <v>2</v>
      </c>
      <c r="AJ103" s="121">
        <v>2</v>
      </c>
      <c r="AK103" s="120" t="s">
        <v>75</v>
      </c>
      <c r="AL103" s="121">
        <v>1</v>
      </c>
      <c r="AM103" s="120">
        <v>4.3433333333333302</v>
      </c>
      <c r="AN103" s="120">
        <v>5.2916666666666696</v>
      </c>
      <c r="AO103" s="121">
        <v>0</v>
      </c>
      <c r="AP103" s="120">
        <v>2</v>
      </c>
    </row>
    <row r="104" spans="1:42" x14ac:dyDescent="0.25">
      <c r="A104" t="s">
        <v>33</v>
      </c>
      <c r="B104" s="81" t="s">
        <v>34</v>
      </c>
      <c r="C104" s="81" t="s">
        <v>50</v>
      </c>
      <c r="D104" s="120" t="s">
        <v>50</v>
      </c>
      <c r="E104" s="120" t="s">
        <v>57</v>
      </c>
      <c r="F104" s="136">
        <v>37</v>
      </c>
      <c r="G104" s="120" t="s">
        <v>59</v>
      </c>
      <c r="H104" s="120" t="s">
        <v>64</v>
      </c>
      <c r="I104" s="120">
        <v>3</v>
      </c>
      <c r="J104" s="120" t="s">
        <v>68</v>
      </c>
      <c r="K104" s="120" t="s">
        <v>71</v>
      </c>
      <c r="L104" s="120">
        <v>0</v>
      </c>
      <c r="M104" s="120">
        <v>0</v>
      </c>
      <c r="N104" s="120">
        <v>0</v>
      </c>
      <c r="O104" s="120">
        <v>0</v>
      </c>
      <c r="P104" s="120">
        <v>0</v>
      </c>
      <c r="Q104" s="120" t="s">
        <v>75</v>
      </c>
      <c r="R104" s="79" t="s">
        <v>1464</v>
      </c>
      <c r="S104" s="137" t="s">
        <v>141</v>
      </c>
      <c r="T104" s="120">
        <v>3.6904296875</v>
      </c>
      <c r="U104" s="120" t="s">
        <v>639</v>
      </c>
      <c r="V104" s="120" t="s">
        <v>639</v>
      </c>
      <c r="W104" s="120" t="s">
        <v>1846</v>
      </c>
      <c r="X104" s="120" t="s">
        <v>643</v>
      </c>
      <c r="Y104" s="120">
        <v>0.92</v>
      </c>
      <c r="Z104" s="120" t="s">
        <v>647</v>
      </c>
      <c r="AA104" s="120">
        <v>17.09168083034449</v>
      </c>
      <c r="AB104" s="137" t="s">
        <v>707</v>
      </c>
      <c r="AC104" s="120">
        <v>2014</v>
      </c>
      <c r="AD104" s="120">
        <v>1</v>
      </c>
      <c r="AE104" s="120" t="s">
        <v>1196</v>
      </c>
      <c r="AF104" s="120" t="s">
        <v>1133</v>
      </c>
      <c r="AG104" s="120" t="s">
        <v>1137</v>
      </c>
      <c r="AH104" s="120">
        <v>2</v>
      </c>
      <c r="AI104">
        <v>2</v>
      </c>
      <c r="AJ104" s="121">
        <v>2</v>
      </c>
      <c r="AK104" s="120" t="s">
        <v>75</v>
      </c>
      <c r="AL104" s="121">
        <v>1</v>
      </c>
      <c r="AM104" s="120">
        <v>4.0401666666666696</v>
      </c>
      <c r="AN104" s="120">
        <v>5.5063333333333304</v>
      </c>
      <c r="AO104" s="121">
        <v>0</v>
      </c>
      <c r="AP104" s="120">
        <v>2</v>
      </c>
    </row>
    <row r="105" spans="1:42" x14ac:dyDescent="0.25">
      <c r="A105" t="s">
        <v>33</v>
      </c>
      <c r="B105" s="81" t="s">
        <v>42</v>
      </c>
      <c r="C105" s="81" t="s">
        <v>47</v>
      </c>
      <c r="D105" s="120" t="s">
        <v>50</v>
      </c>
      <c r="E105" s="120" t="s">
        <v>57</v>
      </c>
      <c r="F105" s="136">
        <v>0.3</v>
      </c>
      <c r="G105" s="120" t="s">
        <v>60</v>
      </c>
      <c r="H105" s="120" t="s">
        <v>64</v>
      </c>
      <c r="I105" s="120">
        <v>2</v>
      </c>
      <c r="J105" s="120" t="s">
        <v>68</v>
      </c>
      <c r="K105" s="120" t="s">
        <v>72</v>
      </c>
      <c r="L105" s="120">
        <v>0</v>
      </c>
      <c r="M105" s="120">
        <v>0</v>
      </c>
      <c r="N105" s="120">
        <v>0</v>
      </c>
      <c r="O105" s="120">
        <v>0</v>
      </c>
      <c r="P105" s="120">
        <v>0</v>
      </c>
      <c r="Q105" s="120" t="s">
        <v>75</v>
      </c>
      <c r="R105" s="79" t="s">
        <v>1465</v>
      </c>
      <c r="S105" s="137" t="s">
        <v>427</v>
      </c>
      <c r="T105" s="120">
        <v>4.08984375</v>
      </c>
      <c r="U105" s="120" t="s">
        <v>639</v>
      </c>
      <c r="V105" s="120" t="s">
        <v>639</v>
      </c>
      <c r="W105" s="120" t="s">
        <v>1846</v>
      </c>
      <c r="X105" s="120" t="s">
        <v>643</v>
      </c>
      <c r="Y105" s="120">
        <v>0.86</v>
      </c>
      <c r="Z105" s="120" t="s">
        <v>647</v>
      </c>
      <c r="AA105" s="120">
        <v>26.52713935822241</v>
      </c>
      <c r="AB105" s="137" t="s">
        <v>953</v>
      </c>
      <c r="AC105" s="120">
        <v>2014</v>
      </c>
      <c r="AD105" s="120">
        <v>2</v>
      </c>
      <c r="AE105" s="120" t="s">
        <v>1196</v>
      </c>
      <c r="AF105" s="120" t="s">
        <v>1133</v>
      </c>
      <c r="AG105" s="120" t="s">
        <v>1139</v>
      </c>
      <c r="AH105" s="120">
        <v>2</v>
      </c>
      <c r="AI105">
        <v>2</v>
      </c>
      <c r="AJ105" s="121">
        <v>2</v>
      </c>
      <c r="AK105" s="120" t="s">
        <v>75</v>
      </c>
      <c r="AL105" s="121">
        <v>1</v>
      </c>
      <c r="AM105" s="120">
        <v>-4.7578333333333296</v>
      </c>
      <c r="AN105" s="120">
        <v>11.8466666666667</v>
      </c>
      <c r="AO105" s="121">
        <v>0</v>
      </c>
      <c r="AP105" s="120">
        <v>1</v>
      </c>
    </row>
    <row r="106" spans="1:42" x14ac:dyDescent="0.25">
      <c r="A106" t="s">
        <v>33</v>
      </c>
      <c r="B106" s="81" t="s">
        <v>34</v>
      </c>
      <c r="C106" s="81" t="s">
        <v>48</v>
      </c>
      <c r="D106" s="120" t="s">
        <v>52</v>
      </c>
      <c r="E106" s="120" t="s">
        <v>56</v>
      </c>
      <c r="F106" s="136">
        <v>30</v>
      </c>
      <c r="G106" s="120" t="s">
        <v>59</v>
      </c>
      <c r="H106" s="120" t="s">
        <v>62</v>
      </c>
      <c r="I106" s="120">
        <v>6</v>
      </c>
      <c r="J106" s="120" t="s">
        <v>69</v>
      </c>
      <c r="K106" s="120" t="s">
        <v>70</v>
      </c>
      <c r="L106" s="120">
        <v>0</v>
      </c>
      <c r="M106" s="120">
        <v>0</v>
      </c>
      <c r="N106" s="120">
        <v>0</v>
      </c>
      <c r="O106" s="120">
        <v>0</v>
      </c>
      <c r="P106" s="120">
        <v>0</v>
      </c>
      <c r="Q106" s="120" t="s">
        <v>75</v>
      </c>
      <c r="R106" s="79" t="s">
        <v>1466</v>
      </c>
      <c r="S106" s="137" t="s">
        <v>148</v>
      </c>
      <c r="T106" s="120">
        <v>4.5703125</v>
      </c>
      <c r="U106" s="120" t="s">
        <v>639</v>
      </c>
      <c r="V106" s="120" t="s">
        <v>639</v>
      </c>
      <c r="W106" s="120" t="s">
        <v>1846</v>
      </c>
      <c r="X106" s="120" t="s">
        <v>643</v>
      </c>
      <c r="Y106" s="120">
        <v>0.84</v>
      </c>
      <c r="Z106" s="120" t="s">
        <v>645</v>
      </c>
      <c r="AA106" s="120">
        <v>0</v>
      </c>
      <c r="AB106" s="137" t="s">
        <v>712</v>
      </c>
      <c r="AC106" s="120">
        <v>2014</v>
      </c>
      <c r="AD106" s="120">
        <v>2</v>
      </c>
      <c r="AE106" s="120" t="s">
        <v>1196</v>
      </c>
      <c r="AF106" s="120" t="s">
        <v>1133</v>
      </c>
      <c r="AG106" s="120" t="s">
        <v>1137</v>
      </c>
      <c r="AH106" s="120">
        <v>2</v>
      </c>
      <c r="AI106">
        <v>2</v>
      </c>
      <c r="AJ106" s="121">
        <v>1</v>
      </c>
      <c r="AK106" s="120" t="s">
        <v>75</v>
      </c>
      <c r="AL106" s="121">
        <v>0</v>
      </c>
      <c r="AM106" s="120">
        <v>3.7666666666666702</v>
      </c>
      <c r="AN106" s="120">
        <v>6.4</v>
      </c>
      <c r="AO106" s="121">
        <v>0</v>
      </c>
      <c r="AP106" s="120">
        <v>3</v>
      </c>
    </row>
    <row r="107" spans="1:42" x14ac:dyDescent="0.25">
      <c r="A107" t="s">
        <v>33</v>
      </c>
      <c r="B107" s="81" t="s">
        <v>42</v>
      </c>
      <c r="C107" s="81" t="s">
        <v>47</v>
      </c>
      <c r="D107" s="120" t="s">
        <v>52</v>
      </c>
      <c r="E107" s="120" t="s">
        <v>57</v>
      </c>
      <c r="F107" s="136">
        <v>5.5</v>
      </c>
      <c r="G107" s="120" t="s">
        <v>61</v>
      </c>
      <c r="H107" s="120" t="s">
        <v>64</v>
      </c>
      <c r="I107" s="120">
        <v>6</v>
      </c>
      <c r="J107" s="120" t="s">
        <v>69</v>
      </c>
      <c r="K107" s="120" t="s">
        <v>71</v>
      </c>
      <c r="L107" s="120">
        <v>0</v>
      </c>
      <c r="M107" s="120">
        <v>0</v>
      </c>
      <c r="N107" s="120">
        <v>0</v>
      </c>
      <c r="O107" s="120">
        <v>0</v>
      </c>
      <c r="P107" s="120">
        <v>0</v>
      </c>
      <c r="Q107" s="120" t="s">
        <v>75</v>
      </c>
      <c r="R107" s="79" t="s">
        <v>1469</v>
      </c>
      <c r="S107" s="137" t="s">
        <v>563</v>
      </c>
      <c r="T107" s="120">
        <v>3.0498046875</v>
      </c>
      <c r="U107" s="120" t="s">
        <v>640</v>
      </c>
      <c r="V107" s="120" t="s">
        <v>639</v>
      </c>
      <c r="W107" s="120" t="s">
        <v>1846</v>
      </c>
      <c r="X107" s="120" t="s">
        <v>643</v>
      </c>
      <c r="Y107" s="120">
        <v>0.94</v>
      </c>
      <c r="Z107" s="120" t="s">
        <v>645</v>
      </c>
      <c r="AA107" s="120">
        <v>0</v>
      </c>
      <c r="AB107" s="137" t="s">
        <v>1071</v>
      </c>
      <c r="AC107" s="120">
        <v>2014</v>
      </c>
      <c r="AD107" s="120">
        <v>2</v>
      </c>
      <c r="AE107" s="120" t="s">
        <v>1196</v>
      </c>
      <c r="AF107" s="120" t="s">
        <v>1133</v>
      </c>
      <c r="AG107" s="120" t="s">
        <v>1139</v>
      </c>
      <c r="AH107" s="120">
        <v>2</v>
      </c>
      <c r="AI107">
        <v>1</v>
      </c>
      <c r="AJ107" s="121">
        <v>2</v>
      </c>
      <c r="AK107" s="120" t="s">
        <v>75</v>
      </c>
      <c r="AL107" s="121">
        <v>1</v>
      </c>
      <c r="AM107" s="120">
        <v>-4.9000000000000004</v>
      </c>
      <c r="AN107" s="120">
        <v>11.82</v>
      </c>
      <c r="AO107" s="121">
        <v>0</v>
      </c>
      <c r="AP107" s="120">
        <v>2</v>
      </c>
    </row>
    <row r="108" spans="1:42" x14ac:dyDescent="0.25">
      <c r="A108" t="s">
        <v>33</v>
      </c>
      <c r="B108" s="81" t="s">
        <v>34</v>
      </c>
      <c r="C108" s="81" t="s">
        <v>47</v>
      </c>
      <c r="D108" s="120" t="s">
        <v>34</v>
      </c>
      <c r="E108" s="120" t="s">
        <v>56</v>
      </c>
      <c r="F108" s="136">
        <v>18</v>
      </c>
      <c r="G108" s="120" t="s">
        <v>59</v>
      </c>
      <c r="H108" s="120" t="s">
        <v>63</v>
      </c>
      <c r="I108" s="120">
        <v>6</v>
      </c>
      <c r="J108" s="120" t="s">
        <v>69</v>
      </c>
      <c r="K108" s="120" t="s">
        <v>70</v>
      </c>
      <c r="L108" s="120">
        <v>0</v>
      </c>
      <c r="M108" s="120">
        <v>0</v>
      </c>
      <c r="N108" s="120">
        <v>1</v>
      </c>
      <c r="O108" s="120">
        <v>0</v>
      </c>
      <c r="P108" s="120">
        <v>0</v>
      </c>
      <c r="Q108" s="120" t="s">
        <v>75</v>
      </c>
      <c r="R108" s="79" t="s">
        <v>1470</v>
      </c>
      <c r="S108" s="137" t="s">
        <v>200</v>
      </c>
      <c r="T108" s="120">
        <v>2.669921875</v>
      </c>
      <c r="U108" s="120" t="s">
        <v>640</v>
      </c>
      <c r="V108" s="120" t="s">
        <v>639</v>
      </c>
      <c r="W108" s="120" t="s">
        <v>1846</v>
      </c>
      <c r="X108" s="120" t="s">
        <v>643</v>
      </c>
      <c r="Y108" s="120">
        <v>1.1599999999999999</v>
      </c>
      <c r="Z108" s="120" t="s">
        <v>645</v>
      </c>
      <c r="AA108" s="120">
        <v>0.19732015623178861</v>
      </c>
      <c r="AB108" s="137" t="s">
        <v>758</v>
      </c>
      <c r="AC108" s="120">
        <v>2014</v>
      </c>
      <c r="AD108" s="120">
        <v>3</v>
      </c>
      <c r="AE108" s="120" t="s">
        <v>1196</v>
      </c>
      <c r="AF108" s="120" t="s">
        <v>1133</v>
      </c>
      <c r="AG108" s="120" t="s">
        <v>1137</v>
      </c>
      <c r="AH108" s="120">
        <v>2</v>
      </c>
      <c r="AI108">
        <v>1</v>
      </c>
      <c r="AJ108" s="121">
        <v>3</v>
      </c>
      <c r="AK108" s="120" t="s">
        <v>75</v>
      </c>
      <c r="AL108" s="121">
        <v>1</v>
      </c>
      <c r="AM108" s="120">
        <v>4.0033333333333303</v>
      </c>
      <c r="AN108" s="120">
        <v>5.2766666666666699</v>
      </c>
      <c r="AO108" s="121">
        <v>0</v>
      </c>
      <c r="AP108" s="120">
        <v>3</v>
      </c>
    </row>
    <row r="109" spans="1:42" x14ac:dyDescent="0.25">
      <c r="A109" t="s">
        <v>33</v>
      </c>
      <c r="B109" s="81" t="s">
        <v>34</v>
      </c>
      <c r="C109" s="81" t="s">
        <v>47</v>
      </c>
      <c r="D109" s="120" t="s">
        <v>52</v>
      </c>
      <c r="E109" s="120" t="s">
        <v>56</v>
      </c>
      <c r="F109" s="136">
        <v>58</v>
      </c>
      <c r="G109" s="120" t="s">
        <v>59</v>
      </c>
      <c r="H109" s="120" t="s">
        <v>62</v>
      </c>
      <c r="I109" s="120">
        <v>12</v>
      </c>
      <c r="J109" s="120" t="s">
        <v>67</v>
      </c>
      <c r="K109" s="120" t="s">
        <v>70</v>
      </c>
      <c r="L109" s="120">
        <v>0</v>
      </c>
      <c r="M109" s="120">
        <v>0</v>
      </c>
      <c r="N109" s="120">
        <v>0</v>
      </c>
      <c r="O109" s="120">
        <v>0</v>
      </c>
      <c r="P109" s="120">
        <v>0</v>
      </c>
      <c r="Q109" s="120" t="s">
        <v>76</v>
      </c>
      <c r="R109" s="79" t="s">
        <v>1471</v>
      </c>
      <c r="S109" s="137" t="s">
        <v>262</v>
      </c>
      <c r="T109" s="120">
        <v>2.900390625</v>
      </c>
      <c r="U109" s="120" t="s">
        <v>640</v>
      </c>
      <c r="V109" s="120" t="s">
        <v>639</v>
      </c>
      <c r="W109" s="120" t="s">
        <v>1846</v>
      </c>
      <c r="X109" s="120" t="s">
        <v>642</v>
      </c>
      <c r="Y109" s="120">
        <v>0.64</v>
      </c>
      <c r="Z109" s="120" t="s">
        <v>646</v>
      </c>
      <c r="AA109" s="120">
        <v>41.78811321035024</v>
      </c>
      <c r="AB109" s="137" t="s">
        <v>758</v>
      </c>
      <c r="AC109" s="120">
        <v>2014</v>
      </c>
      <c r="AD109" s="120">
        <v>3</v>
      </c>
      <c r="AE109" s="120" t="s">
        <v>1196</v>
      </c>
      <c r="AF109" s="120" t="s">
        <v>1133</v>
      </c>
      <c r="AG109" s="120" t="s">
        <v>1137</v>
      </c>
      <c r="AH109" s="120">
        <v>2</v>
      </c>
      <c r="AI109">
        <v>2</v>
      </c>
      <c r="AJ109" s="121">
        <v>1</v>
      </c>
      <c r="AK109" s="120" t="s">
        <v>75</v>
      </c>
      <c r="AL109" s="121">
        <v>0</v>
      </c>
      <c r="AM109" s="120">
        <v>4.2833333333333297</v>
      </c>
      <c r="AN109" s="120">
        <v>7.8833333333333302</v>
      </c>
      <c r="AO109" s="121">
        <v>0</v>
      </c>
      <c r="AP109" s="120">
        <v>3</v>
      </c>
    </row>
    <row r="110" spans="1:42" x14ac:dyDescent="0.25">
      <c r="A110" t="s">
        <v>33</v>
      </c>
      <c r="B110" s="81" t="s">
        <v>34</v>
      </c>
      <c r="C110" s="81" t="s">
        <v>47</v>
      </c>
      <c r="D110" s="120" t="s">
        <v>50</v>
      </c>
      <c r="E110" s="120" t="s">
        <v>56</v>
      </c>
      <c r="F110" s="136">
        <v>19</v>
      </c>
      <c r="G110" s="120" t="s">
        <v>59</v>
      </c>
      <c r="H110" s="120" t="s">
        <v>65</v>
      </c>
      <c r="I110" s="120">
        <v>7</v>
      </c>
      <c r="J110" s="120" t="s">
        <v>69</v>
      </c>
      <c r="K110" s="120" t="s">
        <v>71</v>
      </c>
      <c r="L110" s="120">
        <v>1</v>
      </c>
      <c r="M110" s="120">
        <v>0</v>
      </c>
      <c r="N110" s="120">
        <v>1</v>
      </c>
      <c r="O110" s="120">
        <v>1</v>
      </c>
      <c r="P110" s="120">
        <v>0</v>
      </c>
      <c r="Q110" s="120" t="s">
        <v>75</v>
      </c>
      <c r="R110" s="79" t="s">
        <v>1473</v>
      </c>
      <c r="S110" s="137" t="s">
        <v>161</v>
      </c>
      <c r="T110" s="120">
        <v>3.4599609375</v>
      </c>
      <c r="U110" s="120" t="s">
        <v>639</v>
      </c>
      <c r="V110" s="120" t="s">
        <v>639</v>
      </c>
      <c r="W110" s="120" t="s">
        <v>1846</v>
      </c>
      <c r="X110" s="120" t="s">
        <v>643</v>
      </c>
      <c r="Y110" s="120">
        <v>1.03</v>
      </c>
      <c r="Z110" s="120" t="s">
        <v>645</v>
      </c>
      <c r="AA110" s="120">
        <v>0</v>
      </c>
      <c r="AB110" s="137" t="s">
        <v>721</v>
      </c>
      <c r="AC110" s="120">
        <v>2014</v>
      </c>
      <c r="AD110" s="120">
        <v>3</v>
      </c>
      <c r="AE110" s="120" t="s">
        <v>1196</v>
      </c>
      <c r="AF110" s="120" t="s">
        <v>1133</v>
      </c>
      <c r="AG110" s="120" t="s">
        <v>1137</v>
      </c>
      <c r="AH110" s="120">
        <v>2</v>
      </c>
      <c r="AI110">
        <v>2</v>
      </c>
      <c r="AJ110" s="121">
        <v>3</v>
      </c>
      <c r="AK110" s="120" t="s">
        <v>75</v>
      </c>
      <c r="AL110" s="121">
        <v>1</v>
      </c>
      <c r="AM110" s="120">
        <v>-4.74</v>
      </c>
      <c r="AN110" s="120">
        <v>11.748333333333299</v>
      </c>
      <c r="AO110" s="121">
        <v>0</v>
      </c>
      <c r="AP110" s="120">
        <v>2</v>
      </c>
    </row>
    <row r="111" spans="1:42" x14ac:dyDescent="0.25">
      <c r="A111" t="s">
        <v>33</v>
      </c>
      <c r="B111" s="81" t="s">
        <v>42</v>
      </c>
      <c r="C111" s="81" t="s">
        <v>47</v>
      </c>
      <c r="D111" s="120" t="s">
        <v>34</v>
      </c>
      <c r="E111" s="120" t="s">
        <v>57</v>
      </c>
      <c r="F111" s="136">
        <v>7</v>
      </c>
      <c r="G111" s="120" t="s">
        <v>61</v>
      </c>
      <c r="H111" s="120" t="s">
        <v>64</v>
      </c>
      <c r="I111" s="120">
        <v>2</v>
      </c>
      <c r="J111" s="120" t="s">
        <v>68</v>
      </c>
      <c r="K111" s="120" t="s">
        <v>70</v>
      </c>
      <c r="L111" s="120">
        <v>0</v>
      </c>
      <c r="M111" s="120">
        <v>0</v>
      </c>
      <c r="N111" s="120">
        <v>0</v>
      </c>
      <c r="O111" s="120">
        <v>0</v>
      </c>
      <c r="P111" s="120">
        <v>0</v>
      </c>
      <c r="Q111" s="120" t="s">
        <v>75</v>
      </c>
      <c r="R111" s="79" t="s">
        <v>1472</v>
      </c>
      <c r="S111" s="137" t="s">
        <v>492</v>
      </c>
      <c r="T111" s="120">
        <v>4.3203125</v>
      </c>
      <c r="U111" s="120" t="s">
        <v>639</v>
      </c>
      <c r="V111" s="120" t="s">
        <v>639</v>
      </c>
      <c r="W111" s="120" t="s">
        <v>1846</v>
      </c>
      <c r="X111" s="120" t="s">
        <v>642</v>
      </c>
      <c r="Y111" s="120">
        <v>0.6</v>
      </c>
      <c r="Z111" s="120" t="s">
        <v>645</v>
      </c>
      <c r="AA111" s="120">
        <v>0</v>
      </c>
      <c r="AB111" s="137" t="s">
        <v>721</v>
      </c>
      <c r="AC111" s="120">
        <v>2014</v>
      </c>
      <c r="AD111" s="120">
        <v>3</v>
      </c>
      <c r="AE111" s="120" t="s">
        <v>1196</v>
      </c>
      <c r="AF111" s="120" t="s">
        <v>1133</v>
      </c>
      <c r="AG111" s="120" t="s">
        <v>1139</v>
      </c>
      <c r="AH111" s="120">
        <v>2</v>
      </c>
      <c r="AI111">
        <v>2</v>
      </c>
      <c r="AJ111" s="121">
        <v>2</v>
      </c>
      <c r="AK111" s="120" t="s">
        <v>75</v>
      </c>
      <c r="AL111" s="121">
        <v>1</v>
      </c>
      <c r="AM111" s="120">
        <v>4.18333333333333</v>
      </c>
      <c r="AN111" s="120">
        <v>5.7333333333333298</v>
      </c>
      <c r="AO111" s="121">
        <v>0</v>
      </c>
      <c r="AP111" s="120">
        <v>2</v>
      </c>
    </row>
    <row r="112" spans="1:42" x14ac:dyDescent="0.25">
      <c r="A112" t="s">
        <v>32</v>
      </c>
      <c r="B112" s="81" t="s">
        <v>34</v>
      </c>
      <c r="C112" s="81" t="s">
        <v>48</v>
      </c>
      <c r="D112" s="120" t="s">
        <v>52</v>
      </c>
      <c r="E112" s="120" t="s">
        <v>57</v>
      </c>
      <c r="F112" s="136">
        <v>8.5</v>
      </c>
      <c r="G112" s="120" t="s">
        <v>61</v>
      </c>
      <c r="H112" s="120" t="s">
        <v>62</v>
      </c>
      <c r="I112" s="120">
        <v>3</v>
      </c>
      <c r="J112" s="120" t="s">
        <v>68</v>
      </c>
      <c r="K112" s="120" t="s">
        <v>71</v>
      </c>
      <c r="L112" s="120">
        <v>0</v>
      </c>
      <c r="M112" s="120">
        <v>0</v>
      </c>
      <c r="N112" s="120">
        <v>0</v>
      </c>
      <c r="O112" s="120">
        <v>0</v>
      </c>
      <c r="P112" s="120">
        <v>0</v>
      </c>
      <c r="Q112" s="120" t="s">
        <v>74</v>
      </c>
      <c r="R112" s="79" t="s">
        <v>1475</v>
      </c>
      <c r="S112" s="137" t="s">
        <v>467</v>
      </c>
      <c r="T112" s="120">
        <v>3.7802734375</v>
      </c>
      <c r="U112" s="120" t="s">
        <v>639</v>
      </c>
      <c r="V112" s="120" t="s">
        <v>639</v>
      </c>
      <c r="W112" s="120" t="s">
        <v>1846</v>
      </c>
      <c r="X112" s="120" t="s">
        <v>643</v>
      </c>
      <c r="Y112" s="120">
        <v>1.1200000000000001</v>
      </c>
      <c r="Z112" s="120" t="s">
        <v>645</v>
      </c>
      <c r="AA112" s="120">
        <v>0</v>
      </c>
      <c r="AB112" s="137" t="s">
        <v>991</v>
      </c>
      <c r="AC112" s="120">
        <v>2014</v>
      </c>
      <c r="AD112" s="120">
        <v>4</v>
      </c>
      <c r="AE112" s="120" t="s">
        <v>1197</v>
      </c>
      <c r="AF112" s="120" t="s">
        <v>1135</v>
      </c>
      <c r="AG112" s="120" t="s">
        <v>1137</v>
      </c>
      <c r="AH112" s="120">
        <v>2</v>
      </c>
      <c r="AI112">
        <v>2</v>
      </c>
      <c r="AJ112" s="121">
        <v>1</v>
      </c>
      <c r="AK112" s="120" t="s">
        <v>75</v>
      </c>
      <c r="AL112" s="121">
        <v>0</v>
      </c>
      <c r="AM112" s="120">
        <v>6.2833333333333297</v>
      </c>
      <c r="AN112" s="120">
        <v>3.35</v>
      </c>
      <c r="AO112" s="121">
        <v>0</v>
      </c>
      <c r="AP112" s="120">
        <v>2</v>
      </c>
    </row>
    <row r="113" spans="1:42" x14ac:dyDescent="0.25">
      <c r="A113" t="s">
        <v>32</v>
      </c>
      <c r="B113" s="81" t="s">
        <v>34</v>
      </c>
      <c r="C113" s="81" t="s">
        <v>48</v>
      </c>
      <c r="D113" s="120" t="s">
        <v>52</v>
      </c>
      <c r="E113" s="120" t="s">
        <v>56</v>
      </c>
      <c r="F113" s="136">
        <v>35</v>
      </c>
      <c r="G113" s="120" t="s">
        <v>59</v>
      </c>
      <c r="H113" s="120" t="s">
        <v>63</v>
      </c>
      <c r="I113" s="120">
        <v>2</v>
      </c>
      <c r="J113" s="120" t="s">
        <v>68</v>
      </c>
      <c r="K113" s="120" t="s">
        <v>70</v>
      </c>
      <c r="L113" s="120">
        <v>0</v>
      </c>
      <c r="M113" s="120">
        <v>0</v>
      </c>
      <c r="N113" s="120">
        <v>0</v>
      </c>
      <c r="O113" s="120">
        <v>1</v>
      </c>
      <c r="P113" s="120">
        <v>1</v>
      </c>
      <c r="Q113" s="120" t="s">
        <v>74</v>
      </c>
      <c r="R113" s="79" t="s">
        <v>1476</v>
      </c>
      <c r="S113" s="137" t="s">
        <v>81</v>
      </c>
      <c r="T113" s="120">
        <v>3.2099609375</v>
      </c>
      <c r="U113" s="120" t="s">
        <v>640</v>
      </c>
      <c r="V113" s="120" t="s">
        <v>639</v>
      </c>
      <c r="W113" s="120" t="s">
        <v>1846</v>
      </c>
      <c r="X113" s="120" t="s">
        <v>643</v>
      </c>
      <c r="Y113" s="120">
        <v>1.1000000000000001</v>
      </c>
      <c r="Z113" s="120" t="s">
        <v>645</v>
      </c>
      <c r="AA113" s="120">
        <v>0</v>
      </c>
      <c r="AB113" s="137" t="s">
        <v>652</v>
      </c>
      <c r="AC113" s="120">
        <v>2014</v>
      </c>
      <c r="AD113" s="120">
        <v>4</v>
      </c>
      <c r="AE113" s="120" t="s">
        <v>1197</v>
      </c>
      <c r="AF113" s="120" t="s">
        <v>1135</v>
      </c>
      <c r="AG113" s="120" t="s">
        <v>1137</v>
      </c>
      <c r="AH113" s="120">
        <v>2</v>
      </c>
      <c r="AI113">
        <v>1</v>
      </c>
      <c r="AJ113" s="121">
        <v>3</v>
      </c>
      <c r="AK113" s="120" t="s">
        <v>75</v>
      </c>
      <c r="AL113" s="121">
        <v>1</v>
      </c>
      <c r="AM113" s="120">
        <v>4.93333333333333</v>
      </c>
      <c r="AN113" s="120">
        <v>4.81666666666667</v>
      </c>
      <c r="AO113" s="121">
        <v>0</v>
      </c>
      <c r="AP113" s="120">
        <v>2</v>
      </c>
    </row>
    <row r="114" spans="1:42" x14ac:dyDescent="0.25">
      <c r="A114" t="s">
        <v>33</v>
      </c>
      <c r="B114" s="81" t="s">
        <v>36</v>
      </c>
      <c r="C114" s="81" t="s">
        <v>47</v>
      </c>
      <c r="D114" s="120" t="s">
        <v>50</v>
      </c>
      <c r="E114" s="120" t="s">
        <v>57</v>
      </c>
      <c r="F114" s="136">
        <v>8.6</v>
      </c>
      <c r="G114" s="120" t="s">
        <v>60</v>
      </c>
      <c r="H114" s="120" t="s">
        <v>62</v>
      </c>
      <c r="I114" s="120">
        <v>7</v>
      </c>
      <c r="J114" s="120" t="s">
        <v>69</v>
      </c>
      <c r="K114" s="120" t="s">
        <v>71</v>
      </c>
      <c r="L114" s="120">
        <v>0</v>
      </c>
      <c r="M114" s="120">
        <v>0</v>
      </c>
      <c r="N114" s="120">
        <v>0</v>
      </c>
      <c r="O114" s="120">
        <v>0</v>
      </c>
      <c r="P114" s="120">
        <v>0</v>
      </c>
      <c r="Q114" s="120" t="s">
        <v>75</v>
      </c>
      <c r="R114" t="s">
        <v>1483</v>
      </c>
      <c r="S114" s="137" t="s">
        <v>445</v>
      </c>
      <c r="T114" s="120">
        <v>5.4599609375</v>
      </c>
      <c r="U114" s="120" t="s">
        <v>639</v>
      </c>
      <c r="V114" s="120" t="s">
        <v>639</v>
      </c>
      <c r="W114" s="120" t="s">
        <v>1847</v>
      </c>
      <c r="X114" s="120" t="s">
        <v>644</v>
      </c>
      <c r="Y114" s="120">
        <v>1.63</v>
      </c>
      <c r="Z114" s="120" t="s">
        <v>645</v>
      </c>
      <c r="AA114" s="120">
        <v>1.271771829462589</v>
      </c>
      <c r="AB114" s="137" t="s">
        <v>971</v>
      </c>
      <c r="AC114" s="120">
        <v>2014</v>
      </c>
      <c r="AD114" s="120">
        <v>6</v>
      </c>
      <c r="AE114" s="120" t="s">
        <v>1197</v>
      </c>
      <c r="AF114" s="120" t="s">
        <v>1135</v>
      </c>
      <c r="AG114" s="120" t="s">
        <v>1138</v>
      </c>
      <c r="AH114" s="120">
        <v>2</v>
      </c>
      <c r="AI114">
        <v>2</v>
      </c>
      <c r="AJ114" s="121">
        <v>1</v>
      </c>
      <c r="AK114" s="120" t="s">
        <v>75</v>
      </c>
      <c r="AL114" s="121">
        <v>0</v>
      </c>
      <c r="AM114" s="120">
        <v>6.0166666666666702</v>
      </c>
      <c r="AN114" s="120">
        <v>1.3</v>
      </c>
      <c r="AO114" s="121">
        <v>0</v>
      </c>
      <c r="AP114" s="120">
        <v>2</v>
      </c>
    </row>
    <row r="115" spans="1:42" ht="409.5" x14ac:dyDescent="0.25">
      <c r="A115" t="s">
        <v>33</v>
      </c>
      <c r="B115" s="81" t="s">
        <v>38</v>
      </c>
      <c r="C115" s="81" t="s">
        <v>47</v>
      </c>
      <c r="D115" s="120" t="s">
        <v>50</v>
      </c>
      <c r="E115" s="120" t="s">
        <v>57</v>
      </c>
      <c r="F115" s="136">
        <v>0.5</v>
      </c>
      <c r="G115" s="120" t="s">
        <v>60</v>
      </c>
      <c r="H115" s="120" t="s">
        <v>64</v>
      </c>
      <c r="I115" s="120">
        <v>3</v>
      </c>
      <c r="J115" s="120" t="s">
        <v>68</v>
      </c>
      <c r="K115" s="120" t="s">
        <v>72</v>
      </c>
      <c r="L115" s="120">
        <v>0</v>
      </c>
      <c r="M115" s="120">
        <v>0</v>
      </c>
      <c r="N115" s="120">
        <v>0</v>
      </c>
      <c r="O115" s="120">
        <v>0</v>
      </c>
      <c r="P115" s="120">
        <v>0</v>
      </c>
      <c r="Q115" s="120" t="s">
        <v>75</v>
      </c>
      <c r="R115" s="145" t="s">
        <v>1484</v>
      </c>
      <c r="S115" s="137" t="s">
        <v>406</v>
      </c>
      <c r="T115" s="120">
        <v>4.41015625</v>
      </c>
      <c r="U115" s="120" t="s">
        <v>639</v>
      </c>
      <c r="V115" s="120" t="s">
        <v>639</v>
      </c>
      <c r="W115" s="120" t="s">
        <v>1847</v>
      </c>
      <c r="X115" s="120" t="s">
        <v>644</v>
      </c>
      <c r="Y115" s="120">
        <v>1.59</v>
      </c>
      <c r="Z115" s="120" t="s">
        <v>645</v>
      </c>
      <c r="AA115" s="120">
        <v>0</v>
      </c>
      <c r="AB115" s="137" t="s">
        <v>934</v>
      </c>
      <c r="AC115" s="120">
        <v>2014</v>
      </c>
      <c r="AD115" s="120">
        <v>6</v>
      </c>
      <c r="AE115" s="120" t="s">
        <v>1197</v>
      </c>
      <c r="AF115" s="120" t="s">
        <v>1134</v>
      </c>
      <c r="AG115" s="120" t="s">
        <v>1138</v>
      </c>
      <c r="AH115" s="120">
        <v>2</v>
      </c>
      <c r="AI115">
        <v>2</v>
      </c>
      <c r="AJ115" s="121">
        <v>2</v>
      </c>
      <c r="AK115" s="120" t="s">
        <v>75</v>
      </c>
      <c r="AL115" s="121">
        <v>1</v>
      </c>
      <c r="AM115" s="120">
        <v>5.2083333333333304</v>
      </c>
      <c r="AN115" s="120">
        <v>-4.0633333333333299</v>
      </c>
      <c r="AO115" s="121">
        <v>0</v>
      </c>
      <c r="AP115" s="120">
        <v>1</v>
      </c>
    </row>
    <row r="116" spans="1:42" x14ac:dyDescent="0.25">
      <c r="A116" t="s">
        <v>33</v>
      </c>
      <c r="B116" s="81" t="s">
        <v>39</v>
      </c>
      <c r="C116" s="81" t="s">
        <v>48</v>
      </c>
      <c r="D116" s="120" t="s">
        <v>50</v>
      </c>
      <c r="E116" s="120" t="s">
        <v>56</v>
      </c>
      <c r="F116" s="136">
        <v>55</v>
      </c>
      <c r="G116" s="120" t="s">
        <v>59</v>
      </c>
      <c r="H116" s="120" t="s">
        <v>65</v>
      </c>
      <c r="I116" s="120">
        <v>10</v>
      </c>
      <c r="J116" s="120" t="s">
        <v>69</v>
      </c>
      <c r="K116" s="120" t="s">
        <v>70</v>
      </c>
      <c r="L116" s="120">
        <v>1</v>
      </c>
      <c r="M116" s="120">
        <v>0</v>
      </c>
      <c r="N116" s="120">
        <v>1</v>
      </c>
      <c r="O116" s="120">
        <v>0</v>
      </c>
      <c r="P116" s="120">
        <v>0</v>
      </c>
      <c r="Q116" s="120" t="s">
        <v>75</v>
      </c>
      <c r="R116" s="79" t="s">
        <v>1485</v>
      </c>
      <c r="S116" s="137" t="s">
        <v>198</v>
      </c>
      <c r="T116" s="120">
        <v>4.169921875</v>
      </c>
      <c r="U116" s="120" t="s">
        <v>639</v>
      </c>
      <c r="V116" s="120" t="s">
        <v>639</v>
      </c>
      <c r="W116" s="120" t="s">
        <v>1847</v>
      </c>
      <c r="X116" s="120" t="s">
        <v>644</v>
      </c>
      <c r="Y116" s="120">
        <v>1.59</v>
      </c>
      <c r="Z116" s="120" t="s">
        <v>645</v>
      </c>
      <c r="AA116" s="120">
        <v>5.006975706545172E-2</v>
      </c>
      <c r="AB116" s="137" t="s">
        <v>756</v>
      </c>
      <c r="AC116" s="120">
        <v>2014</v>
      </c>
      <c r="AD116" s="120">
        <v>7</v>
      </c>
      <c r="AE116" s="120" t="s">
        <v>1197</v>
      </c>
      <c r="AF116" s="120" t="s">
        <v>1134</v>
      </c>
      <c r="AG116" s="120" t="s">
        <v>1138</v>
      </c>
      <c r="AH116" s="120">
        <v>2</v>
      </c>
      <c r="AI116">
        <v>2</v>
      </c>
      <c r="AJ116" s="121">
        <v>3</v>
      </c>
      <c r="AK116" s="120" t="s">
        <v>75</v>
      </c>
      <c r="AL116" s="121">
        <v>1</v>
      </c>
      <c r="AM116" s="120">
        <v>5.0016666666666696</v>
      </c>
      <c r="AN116" s="120">
        <v>0.82</v>
      </c>
      <c r="AO116" s="121">
        <v>1</v>
      </c>
      <c r="AP116" s="120">
        <v>3</v>
      </c>
    </row>
    <row r="117" spans="1:42" x14ac:dyDescent="0.25">
      <c r="A117" t="s">
        <v>33</v>
      </c>
      <c r="B117" s="81" t="s">
        <v>42</v>
      </c>
      <c r="C117" s="81" t="s">
        <v>47</v>
      </c>
      <c r="D117" s="120" t="s">
        <v>50</v>
      </c>
      <c r="E117" s="120" t="s">
        <v>57</v>
      </c>
      <c r="F117" s="136">
        <v>1.5</v>
      </c>
      <c r="G117" s="120" t="s">
        <v>60</v>
      </c>
      <c r="H117" s="120" t="s">
        <v>62</v>
      </c>
      <c r="I117" s="120">
        <v>3</v>
      </c>
      <c r="J117" s="120" t="s">
        <v>68</v>
      </c>
      <c r="K117" s="120" t="s">
        <v>71</v>
      </c>
      <c r="L117" s="120">
        <v>0</v>
      </c>
      <c r="M117" s="120">
        <v>0</v>
      </c>
      <c r="N117" s="120">
        <v>0</v>
      </c>
      <c r="O117" s="120">
        <v>0</v>
      </c>
      <c r="P117" s="120">
        <v>0</v>
      </c>
      <c r="Q117" s="120" t="s">
        <v>75</v>
      </c>
      <c r="R117" s="79" t="s">
        <v>1488</v>
      </c>
      <c r="S117" s="137" t="s">
        <v>370</v>
      </c>
      <c r="T117" s="120">
        <v>2.0595703125</v>
      </c>
      <c r="U117" s="120" t="s">
        <v>640</v>
      </c>
      <c r="V117" s="120" t="s">
        <v>640</v>
      </c>
      <c r="W117" s="120" t="s">
        <v>1846</v>
      </c>
      <c r="X117" s="120" t="s">
        <v>642</v>
      </c>
      <c r="Y117" s="120">
        <v>0.73</v>
      </c>
      <c r="Z117" s="120" t="s">
        <v>645</v>
      </c>
      <c r="AA117" s="120">
        <v>0</v>
      </c>
      <c r="AB117" s="137" t="s">
        <v>903</v>
      </c>
      <c r="AC117" s="120">
        <v>2014</v>
      </c>
      <c r="AD117" s="120">
        <v>8</v>
      </c>
      <c r="AE117" s="120" t="s">
        <v>1197</v>
      </c>
      <c r="AF117" s="120" t="s">
        <v>1134</v>
      </c>
      <c r="AG117" s="120" t="s">
        <v>1139</v>
      </c>
      <c r="AH117" s="120">
        <v>1</v>
      </c>
      <c r="AI117">
        <v>1</v>
      </c>
      <c r="AJ117" s="121">
        <v>1</v>
      </c>
      <c r="AK117" s="120" t="s">
        <v>75</v>
      </c>
      <c r="AL117" s="121">
        <v>0</v>
      </c>
      <c r="AM117" s="120">
        <v>-4.7548333333333304</v>
      </c>
      <c r="AN117" s="120">
        <v>11.8211666666667</v>
      </c>
      <c r="AO117" s="121">
        <v>0</v>
      </c>
      <c r="AP117" s="120">
        <v>2</v>
      </c>
    </row>
    <row r="118" spans="1:42" x14ac:dyDescent="0.25">
      <c r="A118" t="s">
        <v>33</v>
      </c>
      <c r="B118" s="81" t="s">
        <v>42</v>
      </c>
      <c r="C118" s="81" t="s">
        <v>50</v>
      </c>
      <c r="D118" s="120" t="s">
        <v>50</v>
      </c>
      <c r="E118" s="120" t="s">
        <v>57</v>
      </c>
      <c r="F118" s="136">
        <v>3.5</v>
      </c>
      <c r="G118" s="120" t="s">
        <v>61</v>
      </c>
      <c r="H118" s="120" t="s">
        <v>62</v>
      </c>
      <c r="I118" s="120">
        <v>3</v>
      </c>
      <c r="J118" s="120" t="s">
        <v>68</v>
      </c>
      <c r="K118" s="120" t="s">
        <v>72</v>
      </c>
      <c r="L118" s="120">
        <v>0</v>
      </c>
      <c r="M118" s="120">
        <v>0</v>
      </c>
      <c r="N118" s="120">
        <v>0</v>
      </c>
      <c r="O118" s="120">
        <v>0</v>
      </c>
      <c r="P118" s="120">
        <v>0</v>
      </c>
      <c r="Q118" s="120" t="s">
        <v>75</v>
      </c>
      <c r="R118" s="79" t="s">
        <v>1489</v>
      </c>
      <c r="S118" s="137" t="s">
        <v>505</v>
      </c>
      <c r="T118" s="120">
        <v>2.8603515625</v>
      </c>
      <c r="U118" s="120" t="s">
        <v>640</v>
      </c>
      <c r="V118" s="120" t="s">
        <v>639</v>
      </c>
      <c r="W118" s="120" t="s">
        <v>1846</v>
      </c>
      <c r="X118" s="120" t="s">
        <v>643</v>
      </c>
      <c r="Y118" s="120">
        <v>0.95</v>
      </c>
      <c r="Z118" s="120" t="s">
        <v>645</v>
      </c>
      <c r="AA118" s="120">
        <v>0</v>
      </c>
      <c r="AB118" s="137" t="s">
        <v>1026</v>
      </c>
      <c r="AC118" s="120">
        <v>2014</v>
      </c>
      <c r="AD118" s="120">
        <v>8</v>
      </c>
      <c r="AE118" s="120" t="s">
        <v>1197</v>
      </c>
      <c r="AF118" s="120" t="s">
        <v>1134</v>
      </c>
      <c r="AG118" s="120" t="s">
        <v>1139</v>
      </c>
      <c r="AH118" s="120">
        <v>2</v>
      </c>
      <c r="AI118">
        <v>1</v>
      </c>
      <c r="AJ118" s="121">
        <v>1</v>
      </c>
      <c r="AK118" s="120" t="s">
        <v>75</v>
      </c>
      <c r="AL118" s="121">
        <v>0</v>
      </c>
      <c r="AM118" s="120">
        <v>-4.7333333333333298</v>
      </c>
      <c r="AN118" s="120">
        <v>11.8</v>
      </c>
      <c r="AO118" s="121">
        <v>0</v>
      </c>
      <c r="AP118" s="120">
        <v>1</v>
      </c>
    </row>
    <row r="119" spans="1:42" x14ac:dyDescent="0.25">
      <c r="A119" t="s">
        <v>33</v>
      </c>
      <c r="B119" s="81" t="s">
        <v>39</v>
      </c>
      <c r="C119" s="81" t="s">
        <v>50</v>
      </c>
      <c r="D119" s="120" t="s">
        <v>50</v>
      </c>
      <c r="E119" s="120" t="s">
        <v>57</v>
      </c>
      <c r="F119" s="136">
        <v>1</v>
      </c>
      <c r="G119" s="120" t="s">
        <v>60</v>
      </c>
      <c r="H119" s="120" t="s">
        <v>62</v>
      </c>
      <c r="I119" s="120">
        <v>3</v>
      </c>
      <c r="J119" s="120" t="s">
        <v>68</v>
      </c>
      <c r="K119" s="120" t="s">
        <v>71</v>
      </c>
      <c r="L119" s="120">
        <v>0</v>
      </c>
      <c r="M119" s="120">
        <v>0</v>
      </c>
      <c r="N119" s="120">
        <v>0</v>
      </c>
      <c r="O119" s="120">
        <v>0</v>
      </c>
      <c r="P119" s="120">
        <v>0</v>
      </c>
      <c r="Q119" s="120" t="s">
        <v>75</v>
      </c>
      <c r="R119" s="79" t="s">
        <v>1490</v>
      </c>
      <c r="S119" s="137" t="s">
        <v>398</v>
      </c>
      <c r="T119" s="120">
        <v>2.58984375</v>
      </c>
      <c r="U119" s="120" t="s">
        <v>640</v>
      </c>
      <c r="V119" s="120" t="s">
        <v>639</v>
      </c>
      <c r="W119" s="120" t="s">
        <v>1846</v>
      </c>
      <c r="X119" s="120" t="s">
        <v>643</v>
      </c>
      <c r="Y119" s="120">
        <v>1.1355</v>
      </c>
      <c r="Z119" s="120" t="s">
        <v>645</v>
      </c>
      <c r="AA119" s="120">
        <v>0</v>
      </c>
      <c r="AB119" s="137" t="s">
        <v>927</v>
      </c>
      <c r="AC119" s="120">
        <v>2014</v>
      </c>
      <c r="AD119" s="120">
        <v>8</v>
      </c>
      <c r="AE119" s="120" t="s">
        <v>1197</v>
      </c>
      <c r="AF119" s="120" t="s">
        <v>1134</v>
      </c>
      <c r="AG119" s="120" t="s">
        <v>1138</v>
      </c>
      <c r="AH119" s="120">
        <v>2</v>
      </c>
      <c r="AI119">
        <v>1</v>
      </c>
      <c r="AJ119" s="121">
        <v>1</v>
      </c>
      <c r="AK119" s="120" t="s">
        <v>75</v>
      </c>
      <c r="AL119" s="121">
        <v>0</v>
      </c>
      <c r="AM119" s="120">
        <v>4.9000000000000004</v>
      </c>
      <c r="AN119" s="120">
        <v>-1.7166666666666699</v>
      </c>
      <c r="AO119" s="121">
        <v>0</v>
      </c>
      <c r="AP119" s="120">
        <v>2</v>
      </c>
    </row>
    <row r="120" spans="1:42" x14ac:dyDescent="0.25">
      <c r="A120" t="s">
        <v>32</v>
      </c>
      <c r="B120" s="81" t="s">
        <v>34</v>
      </c>
      <c r="C120" s="81" t="s">
        <v>48</v>
      </c>
      <c r="D120" s="120" t="s">
        <v>34</v>
      </c>
      <c r="E120" s="120" t="s">
        <v>56</v>
      </c>
      <c r="F120" s="136">
        <v>33</v>
      </c>
      <c r="G120" s="120" t="s">
        <v>59</v>
      </c>
      <c r="H120" s="120" t="s">
        <v>62</v>
      </c>
      <c r="I120" s="120">
        <v>6</v>
      </c>
      <c r="J120" s="120" t="s">
        <v>69</v>
      </c>
      <c r="K120" s="120" t="s">
        <v>70</v>
      </c>
      <c r="L120" s="120">
        <v>0</v>
      </c>
      <c r="M120" s="120">
        <v>0</v>
      </c>
      <c r="N120" s="120">
        <v>0</v>
      </c>
      <c r="O120" s="120">
        <v>0</v>
      </c>
      <c r="P120" s="120">
        <v>0</v>
      </c>
      <c r="Q120" s="120" t="s">
        <v>74</v>
      </c>
      <c r="R120" s="79" t="s">
        <v>1492</v>
      </c>
      <c r="S120" s="137" t="s">
        <v>104</v>
      </c>
      <c r="T120" s="120">
        <v>4.9404296875</v>
      </c>
      <c r="U120" s="120" t="s">
        <v>639</v>
      </c>
      <c r="V120" s="120" t="s">
        <v>639</v>
      </c>
      <c r="W120" s="120" t="s">
        <v>1847</v>
      </c>
      <c r="X120" s="120" t="s">
        <v>644</v>
      </c>
      <c r="Y120" s="120">
        <v>2.12</v>
      </c>
      <c r="Z120" s="120" t="s">
        <v>645</v>
      </c>
      <c r="AA120" s="120">
        <v>1.427599880844348</v>
      </c>
      <c r="AB120" s="137" t="s">
        <v>674</v>
      </c>
      <c r="AC120" s="120">
        <v>2014</v>
      </c>
      <c r="AD120" s="120">
        <v>8</v>
      </c>
      <c r="AE120" s="120" t="s">
        <v>1197</v>
      </c>
      <c r="AF120" s="120" t="s">
        <v>1134</v>
      </c>
      <c r="AG120" s="120" t="s">
        <v>1137</v>
      </c>
      <c r="AH120" s="120">
        <v>2</v>
      </c>
      <c r="AI120">
        <v>2</v>
      </c>
      <c r="AJ120" s="121">
        <v>1</v>
      </c>
      <c r="AK120" s="120" t="s">
        <v>75</v>
      </c>
      <c r="AL120" s="121">
        <v>0</v>
      </c>
      <c r="AM120" s="120">
        <v>4.1349999999999998</v>
      </c>
      <c r="AN120" s="120">
        <v>5.55833333333333</v>
      </c>
      <c r="AO120" s="121">
        <v>1</v>
      </c>
      <c r="AP120" s="120">
        <v>3</v>
      </c>
    </row>
    <row r="121" spans="1:42" x14ac:dyDescent="0.25">
      <c r="A121" t="s">
        <v>33</v>
      </c>
      <c r="B121" s="81" t="s">
        <v>38</v>
      </c>
      <c r="C121" s="81" t="s">
        <v>48</v>
      </c>
      <c r="D121" s="120" t="s">
        <v>52</v>
      </c>
      <c r="E121" s="120" t="s">
        <v>56</v>
      </c>
      <c r="F121" s="136">
        <v>45</v>
      </c>
      <c r="G121" s="120" t="s">
        <v>59</v>
      </c>
      <c r="H121" s="120" t="s">
        <v>65</v>
      </c>
      <c r="I121" s="120">
        <v>12</v>
      </c>
      <c r="J121" s="120" t="s">
        <v>67</v>
      </c>
      <c r="K121" s="120" t="s">
        <v>70</v>
      </c>
      <c r="L121" s="120">
        <v>1</v>
      </c>
      <c r="M121" s="120">
        <v>0</v>
      </c>
      <c r="N121" s="120">
        <v>0</v>
      </c>
      <c r="O121" s="120">
        <v>0</v>
      </c>
      <c r="P121" s="120">
        <v>0</v>
      </c>
      <c r="Q121" s="120" t="s">
        <v>75</v>
      </c>
      <c r="R121" s="79" t="s">
        <v>1493</v>
      </c>
      <c r="S121" s="137" t="s">
        <v>128</v>
      </c>
      <c r="T121" s="120">
        <v>2.7099609375</v>
      </c>
      <c r="U121" s="120" t="s">
        <v>640</v>
      </c>
      <c r="V121" s="120" t="s">
        <v>639</v>
      </c>
      <c r="W121" s="120" t="s">
        <v>1847</v>
      </c>
      <c r="X121" s="120" t="s">
        <v>644</v>
      </c>
      <c r="Y121" s="120">
        <v>1.77</v>
      </c>
      <c r="Z121" s="120" t="s">
        <v>645</v>
      </c>
      <c r="AA121" s="120">
        <v>7.1138899626308316E-2</v>
      </c>
      <c r="AB121" s="137" t="s">
        <v>694</v>
      </c>
      <c r="AC121" s="120">
        <v>2014</v>
      </c>
      <c r="AD121" s="120">
        <v>8</v>
      </c>
      <c r="AE121" s="120" t="s">
        <v>1197</v>
      </c>
      <c r="AF121" s="120" t="s">
        <v>1134</v>
      </c>
      <c r="AG121" s="120" t="s">
        <v>1138</v>
      </c>
      <c r="AH121" s="120">
        <v>2</v>
      </c>
      <c r="AI121">
        <v>2</v>
      </c>
      <c r="AJ121" s="121">
        <v>3</v>
      </c>
      <c r="AK121" s="120" t="s">
        <v>75</v>
      </c>
      <c r="AL121" s="121">
        <v>1</v>
      </c>
      <c r="AM121" s="120">
        <v>4.57</v>
      </c>
      <c r="AN121" s="120">
        <v>-3.5033333333333299</v>
      </c>
      <c r="AO121" s="121">
        <v>0</v>
      </c>
      <c r="AP121" s="120">
        <v>3</v>
      </c>
    </row>
    <row r="122" spans="1:42" x14ac:dyDescent="0.25">
      <c r="A122" t="s">
        <v>33</v>
      </c>
      <c r="B122" s="81" t="s">
        <v>42</v>
      </c>
      <c r="C122" s="81" t="s">
        <v>50</v>
      </c>
      <c r="D122" s="120" t="s">
        <v>50</v>
      </c>
      <c r="E122" s="120" t="s">
        <v>57</v>
      </c>
      <c r="F122" s="136">
        <v>1.5</v>
      </c>
      <c r="G122" s="120" t="s">
        <v>61</v>
      </c>
      <c r="H122" s="120" t="s">
        <v>64</v>
      </c>
      <c r="I122" s="120">
        <v>4</v>
      </c>
      <c r="J122" s="120" t="s">
        <v>68</v>
      </c>
      <c r="K122" s="120" t="s">
        <v>71</v>
      </c>
      <c r="L122" s="120">
        <v>0</v>
      </c>
      <c r="M122" s="120">
        <v>0</v>
      </c>
      <c r="N122" s="120">
        <v>0</v>
      </c>
      <c r="O122" s="120">
        <v>0</v>
      </c>
      <c r="P122" s="120">
        <v>0</v>
      </c>
      <c r="Q122" s="120" t="s">
        <v>75</v>
      </c>
      <c r="R122" s="79" t="s">
        <v>1494</v>
      </c>
      <c r="S122" s="137" t="s">
        <v>525</v>
      </c>
      <c r="T122" s="120">
        <v>3.8798828125</v>
      </c>
      <c r="U122" s="120" t="s">
        <v>639</v>
      </c>
      <c r="V122" s="120" t="s">
        <v>639</v>
      </c>
      <c r="W122" s="120" t="s">
        <v>1847</v>
      </c>
      <c r="X122" s="120" t="s">
        <v>644</v>
      </c>
      <c r="Y122" s="120">
        <v>1.69</v>
      </c>
      <c r="Z122" s="120" t="s">
        <v>645</v>
      </c>
      <c r="AA122" s="120">
        <v>0</v>
      </c>
      <c r="AB122" s="137" t="s">
        <v>1039</v>
      </c>
      <c r="AC122" s="120">
        <v>2014</v>
      </c>
      <c r="AD122" s="120">
        <v>9</v>
      </c>
      <c r="AE122" s="120" t="s">
        <v>1197</v>
      </c>
      <c r="AF122" s="120" t="s">
        <v>1136</v>
      </c>
      <c r="AG122" s="120" t="s">
        <v>1139</v>
      </c>
      <c r="AH122" s="120">
        <v>2</v>
      </c>
      <c r="AI122">
        <v>2</v>
      </c>
      <c r="AJ122" s="121">
        <v>2</v>
      </c>
      <c r="AK122" s="120" t="s">
        <v>75</v>
      </c>
      <c r="AL122" s="121">
        <v>1</v>
      </c>
      <c r="AM122" s="120">
        <v>-4.75</v>
      </c>
      <c r="AN122" s="120">
        <v>11.8166666666667</v>
      </c>
      <c r="AO122" s="121">
        <v>0</v>
      </c>
      <c r="AP122" s="120">
        <v>2</v>
      </c>
    </row>
    <row r="123" spans="1:42" x14ac:dyDescent="0.25">
      <c r="A123" t="s">
        <v>32</v>
      </c>
      <c r="B123" s="81" t="s">
        <v>38</v>
      </c>
      <c r="C123" s="81" t="s">
        <v>50</v>
      </c>
      <c r="D123" s="120" t="s">
        <v>34</v>
      </c>
      <c r="E123" s="120" t="s">
        <v>56</v>
      </c>
      <c r="F123" s="136">
        <v>12</v>
      </c>
      <c r="G123" s="120" t="s">
        <v>61</v>
      </c>
      <c r="H123" s="120" t="s">
        <v>64</v>
      </c>
      <c r="I123" s="120">
        <v>6</v>
      </c>
      <c r="J123" s="120" t="s">
        <v>69</v>
      </c>
      <c r="K123" s="120" t="s">
        <v>71</v>
      </c>
      <c r="L123" s="120">
        <v>0</v>
      </c>
      <c r="M123" s="120">
        <v>1</v>
      </c>
      <c r="N123" s="120">
        <v>0</v>
      </c>
      <c r="O123" s="120">
        <v>0</v>
      </c>
      <c r="P123" s="120">
        <v>0</v>
      </c>
      <c r="Q123" s="120" t="s">
        <v>75</v>
      </c>
      <c r="R123" s="79" t="s">
        <v>1495</v>
      </c>
      <c r="S123" s="137" t="s">
        <v>587</v>
      </c>
      <c r="T123" s="120">
        <v>4.1201171875</v>
      </c>
      <c r="U123" s="120" t="s">
        <v>639</v>
      </c>
      <c r="V123" s="120" t="s">
        <v>639</v>
      </c>
      <c r="W123" s="120" t="s">
        <v>1847</v>
      </c>
      <c r="X123" s="120" t="s">
        <v>643</v>
      </c>
      <c r="Y123" s="120">
        <v>1.42</v>
      </c>
      <c r="Z123" s="120" t="s">
        <v>645</v>
      </c>
      <c r="AA123" s="120">
        <v>0</v>
      </c>
      <c r="AB123" s="137" t="s">
        <v>1092</v>
      </c>
      <c r="AC123" s="120">
        <v>2014</v>
      </c>
      <c r="AD123" s="120">
        <v>10</v>
      </c>
      <c r="AE123" s="120" t="s">
        <v>1197</v>
      </c>
      <c r="AF123" s="120" t="s">
        <v>1136</v>
      </c>
      <c r="AG123" s="120" t="s">
        <v>1138</v>
      </c>
      <c r="AH123" s="120">
        <v>2</v>
      </c>
      <c r="AI123">
        <v>2</v>
      </c>
      <c r="AJ123" s="121">
        <v>2</v>
      </c>
      <c r="AK123" s="120" t="s">
        <v>75</v>
      </c>
      <c r="AL123" s="121">
        <v>1</v>
      </c>
      <c r="AM123" s="120">
        <v>4.6733333333333302</v>
      </c>
      <c r="AN123" s="120">
        <v>-6.306</v>
      </c>
      <c r="AO123" s="121">
        <v>0</v>
      </c>
      <c r="AP123" s="120">
        <v>2</v>
      </c>
    </row>
    <row r="124" spans="1:42" ht="390" x14ac:dyDescent="0.25">
      <c r="A124" t="s">
        <v>33</v>
      </c>
      <c r="B124" s="81" t="s">
        <v>34</v>
      </c>
      <c r="C124" s="81" t="s">
        <v>48</v>
      </c>
      <c r="D124" s="120" t="s">
        <v>52</v>
      </c>
      <c r="E124" s="120" t="s">
        <v>57</v>
      </c>
      <c r="F124" s="136">
        <v>7.14</v>
      </c>
      <c r="G124" s="120" t="s">
        <v>61</v>
      </c>
      <c r="H124" s="120" t="s">
        <v>64</v>
      </c>
      <c r="I124" s="120">
        <v>10</v>
      </c>
      <c r="J124" s="120" t="s">
        <v>69</v>
      </c>
      <c r="K124" s="120" t="s">
        <v>71</v>
      </c>
      <c r="L124" s="120">
        <v>0</v>
      </c>
      <c r="M124" s="120">
        <v>0</v>
      </c>
      <c r="N124" s="120">
        <v>0</v>
      </c>
      <c r="O124" s="120">
        <v>0</v>
      </c>
      <c r="P124" s="120">
        <v>0</v>
      </c>
      <c r="Q124" s="120" t="s">
        <v>75</v>
      </c>
      <c r="R124" s="145" t="s">
        <v>1496</v>
      </c>
      <c r="S124" s="137" t="s">
        <v>604</v>
      </c>
      <c r="T124" s="120">
        <v>1.9697265625</v>
      </c>
      <c r="U124" s="120" t="s">
        <v>640</v>
      </c>
      <c r="V124" s="120" t="s">
        <v>640</v>
      </c>
      <c r="W124" s="120" t="s">
        <v>1846</v>
      </c>
      <c r="X124" s="120" t="s">
        <v>642</v>
      </c>
      <c r="Y124" s="120">
        <v>0.69000000000000006</v>
      </c>
      <c r="Z124" s="120" t="s">
        <v>645</v>
      </c>
      <c r="AA124" s="120">
        <v>3.2071680296212381</v>
      </c>
      <c r="AB124" s="137" t="s">
        <v>1106</v>
      </c>
      <c r="AC124" s="120">
        <v>2014</v>
      </c>
      <c r="AD124" s="120">
        <v>10</v>
      </c>
      <c r="AE124" s="120" t="s">
        <v>1197</v>
      </c>
      <c r="AF124" s="120" t="s">
        <v>1136</v>
      </c>
      <c r="AG124" s="120" t="s">
        <v>1137</v>
      </c>
      <c r="AH124" s="120">
        <v>1</v>
      </c>
      <c r="AI124">
        <v>1</v>
      </c>
      <c r="AJ124" s="121">
        <v>2</v>
      </c>
      <c r="AK124" s="120" t="s">
        <v>75</v>
      </c>
      <c r="AL124" s="121">
        <v>1</v>
      </c>
      <c r="AM124" s="120">
        <v>6.3205</v>
      </c>
      <c r="AN124" s="120">
        <v>3.4</v>
      </c>
      <c r="AO124" s="121">
        <v>0</v>
      </c>
      <c r="AP124" s="120">
        <v>2</v>
      </c>
    </row>
    <row r="125" spans="1:42" x14ac:dyDescent="0.25">
      <c r="A125" t="s">
        <v>32</v>
      </c>
      <c r="B125" s="81" t="s">
        <v>1145</v>
      </c>
      <c r="C125" s="81" t="s">
        <v>49</v>
      </c>
      <c r="D125" s="120" t="s">
        <v>52</v>
      </c>
      <c r="E125" s="120" t="s">
        <v>56</v>
      </c>
      <c r="F125" s="136">
        <v>56.6</v>
      </c>
      <c r="G125" s="120" t="s">
        <v>59</v>
      </c>
      <c r="H125" s="120" t="s">
        <v>62</v>
      </c>
      <c r="I125" s="120">
        <v>8</v>
      </c>
      <c r="J125" s="120" t="s">
        <v>69</v>
      </c>
      <c r="K125" s="120" t="s">
        <v>70</v>
      </c>
      <c r="L125" s="120">
        <v>0</v>
      </c>
      <c r="M125" s="120">
        <v>0</v>
      </c>
      <c r="N125" s="120">
        <v>0</v>
      </c>
      <c r="O125" s="120">
        <v>0</v>
      </c>
      <c r="P125" s="120">
        <v>0</v>
      </c>
      <c r="Q125" s="120" t="s">
        <v>76</v>
      </c>
      <c r="R125" t="s">
        <v>1499</v>
      </c>
      <c r="S125" s="137" t="s">
        <v>286</v>
      </c>
      <c r="T125" s="120">
        <v>1.9599609375</v>
      </c>
      <c r="U125" s="120" t="s">
        <v>640</v>
      </c>
      <c r="V125" s="120" t="s">
        <v>640</v>
      </c>
      <c r="W125" s="120" t="s">
        <v>1846</v>
      </c>
      <c r="X125" s="120" t="s">
        <v>643</v>
      </c>
      <c r="Y125" s="120">
        <v>1.06</v>
      </c>
      <c r="Z125" s="120" t="s">
        <v>645</v>
      </c>
      <c r="AA125" s="120">
        <v>0</v>
      </c>
      <c r="AB125" s="137" t="s">
        <v>834</v>
      </c>
      <c r="AC125" s="120">
        <v>2014</v>
      </c>
      <c r="AD125" s="120">
        <v>11</v>
      </c>
      <c r="AE125" s="120" t="s">
        <v>1196</v>
      </c>
      <c r="AF125" s="120" t="s">
        <v>1136</v>
      </c>
      <c r="AG125" s="120" t="s">
        <v>1139</v>
      </c>
      <c r="AH125" s="120">
        <v>1</v>
      </c>
      <c r="AI125">
        <v>1</v>
      </c>
      <c r="AJ125" s="121">
        <v>1</v>
      </c>
      <c r="AK125" s="120" t="s">
        <v>75</v>
      </c>
      <c r="AL125" s="121">
        <v>0</v>
      </c>
      <c r="AM125" s="120">
        <v>-0.75</v>
      </c>
      <c r="AN125" s="120">
        <v>6.25</v>
      </c>
      <c r="AO125" s="121">
        <v>0</v>
      </c>
      <c r="AP125" s="120">
        <v>3</v>
      </c>
    </row>
    <row r="126" spans="1:42" ht="409.5" x14ac:dyDescent="0.25">
      <c r="A126" t="s">
        <v>33</v>
      </c>
      <c r="B126" s="81" t="s">
        <v>38</v>
      </c>
      <c r="C126" s="81" t="s">
        <v>48</v>
      </c>
      <c r="D126" s="120" t="s">
        <v>52</v>
      </c>
      <c r="E126" s="120" t="s">
        <v>57</v>
      </c>
      <c r="F126" s="136">
        <v>0.4</v>
      </c>
      <c r="G126" s="120" t="s">
        <v>61</v>
      </c>
      <c r="H126" s="120" t="s">
        <v>64</v>
      </c>
      <c r="I126" s="120">
        <v>8</v>
      </c>
      <c r="J126" s="120" t="s">
        <v>69</v>
      </c>
      <c r="K126" s="120" t="s">
        <v>70</v>
      </c>
      <c r="L126" s="120">
        <v>0</v>
      </c>
      <c r="M126" s="120">
        <v>0</v>
      </c>
      <c r="N126" s="120">
        <v>0</v>
      </c>
      <c r="O126" s="120">
        <v>1</v>
      </c>
      <c r="P126" s="120">
        <v>0</v>
      </c>
      <c r="Q126" s="120" t="s">
        <v>75</v>
      </c>
      <c r="R126" s="145" t="s">
        <v>1500</v>
      </c>
      <c r="S126" s="137" t="s">
        <v>578</v>
      </c>
      <c r="T126" s="120">
        <v>3.919921875</v>
      </c>
      <c r="U126" s="120" t="s">
        <v>639</v>
      </c>
      <c r="V126" s="120" t="s">
        <v>639</v>
      </c>
      <c r="W126" s="120" t="s">
        <v>1846</v>
      </c>
      <c r="X126" s="120" t="s">
        <v>643</v>
      </c>
      <c r="Y126" s="120">
        <v>1.26</v>
      </c>
      <c r="Z126" s="120" t="s">
        <v>645</v>
      </c>
      <c r="AA126" s="120">
        <v>0</v>
      </c>
      <c r="AB126" s="137" t="s">
        <v>1084</v>
      </c>
      <c r="AC126" s="120">
        <v>2014</v>
      </c>
      <c r="AD126" s="120">
        <v>11</v>
      </c>
      <c r="AE126" s="120" t="s">
        <v>1196</v>
      </c>
      <c r="AF126" s="120" t="s">
        <v>1136</v>
      </c>
      <c r="AG126" s="120" t="s">
        <v>1138</v>
      </c>
      <c r="AH126" s="120">
        <v>2</v>
      </c>
      <c r="AI126">
        <v>2</v>
      </c>
      <c r="AJ126" s="121">
        <v>2</v>
      </c>
      <c r="AK126" s="120" t="s">
        <v>75</v>
      </c>
      <c r="AL126" s="121">
        <v>1</v>
      </c>
      <c r="AM126" s="120">
        <v>5.2</v>
      </c>
      <c r="AN126" s="120">
        <v>-4.0333333333333297</v>
      </c>
      <c r="AO126" s="121">
        <v>0</v>
      </c>
      <c r="AP126" s="120">
        <v>3</v>
      </c>
    </row>
    <row r="127" spans="1:42" ht="409.5" x14ac:dyDescent="0.25">
      <c r="A127" t="s">
        <v>33</v>
      </c>
      <c r="B127" s="81" t="s">
        <v>1192</v>
      </c>
      <c r="C127" s="81" t="s">
        <v>50</v>
      </c>
      <c r="D127" s="120" t="s">
        <v>50</v>
      </c>
      <c r="E127" s="120" t="s">
        <v>57</v>
      </c>
      <c r="F127" s="136">
        <v>0.3</v>
      </c>
      <c r="G127" s="120" t="s">
        <v>61</v>
      </c>
      <c r="H127" s="120" t="s">
        <v>64</v>
      </c>
      <c r="I127" s="120">
        <v>4</v>
      </c>
      <c r="J127" s="120" t="s">
        <v>68</v>
      </c>
      <c r="K127" s="120" t="s">
        <v>71</v>
      </c>
      <c r="L127" s="120">
        <v>0</v>
      </c>
      <c r="M127" s="120">
        <v>0</v>
      </c>
      <c r="N127" s="120">
        <v>0</v>
      </c>
      <c r="O127" s="120">
        <v>0</v>
      </c>
      <c r="P127" s="120">
        <v>0</v>
      </c>
      <c r="Q127" s="120" t="s">
        <v>76</v>
      </c>
      <c r="R127" s="145" t="s">
        <v>1501</v>
      </c>
      <c r="S127" s="137" t="s">
        <v>618</v>
      </c>
      <c r="T127" s="120">
        <v>3.26953125</v>
      </c>
      <c r="U127" s="120" t="s">
        <v>640</v>
      </c>
      <c r="V127" s="120" t="s">
        <v>639</v>
      </c>
      <c r="W127" s="120" t="s">
        <v>1846</v>
      </c>
      <c r="X127" s="120" t="s">
        <v>643</v>
      </c>
      <c r="Y127" s="120">
        <v>0.98</v>
      </c>
      <c r="Z127" s="120" t="s">
        <v>645</v>
      </c>
      <c r="AA127" s="120">
        <v>0</v>
      </c>
      <c r="AB127" s="137" t="s">
        <v>1116</v>
      </c>
      <c r="AC127" s="120">
        <v>2014</v>
      </c>
      <c r="AD127" s="120">
        <v>12</v>
      </c>
      <c r="AE127" s="120" t="s">
        <v>1196</v>
      </c>
      <c r="AF127" s="120" t="s">
        <v>1136</v>
      </c>
      <c r="AG127" s="120" t="s">
        <v>1139</v>
      </c>
      <c r="AH127" s="120">
        <v>2</v>
      </c>
      <c r="AI127">
        <v>1</v>
      </c>
      <c r="AJ127" s="121">
        <v>2</v>
      </c>
      <c r="AK127" s="120" t="s">
        <v>75</v>
      </c>
      <c r="AL127" s="121">
        <v>1</v>
      </c>
      <c r="AM127" s="120">
        <v>-4.7666666666666702</v>
      </c>
      <c r="AN127" s="120">
        <v>11.8333333333333</v>
      </c>
      <c r="AO127" s="121">
        <v>0</v>
      </c>
      <c r="AP127" s="120">
        <v>2</v>
      </c>
    </row>
    <row r="128" spans="1:42" ht="285" x14ac:dyDescent="0.25">
      <c r="A128" t="s">
        <v>33</v>
      </c>
      <c r="B128" s="81" t="s">
        <v>34</v>
      </c>
      <c r="C128" s="81" t="s">
        <v>49</v>
      </c>
      <c r="D128" s="120" t="s">
        <v>52</v>
      </c>
      <c r="E128" s="120" t="s">
        <v>58</v>
      </c>
      <c r="F128" s="136">
        <v>0</v>
      </c>
      <c r="G128" s="120" t="s">
        <v>60</v>
      </c>
      <c r="H128" s="120" t="s">
        <v>62</v>
      </c>
      <c r="I128" s="120">
        <v>1</v>
      </c>
      <c r="J128" s="120" t="s">
        <v>68</v>
      </c>
      <c r="K128" s="120" t="s">
        <v>71</v>
      </c>
      <c r="L128" s="120">
        <v>0</v>
      </c>
      <c r="M128" s="120">
        <v>0</v>
      </c>
      <c r="N128" s="120">
        <v>0</v>
      </c>
      <c r="O128" s="120">
        <v>0</v>
      </c>
      <c r="P128" s="120">
        <v>0</v>
      </c>
      <c r="Q128" s="120" t="s">
        <v>74</v>
      </c>
      <c r="R128" s="145" t="s">
        <v>1502</v>
      </c>
      <c r="S128" s="137" t="s">
        <v>351</v>
      </c>
      <c r="T128" s="120">
        <v>2.5400390625</v>
      </c>
      <c r="U128" s="120" t="s">
        <v>640</v>
      </c>
      <c r="V128" s="120" t="s">
        <v>640</v>
      </c>
      <c r="W128" s="120" t="s">
        <v>1846</v>
      </c>
      <c r="X128" s="120" t="s">
        <v>642</v>
      </c>
      <c r="Y128" s="120">
        <v>0.71</v>
      </c>
      <c r="Z128" s="120" t="s">
        <v>645</v>
      </c>
      <c r="AA128" s="120">
        <v>0</v>
      </c>
      <c r="AB128" s="137" t="s">
        <v>884</v>
      </c>
      <c r="AC128" s="120">
        <v>2014</v>
      </c>
      <c r="AD128" s="120">
        <v>12</v>
      </c>
      <c r="AE128" s="120" t="s">
        <v>1196</v>
      </c>
      <c r="AF128" s="120" t="s">
        <v>1136</v>
      </c>
      <c r="AG128" s="120" t="s">
        <v>1137</v>
      </c>
      <c r="AH128" s="120">
        <v>1</v>
      </c>
      <c r="AI128">
        <v>1</v>
      </c>
      <c r="AJ128" s="121">
        <v>1</v>
      </c>
      <c r="AK128" s="120" t="s">
        <v>75</v>
      </c>
      <c r="AL128" s="121">
        <v>0</v>
      </c>
      <c r="AM128" s="120">
        <v>6.30833333333333</v>
      </c>
      <c r="AN128" s="120">
        <v>3.39333333333333</v>
      </c>
      <c r="AO128" s="121">
        <v>0</v>
      </c>
      <c r="AP128" s="120">
        <v>2</v>
      </c>
    </row>
    <row r="129" spans="1:42" ht="409.5" x14ac:dyDescent="0.25">
      <c r="A129" t="s">
        <v>33</v>
      </c>
      <c r="B129" s="81" t="s">
        <v>34</v>
      </c>
      <c r="C129" s="81" t="s">
        <v>48</v>
      </c>
      <c r="D129" s="120" t="s">
        <v>50</v>
      </c>
      <c r="E129" s="120" t="s">
        <v>57</v>
      </c>
      <c r="F129" s="136">
        <v>0.12</v>
      </c>
      <c r="G129" s="120" t="s">
        <v>60</v>
      </c>
      <c r="H129" s="120" t="s">
        <v>62</v>
      </c>
      <c r="I129" s="120">
        <v>2</v>
      </c>
      <c r="J129" s="120" t="s">
        <v>68</v>
      </c>
      <c r="K129" s="120" t="s">
        <v>71</v>
      </c>
      <c r="L129" s="120">
        <v>0</v>
      </c>
      <c r="M129" s="120">
        <v>0</v>
      </c>
      <c r="N129" s="120">
        <v>0</v>
      </c>
      <c r="O129" s="120">
        <v>0</v>
      </c>
      <c r="P129" s="120">
        <v>0</v>
      </c>
      <c r="Q129" s="120" t="s">
        <v>75</v>
      </c>
      <c r="R129" s="145" t="s">
        <v>1503</v>
      </c>
      <c r="S129" s="137" t="s">
        <v>390</v>
      </c>
      <c r="T129" s="120">
        <v>3.4697265625</v>
      </c>
      <c r="U129" s="120" t="s">
        <v>639</v>
      </c>
      <c r="V129" s="120" t="s">
        <v>639</v>
      </c>
      <c r="W129" s="120" t="s">
        <v>1846</v>
      </c>
      <c r="X129" s="120" t="s">
        <v>643</v>
      </c>
      <c r="Y129" s="120">
        <v>0.98</v>
      </c>
      <c r="Z129" s="120" t="s">
        <v>645</v>
      </c>
      <c r="AA129" s="120">
        <v>0</v>
      </c>
      <c r="AB129" s="137" t="s">
        <v>919</v>
      </c>
      <c r="AC129" s="120">
        <v>2014</v>
      </c>
      <c r="AD129" s="120">
        <v>12</v>
      </c>
      <c r="AE129" s="120" t="s">
        <v>1196</v>
      </c>
      <c r="AF129" s="120" t="s">
        <v>1136</v>
      </c>
      <c r="AG129" s="120" t="s">
        <v>1137</v>
      </c>
      <c r="AH129" s="120">
        <v>2</v>
      </c>
      <c r="AI129">
        <v>2</v>
      </c>
      <c r="AJ129" s="121">
        <v>1</v>
      </c>
      <c r="AK129" s="120" t="s">
        <v>75</v>
      </c>
      <c r="AL129" s="121">
        <v>0</v>
      </c>
      <c r="AM129" s="120">
        <v>6.43333333333333</v>
      </c>
      <c r="AN129" s="120">
        <v>3.31666666666667</v>
      </c>
      <c r="AO129" s="121">
        <v>0</v>
      </c>
      <c r="AP129" s="120">
        <v>2</v>
      </c>
    </row>
    <row r="130" spans="1:42" x14ac:dyDescent="0.25">
      <c r="A130" t="s">
        <v>33</v>
      </c>
      <c r="B130" s="81" t="s">
        <v>34</v>
      </c>
      <c r="C130" s="81" t="s">
        <v>48</v>
      </c>
      <c r="D130" s="120" t="s">
        <v>50</v>
      </c>
      <c r="E130" s="120" t="s">
        <v>56</v>
      </c>
      <c r="F130" s="136">
        <v>63</v>
      </c>
      <c r="G130" s="120" t="s">
        <v>59</v>
      </c>
      <c r="H130" s="120" t="s">
        <v>65</v>
      </c>
      <c r="I130" s="120">
        <v>10</v>
      </c>
      <c r="J130" s="120" t="s">
        <v>69</v>
      </c>
      <c r="K130" s="120" t="s">
        <v>70</v>
      </c>
      <c r="L130" s="120">
        <v>1</v>
      </c>
      <c r="M130" s="120">
        <v>0</v>
      </c>
      <c r="N130" s="120">
        <v>1</v>
      </c>
      <c r="O130" s="120">
        <v>1</v>
      </c>
      <c r="P130" s="120">
        <v>0</v>
      </c>
      <c r="Q130" s="120" t="s">
        <v>74</v>
      </c>
      <c r="R130" s="79" t="s">
        <v>1504</v>
      </c>
      <c r="S130" s="137" t="s">
        <v>91</v>
      </c>
      <c r="T130" s="120">
        <v>5.4599609375</v>
      </c>
      <c r="U130" s="120" t="s">
        <v>639</v>
      </c>
      <c r="V130" s="120" t="s">
        <v>639</v>
      </c>
      <c r="W130" s="120" t="s">
        <v>1846</v>
      </c>
      <c r="X130" s="120" t="s">
        <v>643</v>
      </c>
      <c r="Y130" s="120">
        <v>1.07</v>
      </c>
      <c r="Z130" s="120" t="s">
        <v>645</v>
      </c>
      <c r="AA130" s="120">
        <v>0</v>
      </c>
      <c r="AB130" s="137" t="s">
        <v>661</v>
      </c>
      <c r="AC130" s="120">
        <v>2015</v>
      </c>
      <c r="AD130" s="120">
        <v>1</v>
      </c>
      <c r="AE130" s="120" t="s">
        <v>1196</v>
      </c>
      <c r="AF130" s="120" t="s">
        <v>1133</v>
      </c>
      <c r="AG130" s="120" t="s">
        <v>1137</v>
      </c>
      <c r="AH130" s="120">
        <v>2</v>
      </c>
      <c r="AI130">
        <v>2</v>
      </c>
      <c r="AJ130" s="121">
        <v>3</v>
      </c>
      <c r="AK130" s="120" t="s">
        <v>75</v>
      </c>
      <c r="AL130" s="121">
        <v>1</v>
      </c>
      <c r="AM130" s="120">
        <v>3.7333333333333298</v>
      </c>
      <c r="AN130" s="120">
        <v>4.9833333333333298</v>
      </c>
      <c r="AO130" s="121">
        <v>1</v>
      </c>
      <c r="AP130" s="120">
        <v>3</v>
      </c>
    </row>
    <row r="131" spans="1:42" x14ac:dyDescent="0.25">
      <c r="A131" t="s">
        <v>33</v>
      </c>
      <c r="B131" s="81" t="s">
        <v>39</v>
      </c>
      <c r="C131" s="81" t="s">
        <v>50</v>
      </c>
      <c r="D131" s="120" t="s">
        <v>50</v>
      </c>
      <c r="E131" s="120" t="s">
        <v>56</v>
      </c>
      <c r="F131" s="136">
        <v>27</v>
      </c>
      <c r="G131" s="120" t="s">
        <v>59</v>
      </c>
      <c r="H131" s="120" t="s">
        <v>65</v>
      </c>
      <c r="I131" s="120">
        <v>6</v>
      </c>
      <c r="J131" s="120" t="s">
        <v>69</v>
      </c>
      <c r="K131" s="120" t="s">
        <v>70</v>
      </c>
      <c r="L131" s="120">
        <v>1</v>
      </c>
      <c r="M131" s="120">
        <v>0</v>
      </c>
      <c r="N131" s="120">
        <v>1</v>
      </c>
      <c r="O131" s="120">
        <v>0</v>
      </c>
      <c r="P131" s="120">
        <v>1</v>
      </c>
      <c r="Q131" s="120" t="s">
        <v>75</v>
      </c>
      <c r="R131" s="79" t="s">
        <v>1506</v>
      </c>
      <c r="S131" s="137" t="s">
        <v>179</v>
      </c>
      <c r="T131" s="120">
        <v>3.5302734375</v>
      </c>
      <c r="U131" s="120" t="s">
        <v>639</v>
      </c>
      <c r="V131" s="120" t="s">
        <v>639</v>
      </c>
      <c r="W131" s="120" t="s">
        <v>1847</v>
      </c>
      <c r="X131" s="120" t="s">
        <v>643</v>
      </c>
      <c r="Y131" s="120">
        <v>1.31</v>
      </c>
      <c r="Z131" s="120" t="s">
        <v>645</v>
      </c>
      <c r="AA131" s="120">
        <v>0</v>
      </c>
      <c r="AB131" s="137" t="s">
        <v>737</v>
      </c>
      <c r="AC131" s="120">
        <v>2015</v>
      </c>
      <c r="AD131" s="120">
        <v>1</v>
      </c>
      <c r="AE131" s="120" t="s">
        <v>1196</v>
      </c>
      <c r="AF131" s="120" t="s">
        <v>1133</v>
      </c>
      <c r="AG131" s="120" t="s">
        <v>1138</v>
      </c>
      <c r="AH131" s="120">
        <v>2</v>
      </c>
      <c r="AI131">
        <v>2</v>
      </c>
      <c r="AJ131" s="121">
        <v>3</v>
      </c>
      <c r="AK131" s="120" t="s">
        <v>75</v>
      </c>
      <c r="AL131" s="121">
        <v>1</v>
      </c>
      <c r="AM131" s="120">
        <v>4.43333333333333</v>
      </c>
      <c r="AN131" s="120">
        <v>-1.7166666666666699</v>
      </c>
      <c r="AO131" s="121">
        <v>1</v>
      </c>
      <c r="AP131" s="120">
        <v>3</v>
      </c>
    </row>
    <row r="132" spans="1:42" x14ac:dyDescent="0.25">
      <c r="A132" t="s">
        <v>32</v>
      </c>
      <c r="B132" s="81" t="s">
        <v>34</v>
      </c>
      <c r="C132" s="81" t="s">
        <v>48</v>
      </c>
      <c r="D132" s="120" t="s">
        <v>34</v>
      </c>
      <c r="E132" s="120" t="s">
        <v>57</v>
      </c>
      <c r="F132" s="136">
        <v>10</v>
      </c>
      <c r="G132" s="120" t="s">
        <v>61</v>
      </c>
      <c r="H132" s="120" t="s">
        <v>62</v>
      </c>
      <c r="I132" s="120">
        <v>1</v>
      </c>
      <c r="J132" s="120" t="s">
        <v>68</v>
      </c>
      <c r="K132" s="120" t="s">
        <v>71</v>
      </c>
      <c r="L132" s="120">
        <v>0</v>
      </c>
      <c r="M132" s="120">
        <v>0</v>
      </c>
      <c r="N132" s="120">
        <v>0</v>
      </c>
      <c r="O132" s="120">
        <v>0</v>
      </c>
      <c r="P132" s="120">
        <v>0</v>
      </c>
      <c r="Q132" s="120" t="s">
        <v>75</v>
      </c>
      <c r="R132" t="s">
        <v>1507</v>
      </c>
      <c r="S132" s="137" t="s">
        <v>575</v>
      </c>
      <c r="T132" s="120">
        <v>3.4296875</v>
      </c>
      <c r="U132" s="120" t="s">
        <v>639</v>
      </c>
      <c r="V132" s="120" t="s">
        <v>639</v>
      </c>
      <c r="W132" s="120" t="s">
        <v>1846</v>
      </c>
      <c r="X132" s="120" t="s">
        <v>643</v>
      </c>
      <c r="Y132" s="120">
        <v>1.18</v>
      </c>
      <c r="Z132" s="120" t="s">
        <v>645</v>
      </c>
      <c r="AA132" s="120">
        <v>0</v>
      </c>
      <c r="AB132" s="137" t="s">
        <v>1082</v>
      </c>
      <c r="AC132" s="120">
        <v>2015</v>
      </c>
      <c r="AD132" s="120">
        <v>2</v>
      </c>
      <c r="AE132" s="120" t="s">
        <v>1196</v>
      </c>
      <c r="AF132" s="120" t="s">
        <v>1133</v>
      </c>
      <c r="AG132" s="120" t="s">
        <v>1137</v>
      </c>
      <c r="AH132" s="120">
        <v>2</v>
      </c>
      <c r="AI132">
        <v>2</v>
      </c>
      <c r="AJ132" s="121">
        <v>1</v>
      </c>
      <c r="AK132" s="120" t="s">
        <v>75</v>
      </c>
      <c r="AL132" s="121">
        <v>0</v>
      </c>
      <c r="AM132" s="120">
        <v>5.4666666666666703</v>
      </c>
      <c r="AN132" s="120">
        <v>5.0833333333333304</v>
      </c>
      <c r="AO132" s="121">
        <v>0</v>
      </c>
      <c r="AP132" s="120">
        <v>2</v>
      </c>
    </row>
    <row r="133" spans="1:42" ht="409.5" x14ac:dyDescent="0.25">
      <c r="A133" t="s">
        <v>33</v>
      </c>
      <c r="B133" s="81" t="s">
        <v>34</v>
      </c>
      <c r="C133" s="81" t="s">
        <v>49</v>
      </c>
      <c r="D133" s="120" t="s">
        <v>52</v>
      </c>
      <c r="E133" s="120" t="s">
        <v>58</v>
      </c>
      <c r="F133" s="136">
        <v>0</v>
      </c>
      <c r="G133" s="120" t="s">
        <v>60</v>
      </c>
      <c r="H133" s="120" t="s">
        <v>62</v>
      </c>
      <c r="I133" s="120">
        <v>12</v>
      </c>
      <c r="J133" s="120" t="s">
        <v>67</v>
      </c>
      <c r="K133" s="120" t="s">
        <v>71</v>
      </c>
      <c r="L133" s="120">
        <v>0</v>
      </c>
      <c r="M133" s="120">
        <v>0</v>
      </c>
      <c r="N133" s="120">
        <v>0</v>
      </c>
      <c r="O133" s="120">
        <v>0</v>
      </c>
      <c r="P133" s="120">
        <v>0</v>
      </c>
      <c r="Q133" s="120" t="s">
        <v>74</v>
      </c>
      <c r="R133" s="145" t="s">
        <v>1508</v>
      </c>
      <c r="S133" s="137" t="s">
        <v>350</v>
      </c>
      <c r="T133" s="120">
        <v>5.1103515625</v>
      </c>
      <c r="U133" s="120" t="s">
        <v>639</v>
      </c>
      <c r="V133" s="120" t="s">
        <v>639</v>
      </c>
      <c r="W133" s="120" t="s">
        <v>1846</v>
      </c>
      <c r="X133" s="120" t="s">
        <v>643</v>
      </c>
      <c r="Y133" s="120">
        <v>1.0900000000000001</v>
      </c>
      <c r="Z133" s="120" t="s">
        <v>645</v>
      </c>
      <c r="AA133" s="120">
        <v>0</v>
      </c>
      <c r="AB133" s="137" t="s">
        <v>883</v>
      </c>
      <c r="AC133" s="120">
        <v>2015</v>
      </c>
      <c r="AD133" s="120">
        <v>2</v>
      </c>
      <c r="AE133" s="120" t="s">
        <v>1196</v>
      </c>
      <c r="AF133" s="120" t="s">
        <v>1133</v>
      </c>
      <c r="AG133" s="120" t="s">
        <v>1137</v>
      </c>
      <c r="AH133" s="120">
        <v>2</v>
      </c>
      <c r="AI133">
        <v>2</v>
      </c>
      <c r="AJ133" s="121">
        <v>1</v>
      </c>
      <c r="AK133" s="120" t="s">
        <v>75</v>
      </c>
      <c r="AL133" s="121">
        <v>0</v>
      </c>
      <c r="AM133" s="120">
        <v>6.4405000000000001</v>
      </c>
      <c r="AN133" s="120">
        <v>3.4223333333333299</v>
      </c>
      <c r="AO133" s="121">
        <v>0</v>
      </c>
      <c r="AP133" s="120">
        <v>3</v>
      </c>
    </row>
    <row r="134" spans="1:42" x14ac:dyDescent="0.25">
      <c r="A134" t="s">
        <v>33</v>
      </c>
      <c r="B134" s="81" t="s">
        <v>34</v>
      </c>
      <c r="C134" s="81" t="s">
        <v>47</v>
      </c>
      <c r="D134" s="120" t="s">
        <v>50</v>
      </c>
      <c r="E134" s="120" t="s">
        <v>58</v>
      </c>
      <c r="F134" s="136">
        <v>0</v>
      </c>
      <c r="G134" s="120" t="s">
        <v>60</v>
      </c>
      <c r="H134" s="120" t="s">
        <v>62</v>
      </c>
      <c r="I134" s="120">
        <v>8</v>
      </c>
      <c r="J134" s="120" t="s">
        <v>69</v>
      </c>
      <c r="K134" s="120" t="s">
        <v>71</v>
      </c>
      <c r="L134" s="120">
        <v>0</v>
      </c>
      <c r="M134" s="120">
        <v>0</v>
      </c>
      <c r="N134" s="120">
        <v>0</v>
      </c>
      <c r="O134" s="120">
        <v>0</v>
      </c>
      <c r="P134" s="120">
        <v>0</v>
      </c>
      <c r="Q134" s="120" t="s">
        <v>75</v>
      </c>
      <c r="R134" s="79" t="s">
        <v>1509</v>
      </c>
      <c r="S134" s="137" t="s">
        <v>433</v>
      </c>
      <c r="T134" s="120">
        <v>3.26953125</v>
      </c>
      <c r="U134" s="120" t="s">
        <v>640</v>
      </c>
      <c r="V134" s="120" t="s">
        <v>639</v>
      </c>
      <c r="W134" s="120" t="s">
        <v>1846</v>
      </c>
      <c r="X134" s="120" t="s">
        <v>643</v>
      </c>
      <c r="Y134" s="120">
        <v>0.82000000000000006</v>
      </c>
      <c r="Z134" s="120" t="s">
        <v>645</v>
      </c>
      <c r="AA134" s="120">
        <v>0</v>
      </c>
      <c r="AB134" s="137" t="s">
        <v>959</v>
      </c>
      <c r="AC134" s="120">
        <v>2015</v>
      </c>
      <c r="AD134" s="120">
        <v>3</v>
      </c>
      <c r="AE134" s="120" t="s">
        <v>1196</v>
      </c>
      <c r="AF134" s="120" t="s">
        <v>1133</v>
      </c>
      <c r="AG134" s="120" t="s">
        <v>1137</v>
      </c>
      <c r="AH134" s="120">
        <v>2</v>
      </c>
      <c r="AI134">
        <v>1</v>
      </c>
      <c r="AJ134" s="121">
        <v>1</v>
      </c>
      <c r="AK134" s="120" t="s">
        <v>75</v>
      </c>
      <c r="AL134" s="121">
        <v>0</v>
      </c>
      <c r="AM134" s="120">
        <v>6.45583333333333</v>
      </c>
      <c r="AN134" s="120">
        <v>3.3701666666666701</v>
      </c>
      <c r="AO134" s="121">
        <v>0</v>
      </c>
      <c r="AP134" s="120">
        <v>2</v>
      </c>
    </row>
    <row r="135" spans="1:42" x14ac:dyDescent="0.25">
      <c r="A135" t="s">
        <v>33</v>
      </c>
      <c r="B135" s="81" t="s">
        <v>34</v>
      </c>
      <c r="C135" s="81" t="s">
        <v>48</v>
      </c>
      <c r="D135" s="120" t="s">
        <v>52</v>
      </c>
      <c r="E135" s="120" t="s">
        <v>58</v>
      </c>
      <c r="F135" s="136">
        <v>0</v>
      </c>
      <c r="G135" s="120" t="s">
        <v>60</v>
      </c>
      <c r="H135" s="120" t="s">
        <v>64</v>
      </c>
      <c r="I135" s="120">
        <v>2</v>
      </c>
      <c r="J135" s="120" t="s">
        <v>68</v>
      </c>
      <c r="K135" s="120" t="s">
        <v>71</v>
      </c>
      <c r="L135" s="120">
        <v>0</v>
      </c>
      <c r="M135" s="120">
        <v>0</v>
      </c>
      <c r="N135" s="120">
        <v>0</v>
      </c>
      <c r="O135" s="120">
        <v>0</v>
      </c>
      <c r="P135" s="120">
        <v>0</v>
      </c>
      <c r="Q135" s="120" t="s">
        <v>75</v>
      </c>
      <c r="R135" s="79" t="s">
        <v>1510</v>
      </c>
      <c r="S135" s="137" t="s">
        <v>397</v>
      </c>
      <c r="T135" s="120">
        <v>5.9296875</v>
      </c>
      <c r="U135" s="120" t="s">
        <v>641</v>
      </c>
      <c r="V135" s="120" t="s">
        <v>641</v>
      </c>
      <c r="W135" s="120" t="s">
        <v>1846</v>
      </c>
      <c r="X135" s="120" t="s">
        <v>643</v>
      </c>
      <c r="Y135" s="120">
        <v>1.1200000000000001</v>
      </c>
      <c r="Z135" s="120" t="s">
        <v>645</v>
      </c>
      <c r="AA135" s="120">
        <v>0</v>
      </c>
      <c r="AB135" s="137" t="s">
        <v>926</v>
      </c>
      <c r="AC135" s="120">
        <v>2015</v>
      </c>
      <c r="AD135" s="120">
        <v>3</v>
      </c>
      <c r="AE135" s="120" t="s">
        <v>1196</v>
      </c>
      <c r="AF135" s="120" t="s">
        <v>1133</v>
      </c>
      <c r="AG135" s="120" t="s">
        <v>1137</v>
      </c>
      <c r="AH135" s="120">
        <v>2</v>
      </c>
      <c r="AI135">
        <v>2</v>
      </c>
      <c r="AJ135" s="121">
        <v>2</v>
      </c>
      <c r="AK135" s="120" t="s">
        <v>75</v>
      </c>
      <c r="AL135" s="121">
        <v>1</v>
      </c>
      <c r="AM135" s="120">
        <v>6.43333333333333</v>
      </c>
      <c r="AN135" s="120">
        <v>3.3666666666666698</v>
      </c>
      <c r="AO135" s="121">
        <v>0</v>
      </c>
      <c r="AP135" s="120">
        <v>2</v>
      </c>
    </row>
    <row r="136" spans="1:42" x14ac:dyDescent="0.25">
      <c r="A136" t="s">
        <v>33</v>
      </c>
      <c r="B136" s="81" t="s">
        <v>34</v>
      </c>
      <c r="C136" s="81" t="s">
        <v>47</v>
      </c>
      <c r="D136" s="120" t="s">
        <v>50</v>
      </c>
      <c r="E136" s="120" t="s">
        <v>57</v>
      </c>
      <c r="F136" s="136">
        <v>19</v>
      </c>
      <c r="G136" s="120" t="s">
        <v>59</v>
      </c>
      <c r="H136" s="120" t="s">
        <v>64</v>
      </c>
      <c r="I136" s="120">
        <v>6</v>
      </c>
      <c r="J136" s="120" t="s">
        <v>69</v>
      </c>
      <c r="K136" s="120" t="s">
        <v>70</v>
      </c>
      <c r="L136" s="120">
        <v>0</v>
      </c>
      <c r="M136" s="120">
        <v>0</v>
      </c>
      <c r="N136" s="120">
        <v>1</v>
      </c>
      <c r="O136" s="120">
        <v>0</v>
      </c>
      <c r="P136" s="120">
        <v>0</v>
      </c>
      <c r="Q136" s="120" t="s">
        <v>76</v>
      </c>
      <c r="R136" s="79" t="s">
        <v>1512</v>
      </c>
      <c r="S136" s="137" t="s">
        <v>315</v>
      </c>
      <c r="T136" s="120">
        <v>3.490234375</v>
      </c>
      <c r="U136" s="120" t="s">
        <v>639</v>
      </c>
      <c r="V136" s="120" t="s">
        <v>639</v>
      </c>
      <c r="W136" s="120" t="s">
        <v>1846</v>
      </c>
      <c r="X136" s="120" t="s">
        <v>642</v>
      </c>
      <c r="Y136" s="120">
        <v>0.73</v>
      </c>
      <c r="Z136" s="120" t="s">
        <v>645</v>
      </c>
      <c r="AA136" s="120">
        <v>0.55076732772000681</v>
      </c>
      <c r="AB136" s="137" t="s">
        <v>856</v>
      </c>
      <c r="AC136" s="120">
        <v>2015</v>
      </c>
      <c r="AD136" s="120">
        <v>3</v>
      </c>
      <c r="AE136" s="120" t="s">
        <v>1196</v>
      </c>
      <c r="AF136" s="120" t="s">
        <v>1133</v>
      </c>
      <c r="AG136" s="120" t="s">
        <v>1137</v>
      </c>
      <c r="AH136" s="120">
        <v>2</v>
      </c>
      <c r="AI136">
        <v>2</v>
      </c>
      <c r="AJ136" s="121">
        <v>2</v>
      </c>
      <c r="AK136" s="120" t="s">
        <v>75</v>
      </c>
      <c r="AL136" s="121">
        <v>1</v>
      </c>
      <c r="AM136" s="120">
        <v>4.2350000000000003</v>
      </c>
      <c r="AN136" s="120">
        <v>8.0350000000000001</v>
      </c>
      <c r="AO136" s="121">
        <v>1</v>
      </c>
      <c r="AP136" s="120">
        <v>3</v>
      </c>
    </row>
    <row r="137" spans="1:42" x14ac:dyDescent="0.25">
      <c r="A137" t="s">
        <v>33</v>
      </c>
      <c r="B137" s="81" t="s">
        <v>34</v>
      </c>
      <c r="C137" s="81" t="s">
        <v>50</v>
      </c>
      <c r="D137" s="120" t="s">
        <v>52</v>
      </c>
      <c r="E137" s="120" t="s">
        <v>56</v>
      </c>
      <c r="F137" s="136">
        <v>36</v>
      </c>
      <c r="G137" s="120" t="s">
        <v>59</v>
      </c>
      <c r="H137" s="120" t="s">
        <v>66</v>
      </c>
      <c r="I137" s="120">
        <v>6</v>
      </c>
      <c r="J137" s="120" t="s">
        <v>69</v>
      </c>
      <c r="K137" s="120" t="s">
        <v>70</v>
      </c>
      <c r="L137" s="120">
        <v>0</v>
      </c>
      <c r="M137" s="120">
        <v>1</v>
      </c>
      <c r="N137" s="120">
        <v>0</v>
      </c>
      <c r="O137" s="120">
        <v>0</v>
      </c>
      <c r="P137" s="120">
        <v>0</v>
      </c>
      <c r="Q137" s="120" t="s">
        <v>75</v>
      </c>
      <c r="R137" s="79" t="s">
        <v>1513</v>
      </c>
      <c r="S137" s="137" t="s">
        <v>199</v>
      </c>
      <c r="T137" s="120">
        <v>3.9404296875</v>
      </c>
      <c r="U137" s="120" t="s">
        <v>639</v>
      </c>
      <c r="V137" s="120" t="s">
        <v>639</v>
      </c>
      <c r="W137" s="120" t="s">
        <v>1846</v>
      </c>
      <c r="X137" s="120" t="s">
        <v>643</v>
      </c>
      <c r="Y137" s="120">
        <v>0.97</v>
      </c>
      <c r="Z137" s="120" t="s">
        <v>645</v>
      </c>
      <c r="AA137" s="120">
        <v>0.1106387590347173</v>
      </c>
      <c r="AB137" s="137" t="s">
        <v>757</v>
      </c>
      <c r="AC137" s="120">
        <v>2015</v>
      </c>
      <c r="AD137" s="120">
        <v>3</v>
      </c>
      <c r="AE137" s="120" t="s">
        <v>1196</v>
      </c>
      <c r="AF137" s="120" t="s">
        <v>1135</v>
      </c>
      <c r="AG137" s="120" t="s">
        <v>1137</v>
      </c>
      <c r="AH137" s="120">
        <v>2</v>
      </c>
      <c r="AI137">
        <v>2</v>
      </c>
      <c r="AJ137" s="121">
        <v>2</v>
      </c>
      <c r="AK137" s="120" t="s">
        <v>75</v>
      </c>
      <c r="AL137" s="121">
        <v>1</v>
      </c>
      <c r="AM137" s="120">
        <v>4.0333333333333297</v>
      </c>
      <c r="AN137" s="120">
        <v>7.5166666666666702</v>
      </c>
      <c r="AO137" s="121">
        <v>0</v>
      </c>
      <c r="AP137" s="120">
        <v>3</v>
      </c>
    </row>
    <row r="138" spans="1:42" x14ac:dyDescent="0.25">
      <c r="A138" t="s">
        <v>32</v>
      </c>
      <c r="B138" s="81" t="s">
        <v>41</v>
      </c>
      <c r="C138" s="81" t="s">
        <v>47</v>
      </c>
      <c r="D138" s="120" t="s">
        <v>52</v>
      </c>
      <c r="E138" s="120" t="s">
        <v>57</v>
      </c>
      <c r="F138" s="136">
        <v>6</v>
      </c>
      <c r="G138" s="120" t="s">
        <v>61</v>
      </c>
      <c r="H138" s="120" t="s">
        <v>64</v>
      </c>
      <c r="I138" s="120">
        <v>6</v>
      </c>
      <c r="J138" s="120" t="s">
        <v>69</v>
      </c>
      <c r="K138" s="120" t="s">
        <v>70</v>
      </c>
      <c r="L138" s="120">
        <v>0</v>
      </c>
      <c r="M138" s="120">
        <v>0</v>
      </c>
      <c r="N138" s="120">
        <v>0</v>
      </c>
      <c r="O138" s="120">
        <v>0</v>
      </c>
      <c r="P138" s="120">
        <v>0</v>
      </c>
      <c r="Q138" s="120" t="s">
        <v>76</v>
      </c>
      <c r="R138" s="79" t="s">
        <v>1519</v>
      </c>
      <c r="S138" s="137" t="s">
        <v>629</v>
      </c>
      <c r="T138" s="120">
        <v>4.6298828125</v>
      </c>
      <c r="U138" s="120" t="s">
        <v>639</v>
      </c>
      <c r="V138" s="120" t="s">
        <v>639</v>
      </c>
      <c r="W138" s="120" t="s">
        <v>1845</v>
      </c>
      <c r="X138" s="120" t="s">
        <v>642</v>
      </c>
      <c r="Y138" s="120">
        <v>0.37</v>
      </c>
      <c r="Z138" s="120" t="s">
        <v>645</v>
      </c>
      <c r="AA138" s="120">
        <v>0</v>
      </c>
      <c r="AB138" s="137" t="s">
        <v>1126</v>
      </c>
      <c r="AC138" s="120">
        <v>2015</v>
      </c>
      <c r="AD138" s="120">
        <v>5</v>
      </c>
      <c r="AE138" s="120" t="s">
        <v>1197</v>
      </c>
      <c r="AF138" s="120" t="s">
        <v>1135</v>
      </c>
      <c r="AG138" s="120" t="s">
        <v>1140</v>
      </c>
      <c r="AH138" s="120">
        <v>2</v>
      </c>
      <c r="AI138">
        <v>1</v>
      </c>
      <c r="AJ138" s="121">
        <v>2</v>
      </c>
      <c r="AK138" s="120" t="s">
        <v>75</v>
      </c>
      <c r="AL138" s="121">
        <v>1</v>
      </c>
      <c r="AM138" s="120">
        <v>9.3666666666666707</v>
      </c>
      <c r="AN138" s="120">
        <v>-13.716666666666701</v>
      </c>
      <c r="AO138" s="121">
        <v>0</v>
      </c>
      <c r="AP138" s="120">
        <v>3</v>
      </c>
    </row>
    <row r="139" spans="1:42" x14ac:dyDescent="0.25">
      <c r="A139" t="s">
        <v>33</v>
      </c>
      <c r="B139" s="81" t="s">
        <v>34</v>
      </c>
      <c r="C139" s="81" t="s">
        <v>47</v>
      </c>
      <c r="D139" s="120" t="s">
        <v>52</v>
      </c>
      <c r="E139" s="120" t="s">
        <v>56</v>
      </c>
      <c r="F139" s="136">
        <v>19</v>
      </c>
      <c r="G139" s="120" t="s">
        <v>59</v>
      </c>
      <c r="H139" s="120" t="s">
        <v>66</v>
      </c>
      <c r="I139" s="120">
        <v>6</v>
      </c>
      <c r="J139" s="120" t="s">
        <v>69</v>
      </c>
      <c r="K139" s="120" t="s">
        <v>70</v>
      </c>
      <c r="L139" s="120">
        <v>0</v>
      </c>
      <c r="M139" s="120">
        <v>1</v>
      </c>
      <c r="N139" s="120">
        <v>0</v>
      </c>
      <c r="O139" s="120">
        <v>1</v>
      </c>
      <c r="P139" s="120">
        <v>0</v>
      </c>
      <c r="Q139" s="120" t="s">
        <v>75</v>
      </c>
      <c r="R139" t="s">
        <v>1520</v>
      </c>
      <c r="S139" s="137" t="s">
        <v>226</v>
      </c>
      <c r="T139" s="120">
        <v>3.6796875</v>
      </c>
      <c r="U139" s="120" t="s">
        <v>639</v>
      </c>
      <c r="V139" s="120" t="s">
        <v>639</v>
      </c>
      <c r="W139" s="120" t="s">
        <v>1846</v>
      </c>
      <c r="X139" s="120" t="s">
        <v>643</v>
      </c>
      <c r="Y139" s="120">
        <v>0.81</v>
      </c>
      <c r="Z139" s="120" t="s">
        <v>645</v>
      </c>
      <c r="AA139" s="120">
        <v>3.3635844978002378</v>
      </c>
      <c r="AB139" s="137" t="s">
        <v>781</v>
      </c>
      <c r="AC139" s="120">
        <v>2015</v>
      </c>
      <c r="AD139" s="120">
        <v>5</v>
      </c>
      <c r="AE139" s="120" t="s">
        <v>1197</v>
      </c>
      <c r="AF139" s="120" t="s">
        <v>1135</v>
      </c>
      <c r="AG139" s="120" t="s">
        <v>1137</v>
      </c>
      <c r="AH139" s="120">
        <v>2</v>
      </c>
      <c r="AI139">
        <v>2</v>
      </c>
      <c r="AJ139" s="121">
        <v>2</v>
      </c>
      <c r="AK139" s="120" t="s">
        <v>75</v>
      </c>
      <c r="AL139" s="121">
        <v>1</v>
      </c>
      <c r="AM139" s="120">
        <v>4.2166666666666703</v>
      </c>
      <c r="AN139" s="120">
        <v>7.95</v>
      </c>
      <c r="AO139" s="121">
        <v>0</v>
      </c>
      <c r="AP139" s="120">
        <v>3</v>
      </c>
    </row>
    <row r="140" spans="1:42" x14ac:dyDescent="0.25">
      <c r="A140" t="s">
        <v>33</v>
      </c>
      <c r="B140" s="81" t="s">
        <v>42</v>
      </c>
      <c r="C140" s="81" t="s">
        <v>47</v>
      </c>
      <c r="D140" s="120" t="s">
        <v>50</v>
      </c>
      <c r="E140" s="120" t="s">
        <v>57</v>
      </c>
      <c r="F140" s="136">
        <v>3.5</v>
      </c>
      <c r="G140" s="120" t="s">
        <v>61</v>
      </c>
      <c r="H140" s="120" t="s">
        <v>62</v>
      </c>
      <c r="I140" s="120">
        <v>6</v>
      </c>
      <c r="J140" s="120" t="s">
        <v>69</v>
      </c>
      <c r="K140" s="120" t="s">
        <v>72</v>
      </c>
      <c r="L140" s="120">
        <v>0</v>
      </c>
      <c r="M140" s="120">
        <v>0</v>
      </c>
      <c r="N140" s="120">
        <v>0</v>
      </c>
      <c r="O140" s="120">
        <v>0</v>
      </c>
      <c r="P140" s="120">
        <v>0</v>
      </c>
      <c r="Q140" s="120" t="s">
        <v>75</v>
      </c>
      <c r="R140" s="79" t="s">
        <v>1521</v>
      </c>
      <c r="S140" s="137" t="s">
        <v>556</v>
      </c>
      <c r="T140" s="120">
        <v>3.4697265625</v>
      </c>
      <c r="U140" s="120" t="s">
        <v>639</v>
      </c>
      <c r="V140" s="120" t="s">
        <v>639</v>
      </c>
      <c r="W140" s="120" t="s">
        <v>1846</v>
      </c>
      <c r="X140" s="120" t="s">
        <v>643</v>
      </c>
      <c r="Y140" s="120">
        <v>0.76</v>
      </c>
      <c r="Z140" s="120" t="s">
        <v>645</v>
      </c>
      <c r="AA140" s="120">
        <v>0</v>
      </c>
      <c r="AB140" s="137" t="s">
        <v>1066</v>
      </c>
      <c r="AC140" s="120">
        <v>2015</v>
      </c>
      <c r="AD140" s="120">
        <v>6</v>
      </c>
      <c r="AE140" s="120" t="s">
        <v>1197</v>
      </c>
      <c r="AF140" s="120" t="s">
        <v>1135</v>
      </c>
      <c r="AG140" s="120" t="s">
        <v>1139</v>
      </c>
      <c r="AH140" s="120">
        <v>2</v>
      </c>
      <c r="AI140">
        <v>2</v>
      </c>
      <c r="AJ140" s="121">
        <v>1</v>
      </c>
      <c r="AK140" s="120" t="s">
        <v>75</v>
      </c>
      <c r="AL140" s="121">
        <v>0</v>
      </c>
      <c r="AM140" s="120">
        <v>-4.7333333333333298</v>
      </c>
      <c r="AN140" s="120">
        <v>11.75</v>
      </c>
      <c r="AO140" s="121">
        <v>0</v>
      </c>
      <c r="AP140" s="120">
        <v>1</v>
      </c>
    </row>
    <row r="141" spans="1:42" x14ac:dyDescent="0.25">
      <c r="A141" t="s">
        <v>33</v>
      </c>
      <c r="B141" s="81" t="s">
        <v>43</v>
      </c>
      <c r="C141" s="81" t="s">
        <v>47</v>
      </c>
      <c r="D141" s="120" t="s">
        <v>52</v>
      </c>
      <c r="E141" s="120" t="s">
        <v>58</v>
      </c>
      <c r="F141" s="136">
        <v>0</v>
      </c>
      <c r="G141" s="120" t="s">
        <v>60</v>
      </c>
      <c r="H141" s="120" t="s">
        <v>64</v>
      </c>
      <c r="I141" s="120">
        <v>3</v>
      </c>
      <c r="J141" s="120" t="s">
        <v>68</v>
      </c>
      <c r="K141" s="120" t="s">
        <v>71</v>
      </c>
      <c r="L141" s="120">
        <v>0</v>
      </c>
      <c r="M141" s="120">
        <v>0</v>
      </c>
      <c r="N141" s="120">
        <v>0</v>
      </c>
      <c r="O141" s="120">
        <v>0</v>
      </c>
      <c r="P141" s="120">
        <v>0</v>
      </c>
      <c r="Q141" s="120" t="s">
        <v>75</v>
      </c>
      <c r="R141" s="79" t="s">
        <v>1522</v>
      </c>
      <c r="S141" s="137" t="s">
        <v>418</v>
      </c>
      <c r="T141" s="120">
        <v>4.4404296875</v>
      </c>
      <c r="U141" s="120" t="s">
        <v>639</v>
      </c>
      <c r="V141" s="120" t="s">
        <v>639</v>
      </c>
      <c r="W141" s="120" t="s">
        <v>1845</v>
      </c>
      <c r="X141" s="120" t="s">
        <v>642</v>
      </c>
      <c r="Y141" s="120">
        <v>0.09</v>
      </c>
      <c r="Z141" s="120" t="s">
        <v>645</v>
      </c>
      <c r="AA141" s="120">
        <v>1.4336324937175879</v>
      </c>
      <c r="AB141" s="137" t="s">
        <v>944</v>
      </c>
      <c r="AC141" s="120">
        <v>2015</v>
      </c>
      <c r="AD141" s="120">
        <v>6</v>
      </c>
      <c r="AE141" s="120" t="s">
        <v>1197</v>
      </c>
      <c r="AF141" s="120" t="s">
        <v>1135</v>
      </c>
      <c r="AG141" s="120" t="s">
        <v>1137</v>
      </c>
      <c r="AH141" s="120">
        <v>2</v>
      </c>
      <c r="AI141">
        <v>1</v>
      </c>
      <c r="AJ141" s="121">
        <v>2</v>
      </c>
      <c r="AK141" s="120" t="s">
        <v>75</v>
      </c>
      <c r="AL141" s="121">
        <v>1</v>
      </c>
      <c r="AM141" s="120">
        <v>4.0526666666666697</v>
      </c>
      <c r="AN141" s="120">
        <v>9.69</v>
      </c>
      <c r="AO141" s="121">
        <v>0</v>
      </c>
      <c r="AP141" s="120">
        <v>2</v>
      </c>
    </row>
    <row r="142" spans="1:42" x14ac:dyDescent="0.25">
      <c r="A142" t="s">
        <v>33</v>
      </c>
      <c r="B142" s="81" t="s">
        <v>36</v>
      </c>
      <c r="C142" s="81" t="s">
        <v>47</v>
      </c>
      <c r="D142" s="120" t="s">
        <v>50</v>
      </c>
      <c r="E142" s="120" t="s">
        <v>57</v>
      </c>
      <c r="F142" s="136">
        <v>8</v>
      </c>
      <c r="G142" s="120" t="s">
        <v>61</v>
      </c>
      <c r="H142" s="120" t="s">
        <v>62</v>
      </c>
      <c r="I142" s="120">
        <v>7</v>
      </c>
      <c r="J142" s="120" t="s">
        <v>69</v>
      </c>
      <c r="K142" s="120" t="s">
        <v>71</v>
      </c>
      <c r="L142" s="120">
        <v>0</v>
      </c>
      <c r="M142" s="120">
        <v>0</v>
      </c>
      <c r="N142" s="120">
        <v>0</v>
      </c>
      <c r="O142" s="120">
        <v>0</v>
      </c>
      <c r="P142" s="120">
        <v>0</v>
      </c>
      <c r="Q142" s="120" t="s">
        <v>75</v>
      </c>
      <c r="R142" s="79" t="s">
        <v>1523</v>
      </c>
      <c r="S142" s="137" t="s">
        <v>580</v>
      </c>
      <c r="T142" s="120">
        <v>4.669921875</v>
      </c>
      <c r="U142" s="120" t="s">
        <v>639</v>
      </c>
      <c r="V142" s="120" t="s">
        <v>639</v>
      </c>
      <c r="W142" s="120" t="s">
        <v>1847</v>
      </c>
      <c r="X142" s="120" t="s">
        <v>643</v>
      </c>
      <c r="Y142" s="120">
        <v>1.27</v>
      </c>
      <c r="Z142" s="120" t="s">
        <v>645</v>
      </c>
      <c r="AA142" s="120">
        <v>0</v>
      </c>
      <c r="AB142" s="137" t="s">
        <v>1086</v>
      </c>
      <c r="AC142" s="120">
        <v>2015</v>
      </c>
      <c r="AD142" s="120">
        <v>6</v>
      </c>
      <c r="AE142" s="120" t="s">
        <v>1197</v>
      </c>
      <c r="AF142" s="120" t="s">
        <v>1134</v>
      </c>
      <c r="AG142" s="120" t="s">
        <v>1138</v>
      </c>
      <c r="AH142" s="120">
        <v>2</v>
      </c>
      <c r="AI142">
        <v>2</v>
      </c>
      <c r="AJ142" s="121">
        <v>1</v>
      </c>
      <c r="AK142" s="120" t="s">
        <v>75</v>
      </c>
      <c r="AL142" s="121">
        <v>0</v>
      </c>
      <c r="AM142" s="120">
        <v>6.0166666666666702</v>
      </c>
      <c r="AN142" s="120">
        <v>1.2833333333333301</v>
      </c>
      <c r="AO142" s="121">
        <v>0</v>
      </c>
      <c r="AP142" s="120">
        <v>2</v>
      </c>
    </row>
    <row r="143" spans="1:42" x14ac:dyDescent="0.25">
      <c r="A143" t="s">
        <v>32</v>
      </c>
      <c r="B143" s="81" t="s">
        <v>34</v>
      </c>
      <c r="C143" s="81" t="s">
        <v>49</v>
      </c>
      <c r="D143" s="120" t="s">
        <v>52</v>
      </c>
      <c r="E143" s="120" t="s">
        <v>57</v>
      </c>
      <c r="F143" s="136">
        <v>8</v>
      </c>
      <c r="G143" s="120" t="s">
        <v>61</v>
      </c>
      <c r="H143" s="120" t="s">
        <v>62</v>
      </c>
      <c r="I143" s="120">
        <v>2</v>
      </c>
      <c r="J143" s="120" t="s">
        <v>68</v>
      </c>
      <c r="K143" s="120" t="s">
        <v>71</v>
      </c>
      <c r="L143" s="120">
        <v>0</v>
      </c>
      <c r="M143" s="120">
        <v>0</v>
      </c>
      <c r="N143" s="120">
        <v>0</v>
      </c>
      <c r="O143" s="120">
        <v>0</v>
      </c>
      <c r="P143" s="120">
        <v>0</v>
      </c>
      <c r="Q143" s="120" t="s">
        <v>75</v>
      </c>
      <c r="R143" s="79" t="s">
        <v>1525</v>
      </c>
      <c r="S143" s="137" t="s">
        <v>515</v>
      </c>
      <c r="T143" s="120">
        <v>4.48046875</v>
      </c>
      <c r="U143" s="120" t="s">
        <v>639</v>
      </c>
      <c r="V143" s="120" t="s">
        <v>639</v>
      </c>
      <c r="W143" s="120" t="s">
        <v>1846</v>
      </c>
      <c r="X143" s="120" t="s">
        <v>643</v>
      </c>
      <c r="Y143" s="120">
        <v>1.1100000000000001</v>
      </c>
      <c r="Z143" s="120" t="s">
        <v>645</v>
      </c>
      <c r="AA143" s="120">
        <v>0</v>
      </c>
      <c r="AB143" s="137" t="s">
        <v>1034</v>
      </c>
      <c r="AC143" s="120">
        <v>2015</v>
      </c>
      <c r="AD143" s="120">
        <v>9</v>
      </c>
      <c r="AE143" s="120" t="s">
        <v>1197</v>
      </c>
      <c r="AF143" s="120" t="s">
        <v>1136</v>
      </c>
      <c r="AG143" s="120" t="s">
        <v>1137</v>
      </c>
      <c r="AH143" s="120">
        <v>2</v>
      </c>
      <c r="AI143">
        <v>2</v>
      </c>
      <c r="AJ143" s="121">
        <v>1</v>
      </c>
      <c r="AK143" s="120" t="s">
        <v>75</v>
      </c>
      <c r="AL143" s="121">
        <v>0</v>
      </c>
      <c r="AM143" s="120">
        <v>6.2666666666666702</v>
      </c>
      <c r="AN143" s="120">
        <v>3.2166666666666699</v>
      </c>
      <c r="AO143" s="121">
        <v>1</v>
      </c>
      <c r="AP143" s="120">
        <v>2</v>
      </c>
    </row>
    <row r="144" spans="1:42" x14ac:dyDescent="0.25">
      <c r="A144" t="s">
        <v>33</v>
      </c>
      <c r="B144" s="81" t="s">
        <v>34</v>
      </c>
      <c r="C144" s="81" t="s">
        <v>47</v>
      </c>
      <c r="D144" s="120" t="s">
        <v>50</v>
      </c>
      <c r="E144" s="120" t="s">
        <v>56</v>
      </c>
      <c r="F144" s="136">
        <v>36</v>
      </c>
      <c r="G144" s="120" t="s">
        <v>59</v>
      </c>
      <c r="H144" s="120" t="s">
        <v>66</v>
      </c>
      <c r="I144" s="120">
        <v>6</v>
      </c>
      <c r="J144" s="120" t="s">
        <v>69</v>
      </c>
      <c r="K144" s="120" t="s">
        <v>70</v>
      </c>
      <c r="L144" s="120">
        <v>0</v>
      </c>
      <c r="M144" s="120">
        <v>1</v>
      </c>
      <c r="N144" s="120">
        <v>0</v>
      </c>
      <c r="O144" s="120">
        <v>0</v>
      </c>
      <c r="P144" s="120">
        <v>0</v>
      </c>
      <c r="Q144" s="120" t="s">
        <v>75</v>
      </c>
      <c r="R144" s="79" t="s">
        <v>1526</v>
      </c>
      <c r="S144" s="137" t="s">
        <v>207</v>
      </c>
      <c r="T144" s="120">
        <v>5.76953125</v>
      </c>
      <c r="U144" s="120" t="s">
        <v>641</v>
      </c>
      <c r="V144" s="120" t="s">
        <v>641</v>
      </c>
      <c r="W144" s="120" t="s">
        <v>1847</v>
      </c>
      <c r="X144" s="120" t="s">
        <v>643</v>
      </c>
      <c r="Y144" s="120">
        <v>1.41</v>
      </c>
      <c r="Z144" s="120" t="s">
        <v>645</v>
      </c>
      <c r="AA144" s="120">
        <v>0.42058595934983262</v>
      </c>
      <c r="AB144" s="137" t="s">
        <v>764</v>
      </c>
      <c r="AC144" s="120">
        <v>2015</v>
      </c>
      <c r="AD144" s="120">
        <v>10</v>
      </c>
      <c r="AE144" s="120" t="s">
        <v>1197</v>
      </c>
      <c r="AF144" s="120" t="s">
        <v>1136</v>
      </c>
      <c r="AG144" s="120" t="s">
        <v>1137</v>
      </c>
      <c r="AH144" s="120">
        <v>2</v>
      </c>
      <c r="AI144">
        <v>2</v>
      </c>
      <c r="AJ144" s="121">
        <v>2</v>
      </c>
      <c r="AK144" s="120" t="s">
        <v>75</v>
      </c>
      <c r="AL144" s="121">
        <v>1</v>
      </c>
      <c r="AM144" s="120">
        <v>3.9666666666666699</v>
      </c>
      <c r="AN144" s="120">
        <v>5.4166666666666696</v>
      </c>
      <c r="AO144" s="121">
        <v>0</v>
      </c>
      <c r="AP144" s="120">
        <v>3</v>
      </c>
    </row>
    <row r="145" spans="1:42" x14ac:dyDescent="0.25">
      <c r="A145" t="s">
        <v>32</v>
      </c>
      <c r="B145" s="81" t="s">
        <v>46</v>
      </c>
      <c r="C145" s="81" t="s">
        <v>47</v>
      </c>
      <c r="D145" s="120" t="s">
        <v>50</v>
      </c>
      <c r="E145" s="120" t="s">
        <v>57</v>
      </c>
      <c r="F145" s="136">
        <v>2.5</v>
      </c>
      <c r="G145" s="120" t="s">
        <v>61</v>
      </c>
      <c r="H145" s="120" t="s">
        <v>64</v>
      </c>
      <c r="I145" s="120">
        <v>6</v>
      </c>
      <c r="J145" s="120" t="s">
        <v>69</v>
      </c>
      <c r="K145" s="120" t="s">
        <v>72</v>
      </c>
      <c r="L145" s="120">
        <v>0</v>
      </c>
      <c r="M145" s="120">
        <v>0</v>
      </c>
      <c r="N145" s="120">
        <v>0</v>
      </c>
      <c r="O145" s="120">
        <v>0</v>
      </c>
      <c r="P145" s="120">
        <v>0</v>
      </c>
      <c r="Q145" s="120" t="s">
        <v>75</v>
      </c>
      <c r="R145" s="79" t="s">
        <v>1527</v>
      </c>
      <c r="S145" s="137" t="s">
        <v>574</v>
      </c>
      <c r="T145" s="120">
        <v>3.0703125</v>
      </c>
      <c r="U145" s="120" t="s">
        <v>640</v>
      </c>
      <c r="V145" s="120" t="s">
        <v>639</v>
      </c>
      <c r="W145" s="120" t="s">
        <v>1846</v>
      </c>
      <c r="X145" s="120" t="s">
        <v>643</v>
      </c>
      <c r="Y145" s="120">
        <v>1.18</v>
      </c>
      <c r="Z145" s="120" t="s">
        <v>645</v>
      </c>
      <c r="AA145" s="120">
        <v>0</v>
      </c>
      <c r="AB145" s="137" t="s">
        <v>1081</v>
      </c>
      <c r="AC145" s="120">
        <v>2015</v>
      </c>
      <c r="AD145" s="120">
        <v>10</v>
      </c>
      <c r="AE145" s="120" t="s">
        <v>1197</v>
      </c>
      <c r="AF145" s="120" t="s">
        <v>1136</v>
      </c>
      <c r="AG145" s="120" t="s">
        <v>1140</v>
      </c>
      <c r="AH145" s="120">
        <v>2</v>
      </c>
      <c r="AI145">
        <v>1</v>
      </c>
      <c r="AJ145" s="121">
        <v>2</v>
      </c>
      <c r="AK145" s="120" t="s">
        <v>75</v>
      </c>
      <c r="AL145" s="121">
        <v>1</v>
      </c>
      <c r="AM145" s="120">
        <v>6.3333333333333304</v>
      </c>
      <c r="AN145" s="120">
        <v>-10.85</v>
      </c>
      <c r="AO145" s="121">
        <v>0</v>
      </c>
      <c r="AP145" s="120">
        <v>1</v>
      </c>
    </row>
    <row r="146" spans="1:42" x14ac:dyDescent="0.25">
      <c r="A146" t="s">
        <v>33</v>
      </c>
      <c r="B146" s="81" t="s">
        <v>42</v>
      </c>
      <c r="C146" s="81" t="s">
        <v>48</v>
      </c>
      <c r="D146" s="120" t="s">
        <v>52</v>
      </c>
      <c r="E146" s="120" t="s">
        <v>57</v>
      </c>
      <c r="F146" s="136">
        <v>1.5</v>
      </c>
      <c r="G146" s="120" t="s">
        <v>60</v>
      </c>
      <c r="H146" s="120" t="s">
        <v>62</v>
      </c>
      <c r="I146" s="120">
        <v>1</v>
      </c>
      <c r="J146" s="120" t="s">
        <v>68</v>
      </c>
      <c r="K146" s="120" t="s">
        <v>72</v>
      </c>
      <c r="L146" s="120">
        <v>0</v>
      </c>
      <c r="M146" s="120">
        <v>0</v>
      </c>
      <c r="N146" s="120">
        <v>0</v>
      </c>
      <c r="O146" s="120">
        <v>0</v>
      </c>
      <c r="P146" s="120">
        <v>0</v>
      </c>
      <c r="Q146" s="120" t="s">
        <v>75</v>
      </c>
      <c r="R146" s="79" t="s">
        <v>1528</v>
      </c>
      <c r="S146" s="137" t="s">
        <v>385</v>
      </c>
      <c r="T146" s="120">
        <v>4.740234375</v>
      </c>
      <c r="U146" s="120" t="s">
        <v>639</v>
      </c>
      <c r="V146" s="120" t="s">
        <v>639</v>
      </c>
      <c r="W146" s="120" t="s">
        <v>1846</v>
      </c>
      <c r="X146" s="120" t="s">
        <v>643</v>
      </c>
      <c r="Y146" s="120">
        <v>0.95</v>
      </c>
      <c r="Z146" s="120" t="s">
        <v>645</v>
      </c>
      <c r="AA146" s="120">
        <v>0</v>
      </c>
      <c r="AB146" s="137" t="s">
        <v>915</v>
      </c>
      <c r="AC146" s="120">
        <v>2015</v>
      </c>
      <c r="AD146" s="120">
        <v>11</v>
      </c>
      <c r="AE146" s="120" t="s">
        <v>1196</v>
      </c>
      <c r="AF146" s="120" t="s">
        <v>1136</v>
      </c>
      <c r="AG146" s="120" t="s">
        <v>1139</v>
      </c>
      <c r="AH146" s="120">
        <v>2</v>
      </c>
      <c r="AI146">
        <v>2</v>
      </c>
      <c r="AJ146" s="121">
        <v>1</v>
      </c>
      <c r="AK146" s="120" t="s">
        <v>75</v>
      </c>
      <c r="AL146" s="121">
        <v>0</v>
      </c>
      <c r="AM146" s="120">
        <v>-4.75</v>
      </c>
      <c r="AN146" s="120">
        <v>11.8166666666667</v>
      </c>
      <c r="AO146" s="121">
        <v>0</v>
      </c>
      <c r="AP146" s="120">
        <v>1</v>
      </c>
    </row>
    <row r="147" spans="1:42" x14ac:dyDescent="0.25">
      <c r="A147" t="s">
        <v>33</v>
      </c>
      <c r="B147" s="81" t="s">
        <v>34</v>
      </c>
      <c r="C147" s="81" t="s">
        <v>47</v>
      </c>
      <c r="D147" s="120" t="s">
        <v>50</v>
      </c>
      <c r="E147" s="120" t="s">
        <v>56</v>
      </c>
      <c r="F147" s="136">
        <v>30</v>
      </c>
      <c r="G147" s="120" t="s">
        <v>59</v>
      </c>
      <c r="H147" s="120" t="s">
        <v>66</v>
      </c>
      <c r="I147" s="120">
        <v>10</v>
      </c>
      <c r="J147" s="120" t="s">
        <v>69</v>
      </c>
      <c r="K147" s="120" t="s">
        <v>70</v>
      </c>
      <c r="L147" s="120">
        <v>0</v>
      </c>
      <c r="M147" s="120">
        <v>1</v>
      </c>
      <c r="N147" s="120">
        <v>0</v>
      </c>
      <c r="O147" s="120">
        <v>0</v>
      </c>
      <c r="P147" s="120">
        <v>0</v>
      </c>
      <c r="Q147" s="120" t="s">
        <v>75</v>
      </c>
      <c r="R147" s="79" t="s">
        <v>1529</v>
      </c>
      <c r="S147" s="137" t="s">
        <v>176</v>
      </c>
      <c r="T147" s="120">
        <v>5.5</v>
      </c>
      <c r="U147" s="120" t="s">
        <v>639</v>
      </c>
      <c r="V147" s="120" t="s">
        <v>639</v>
      </c>
      <c r="W147" s="120" t="s">
        <v>1846</v>
      </c>
      <c r="X147" s="120" t="s">
        <v>643</v>
      </c>
      <c r="Y147" s="120">
        <v>1.21</v>
      </c>
      <c r="Z147" s="120" t="s">
        <v>645</v>
      </c>
      <c r="AA147" s="120">
        <v>0</v>
      </c>
      <c r="AB147" s="137" t="s">
        <v>734</v>
      </c>
      <c r="AC147" s="120">
        <v>2015</v>
      </c>
      <c r="AD147" s="120">
        <v>11</v>
      </c>
      <c r="AE147" s="120" t="s">
        <v>1196</v>
      </c>
      <c r="AF147" s="120" t="s">
        <v>1136</v>
      </c>
      <c r="AG147" s="120" t="s">
        <v>1137</v>
      </c>
      <c r="AH147" s="120">
        <v>2</v>
      </c>
      <c r="AI147">
        <v>2</v>
      </c>
      <c r="AJ147" s="121">
        <v>2</v>
      </c>
      <c r="AK147" s="120" t="s">
        <v>75</v>
      </c>
      <c r="AL147" s="121">
        <v>1</v>
      </c>
      <c r="AM147" s="120">
        <v>4</v>
      </c>
      <c r="AN147" s="120">
        <v>6</v>
      </c>
      <c r="AO147" s="121">
        <v>0</v>
      </c>
      <c r="AP147" s="120">
        <v>3</v>
      </c>
    </row>
    <row r="148" spans="1:42" x14ac:dyDescent="0.25">
      <c r="A148" t="s">
        <v>33</v>
      </c>
      <c r="B148" s="81" t="s">
        <v>42</v>
      </c>
      <c r="C148" s="81" t="s">
        <v>50</v>
      </c>
      <c r="D148" s="120" t="s">
        <v>50</v>
      </c>
      <c r="E148" s="120" t="s">
        <v>57</v>
      </c>
      <c r="F148" s="136">
        <v>1.5</v>
      </c>
      <c r="G148" s="120" t="s">
        <v>60</v>
      </c>
      <c r="H148" s="120" t="s">
        <v>62</v>
      </c>
      <c r="I148" s="120">
        <v>3</v>
      </c>
      <c r="J148" s="120" t="s">
        <v>68</v>
      </c>
      <c r="K148" s="120" t="s">
        <v>71</v>
      </c>
      <c r="L148" s="120">
        <v>0</v>
      </c>
      <c r="M148" s="120">
        <v>0</v>
      </c>
      <c r="N148" s="120">
        <v>0</v>
      </c>
      <c r="O148" s="120">
        <v>0</v>
      </c>
      <c r="P148" s="120">
        <v>0</v>
      </c>
      <c r="Q148" s="120" t="s">
        <v>75</v>
      </c>
      <c r="R148" s="79" t="s">
        <v>1530</v>
      </c>
      <c r="S148" s="137" t="s">
        <v>374</v>
      </c>
      <c r="T148" s="120">
        <v>3.099609375</v>
      </c>
      <c r="U148" s="120" t="s">
        <v>640</v>
      </c>
      <c r="V148" s="120" t="s">
        <v>639</v>
      </c>
      <c r="W148" s="120" t="s">
        <v>1846</v>
      </c>
      <c r="X148" s="120" t="s">
        <v>643</v>
      </c>
      <c r="Y148" s="120">
        <v>0.78</v>
      </c>
      <c r="Z148" s="120" t="s">
        <v>645</v>
      </c>
      <c r="AA148" s="120">
        <v>0</v>
      </c>
      <c r="AB148" s="137" t="s">
        <v>907</v>
      </c>
      <c r="AC148" s="120">
        <v>2015</v>
      </c>
      <c r="AD148" s="120">
        <v>12</v>
      </c>
      <c r="AE148" s="120" t="s">
        <v>1196</v>
      </c>
      <c r="AF148" s="120" t="s">
        <v>1136</v>
      </c>
      <c r="AG148" s="120" t="s">
        <v>1139</v>
      </c>
      <c r="AH148" s="120">
        <v>2</v>
      </c>
      <c r="AI148">
        <v>1</v>
      </c>
      <c r="AJ148" s="121">
        <v>1</v>
      </c>
      <c r="AK148" s="120" t="s">
        <v>75</v>
      </c>
      <c r="AL148" s="121">
        <v>0</v>
      </c>
      <c r="AM148" s="120">
        <v>-4.75</v>
      </c>
      <c r="AN148" s="120">
        <v>11.8333333333333</v>
      </c>
      <c r="AO148" s="121">
        <v>0</v>
      </c>
      <c r="AP148" s="120">
        <v>2</v>
      </c>
    </row>
    <row r="149" spans="1:42" x14ac:dyDescent="0.25">
      <c r="A149" t="s">
        <v>33</v>
      </c>
      <c r="B149" s="81" t="s">
        <v>1192</v>
      </c>
      <c r="C149" s="81" t="s">
        <v>47</v>
      </c>
      <c r="D149" s="120" t="s">
        <v>50</v>
      </c>
      <c r="E149" s="120" t="s">
        <v>57</v>
      </c>
      <c r="F149" s="136">
        <v>0.5</v>
      </c>
      <c r="G149" s="120" t="s">
        <v>60</v>
      </c>
      <c r="H149" s="120" t="s">
        <v>62</v>
      </c>
      <c r="I149" s="120">
        <v>7</v>
      </c>
      <c r="J149" s="120" t="s">
        <v>69</v>
      </c>
      <c r="K149" s="120" t="s">
        <v>72</v>
      </c>
      <c r="L149" s="120">
        <v>0</v>
      </c>
      <c r="M149" s="120">
        <v>0</v>
      </c>
      <c r="N149" s="120">
        <v>0</v>
      </c>
      <c r="O149" s="120">
        <v>0</v>
      </c>
      <c r="P149" s="120">
        <v>0</v>
      </c>
      <c r="Q149" s="120" t="s">
        <v>75</v>
      </c>
      <c r="R149" s="79" t="s">
        <v>1532</v>
      </c>
      <c r="S149" s="137" t="s">
        <v>438</v>
      </c>
      <c r="T149" s="120">
        <v>3.478590745192307</v>
      </c>
      <c r="U149" s="120" t="s">
        <v>639</v>
      </c>
      <c r="V149" s="120" t="s">
        <v>639</v>
      </c>
      <c r="W149" s="120" t="s">
        <v>1846</v>
      </c>
      <c r="X149" s="120" t="s">
        <v>643</v>
      </c>
      <c r="Y149" s="120">
        <v>0.99</v>
      </c>
      <c r="Z149" s="120" t="s">
        <v>645</v>
      </c>
      <c r="AA149" s="120">
        <v>0</v>
      </c>
      <c r="AB149" s="137" t="s">
        <v>964</v>
      </c>
      <c r="AC149" s="120">
        <v>2015</v>
      </c>
      <c r="AD149" s="120">
        <v>12</v>
      </c>
      <c r="AE149" s="120" t="s">
        <v>1196</v>
      </c>
      <c r="AF149" s="120" t="s">
        <v>1136</v>
      </c>
      <c r="AG149" s="120" t="s">
        <v>1139</v>
      </c>
      <c r="AH149" s="120">
        <v>2</v>
      </c>
      <c r="AI149">
        <v>2</v>
      </c>
      <c r="AJ149" s="121">
        <v>1</v>
      </c>
      <c r="AK149" s="120" t="s">
        <v>75</v>
      </c>
      <c r="AL149" s="121">
        <v>0</v>
      </c>
      <c r="AM149" s="120">
        <v>-5.8466666666666702</v>
      </c>
      <c r="AN149" s="120">
        <v>13.43</v>
      </c>
      <c r="AO149" s="121">
        <v>0</v>
      </c>
      <c r="AP149" s="120">
        <v>1</v>
      </c>
    </row>
    <row r="150" spans="1:42" x14ac:dyDescent="0.25">
      <c r="A150" t="s">
        <v>33</v>
      </c>
      <c r="B150" s="81" t="s">
        <v>34</v>
      </c>
      <c r="C150" s="81" t="s">
        <v>47</v>
      </c>
      <c r="D150" s="120" t="s">
        <v>34</v>
      </c>
      <c r="E150" s="120" t="s">
        <v>56</v>
      </c>
      <c r="F150" s="136">
        <v>30</v>
      </c>
      <c r="G150" s="120" t="s">
        <v>59</v>
      </c>
      <c r="H150" s="120" t="s">
        <v>64</v>
      </c>
      <c r="I150" s="120">
        <v>10</v>
      </c>
      <c r="J150" s="120" t="s">
        <v>69</v>
      </c>
      <c r="K150" s="120" t="s">
        <v>71</v>
      </c>
      <c r="L150" s="120">
        <v>0</v>
      </c>
      <c r="M150" s="120">
        <v>0</v>
      </c>
      <c r="N150" s="120">
        <v>0</v>
      </c>
      <c r="O150" s="120">
        <v>0</v>
      </c>
      <c r="P150" s="120">
        <v>0</v>
      </c>
      <c r="Q150" s="120" t="s">
        <v>75</v>
      </c>
      <c r="R150" s="79" t="s">
        <v>1533</v>
      </c>
      <c r="S150" s="137" t="s">
        <v>214</v>
      </c>
      <c r="T150" s="120">
        <v>3.75</v>
      </c>
      <c r="U150" s="120" t="s">
        <v>639</v>
      </c>
      <c r="V150" s="120" t="s">
        <v>639</v>
      </c>
      <c r="W150" s="120" t="s">
        <v>1846</v>
      </c>
      <c r="X150" s="120" t="s">
        <v>643</v>
      </c>
      <c r="Y150" s="120">
        <v>0.99</v>
      </c>
      <c r="Z150" s="120" t="s">
        <v>645</v>
      </c>
      <c r="AA150" s="120">
        <v>0.67021346767432954</v>
      </c>
      <c r="AB150" s="137" t="s">
        <v>771</v>
      </c>
      <c r="AC150" s="120">
        <v>2016</v>
      </c>
      <c r="AD150" s="120">
        <v>1</v>
      </c>
      <c r="AE150" s="120" t="s">
        <v>1196</v>
      </c>
      <c r="AF150" s="120" t="s">
        <v>1133</v>
      </c>
      <c r="AG150" s="120" t="s">
        <v>1137</v>
      </c>
      <c r="AH150" s="120">
        <v>2</v>
      </c>
      <c r="AI150">
        <v>2</v>
      </c>
      <c r="AJ150" s="121">
        <v>2</v>
      </c>
      <c r="AK150" s="120" t="s">
        <v>75</v>
      </c>
      <c r="AL150" s="121">
        <v>1</v>
      </c>
      <c r="AM150" s="120">
        <v>4.0833333333333304</v>
      </c>
      <c r="AN150" s="120">
        <v>5.4166666666666696</v>
      </c>
      <c r="AO150" s="121">
        <v>0</v>
      </c>
      <c r="AP150" s="120">
        <v>2</v>
      </c>
    </row>
    <row r="151" spans="1:42" x14ac:dyDescent="0.25">
      <c r="A151" t="s">
        <v>33</v>
      </c>
      <c r="B151" s="81" t="s">
        <v>1192</v>
      </c>
      <c r="C151" s="81" t="s">
        <v>48</v>
      </c>
      <c r="D151" s="120" t="s">
        <v>52</v>
      </c>
      <c r="E151" s="120" t="s">
        <v>57</v>
      </c>
      <c r="F151" s="136">
        <v>0.5</v>
      </c>
      <c r="G151" s="120" t="s">
        <v>60</v>
      </c>
      <c r="H151" s="120" t="s">
        <v>64</v>
      </c>
      <c r="I151" s="120">
        <v>2</v>
      </c>
      <c r="J151" s="120" t="s">
        <v>68</v>
      </c>
      <c r="K151" s="120" t="s">
        <v>71</v>
      </c>
      <c r="L151" s="120">
        <v>0</v>
      </c>
      <c r="M151" s="120">
        <v>0</v>
      </c>
      <c r="N151" s="120">
        <v>0</v>
      </c>
      <c r="O151" s="120">
        <v>0</v>
      </c>
      <c r="P151" s="120">
        <v>0</v>
      </c>
      <c r="Q151" s="120" t="s">
        <v>75</v>
      </c>
      <c r="R151" s="79" t="s">
        <v>1535</v>
      </c>
      <c r="S151" s="137" t="s">
        <v>373</v>
      </c>
      <c r="T151" s="120">
        <v>2.2623948317307692</v>
      </c>
      <c r="U151" s="120" t="s">
        <v>640</v>
      </c>
      <c r="V151" s="120" t="s">
        <v>640</v>
      </c>
      <c r="W151" s="120" t="s">
        <v>1846</v>
      </c>
      <c r="X151" s="120" t="s">
        <v>643</v>
      </c>
      <c r="Y151" s="120">
        <v>0.78</v>
      </c>
      <c r="Z151" s="120" t="s">
        <v>645</v>
      </c>
      <c r="AA151" s="120">
        <v>0</v>
      </c>
      <c r="AB151" s="137" t="s">
        <v>906</v>
      </c>
      <c r="AC151" s="120">
        <v>2016</v>
      </c>
      <c r="AD151" s="120">
        <v>1</v>
      </c>
      <c r="AE151" s="120" t="s">
        <v>1196</v>
      </c>
      <c r="AF151" s="120" t="s">
        <v>1133</v>
      </c>
      <c r="AG151" s="120" t="s">
        <v>1139</v>
      </c>
      <c r="AH151" s="120">
        <v>1</v>
      </c>
      <c r="AI151">
        <v>1</v>
      </c>
      <c r="AJ151" s="121">
        <v>2</v>
      </c>
      <c r="AK151" s="120" t="s">
        <v>75</v>
      </c>
      <c r="AL151" s="121">
        <v>1</v>
      </c>
      <c r="AM151" s="120">
        <v>-5.8416666666666703</v>
      </c>
      <c r="AN151" s="120">
        <v>13.4316666666667</v>
      </c>
      <c r="AO151" s="121">
        <v>0</v>
      </c>
      <c r="AP151" s="120">
        <v>2</v>
      </c>
    </row>
    <row r="152" spans="1:42" x14ac:dyDescent="0.25">
      <c r="A152" t="s">
        <v>32</v>
      </c>
      <c r="B152" s="81" t="s">
        <v>34</v>
      </c>
      <c r="C152" s="81" t="s">
        <v>48</v>
      </c>
      <c r="D152" s="120" t="s">
        <v>52</v>
      </c>
      <c r="E152" s="120" t="s">
        <v>56</v>
      </c>
      <c r="F152" s="136">
        <v>54</v>
      </c>
      <c r="G152" s="120" t="s">
        <v>59</v>
      </c>
      <c r="H152" s="120" t="s">
        <v>64</v>
      </c>
      <c r="I152" s="120">
        <v>5</v>
      </c>
      <c r="J152" s="120" t="s">
        <v>69</v>
      </c>
      <c r="K152" s="120" t="s">
        <v>70</v>
      </c>
      <c r="L152" s="120">
        <v>0</v>
      </c>
      <c r="M152" s="120">
        <v>0</v>
      </c>
      <c r="N152" s="120">
        <v>0</v>
      </c>
      <c r="O152" s="120">
        <v>0</v>
      </c>
      <c r="P152" s="120">
        <v>0</v>
      </c>
      <c r="Q152" s="120" t="s">
        <v>74</v>
      </c>
      <c r="R152" s="79" t="s">
        <v>1539</v>
      </c>
      <c r="S152" s="137" t="s">
        <v>99</v>
      </c>
      <c r="T152" s="120">
        <v>3.7099609375</v>
      </c>
      <c r="U152" s="120" t="s">
        <v>639</v>
      </c>
      <c r="V152" s="120" t="s">
        <v>639</v>
      </c>
      <c r="W152" s="120" t="s">
        <v>1847</v>
      </c>
      <c r="X152" s="120" t="s">
        <v>644</v>
      </c>
      <c r="Y152" s="120">
        <v>1.73</v>
      </c>
      <c r="Z152" s="120" t="s">
        <v>645</v>
      </c>
      <c r="AA152" s="120">
        <v>0</v>
      </c>
      <c r="AB152" s="137" t="s">
        <v>669</v>
      </c>
      <c r="AC152" s="120">
        <v>2016</v>
      </c>
      <c r="AD152" s="120">
        <v>2</v>
      </c>
      <c r="AE152" s="120" t="s">
        <v>1196</v>
      </c>
      <c r="AF152" s="120" t="s">
        <v>1133</v>
      </c>
      <c r="AG152" s="120" t="s">
        <v>1137</v>
      </c>
      <c r="AH152" s="120">
        <v>2</v>
      </c>
      <c r="AI152">
        <v>2</v>
      </c>
      <c r="AJ152" s="121">
        <v>2</v>
      </c>
      <c r="AK152" s="120" t="s">
        <v>75</v>
      </c>
      <c r="AL152" s="121">
        <v>1</v>
      </c>
      <c r="AM152" s="120">
        <v>4</v>
      </c>
      <c r="AN152" s="120">
        <v>-4</v>
      </c>
      <c r="AO152" s="121">
        <v>1</v>
      </c>
      <c r="AP152" s="120">
        <v>3</v>
      </c>
    </row>
    <row r="153" spans="1:42" x14ac:dyDescent="0.25">
      <c r="A153" t="s">
        <v>32</v>
      </c>
      <c r="B153" s="81" t="s">
        <v>34</v>
      </c>
      <c r="C153" s="81" t="s">
        <v>50</v>
      </c>
      <c r="D153" s="120" t="s">
        <v>34</v>
      </c>
      <c r="E153" s="120" t="s">
        <v>56</v>
      </c>
      <c r="F153" s="136">
        <v>74</v>
      </c>
      <c r="G153" s="120" t="s">
        <v>59</v>
      </c>
      <c r="H153" s="120" t="s">
        <v>64</v>
      </c>
      <c r="I153" s="120">
        <v>5</v>
      </c>
      <c r="J153" s="120" t="s">
        <v>69</v>
      </c>
      <c r="K153" s="120" t="s">
        <v>70</v>
      </c>
      <c r="L153" s="120">
        <v>0</v>
      </c>
      <c r="M153" s="120">
        <v>0</v>
      </c>
      <c r="N153" s="120">
        <v>0</v>
      </c>
      <c r="O153" s="120">
        <v>0</v>
      </c>
      <c r="P153" s="120">
        <v>0</v>
      </c>
      <c r="Q153" s="120" t="s">
        <v>76</v>
      </c>
      <c r="R153" s="79" t="s">
        <v>1541</v>
      </c>
      <c r="S153" s="137" t="s">
        <v>308</v>
      </c>
      <c r="T153" s="120">
        <v>5.0302734375</v>
      </c>
      <c r="U153" s="120" t="s">
        <v>639</v>
      </c>
      <c r="V153" s="120" t="s">
        <v>639</v>
      </c>
      <c r="W153" s="120" t="s">
        <v>1846</v>
      </c>
      <c r="X153" s="120" t="s">
        <v>643</v>
      </c>
      <c r="Y153" s="120">
        <v>1.18</v>
      </c>
      <c r="Z153" s="120" t="s">
        <v>645</v>
      </c>
      <c r="AA153" s="120">
        <v>2.0027902826180711E-2</v>
      </c>
      <c r="AB153" s="137" t="s">
        <v>851</v>
      </c>
      <c r="AC153" s="120">
        <v>2016</v>
      </c>
      <c r="AD153" s="120">
        <v>2</v>
      </c>
      <c r="AE153" s="120" t="s">
        <v>1196</v>
      </c>
      <c r="AF153" s="120" t="s">
        <v>1133</v>
      </c>
      <c r="AG153" s="120" t="s">
        <v>1137</v>
      </c>
      <c r="AH153" s="120">
        <v>2</v>
      </c>
      <c r="AI153">
        <v>2</v>
      </c>
      <c r="AJ153" s="121">
        <v>2</v>
      </c>
      <c r="AK153" s="120" t="s">
        <v>75</v>
      </c>
      <c r="AL153" s="121">
        <v>1</v>
      </c>
      <c r="AM153" s="120">
        <v>3.85</v>
      </c>
      <c r="AN153" s="120">
        <v>4.6500000000000004</v>
      </c>
      <c r="AO153" s="121">
        <v>0</v>
      </c>
      <c r="AP153" s="120">
        <v>3</v>
      </c>
    </row>
    <row r="154" spans="1:42" x14ac:dyDescent="0.25">
      <c r="A154" t="s">
        <v>32</v>
      </c>
      <c r="B154" s="81" t="s">
        <v>34</v>
      </c>
      <c r="C154" s="81" t="s">
        <v>48</v>
      </c>
      <c r="D154" s="120" t="s">
        <v>50</v>
      </c>
      <c r="E154" s="120" t="s">
        <v>56</v>
      </c>
      <c r="F154" s="136">
        <v>78</v>
      </c>
      <c r="G154" s="120" t="s">
        <v>59</v>
      </c>
      <c r="H154" s="120" t="s">
        <v>62</v>
      </c>
      <c r="I154" s="120">
        <v>7</v>
      </c>
      <c r="J154" s="120" t="s">
        <v>69</v>
      </c>
      <c r="K154" s="120" t="s">
        <v>70</v>
      </c>
      <c r="L154" s="120">
        <v>0</v>
      </c>
      <c r="M154" s="120">
        <v>0</v>
      </c>
      <c r="N154" s="120">
        <v>0</v>
      </c>
      <c r="O154" s="120">
        <v>0</v>
      </c>
      <c r="P154" s="120">
        <v>0</v>
      </c>
      <c r="Q154" s="120" t="s">
        <v>75</v>
      </c>
      <c r="R154" s="79" t="s">
        <v>1548</v>
      </c>
      <c r="S154" s="137" t="s">
        <v>230</v>
      </c>
      <c r="T154" s="120">
        <v>1.990234375</v>
      </c>
      <c r="U154" s="120" t="s">
        <v>640</v>
      </c>
      <c r="V154" s="120" t="s">
        <v>640</v>
      </c>
      <c r="W154" s="120" t="s">
        <v>1847</v>
      </c>
      <c r="X154" s="120" t="s">
        <v>643</v>
      </c>
      <c r="Y154" s="120">
        <v>1.34</v>
      </c>
      <c r="Z154" s="120" t="s">
        <v>647</v>
      </c>
      <c r="AA154" s="120">
        <v>4.7009960515424529</v>
      </c>
      <c r="AB154" s="137" t="s">
        <v>785</v>
      </c>
      <c r="AC154" s="120">
        <v>2016</v>
      </c>
      <c r="AD154" s="120">
        <v>4</v>
      </c>
      <c r="AE154" s="120" t="s">
        <v>1197</v>
      </c>
      <c r="AF154" s="120" t="s">
        <v>1135</v>
      </c>
      <c r="AG154" s="120" t="s">
        <v>1137</v>
      </c>
      <c r="AH154" s="120">
        <v>2</v>
      </c>
      <c r="AI154">
        <v>3</v>
      </c>
      <c r="AJ154" s="121">
        <v>1</v>
      </c>
      <c r="AK154" s="120" t="s">
        <v>75</v>
      </c>
      <c r="AL154" s="121">
        <v>0</v>
      </c>
      <c r="AM154" s="120">
        <v>3.31</v>
      </c>
      <c r="AN154" s="120">
        <v>5.3983333333333299</v>
      </c>
      <c r="AO154" s="121">
        <v>0</v>
      </c>
      <c r="AP154" s="120">
        <v>3</v>
      </c>
    </row>
    <row r="155" spans="1:42" x14ac:dyDescent="0.25">
      <c r="A155" t="s">
        <v>32</v>
      </c>
      <c r="B155" s="81" t="s">
        <v>34</v>
      </c>
      <c r="C155" s="81" t="s">
        <v>48</v>
      </c>
      <c r="D155" s="120" t="s">
        <v>50</v>
      </c>
      <c r="E155" s="120" t="s">
        <v>56</v>
      </c>
      <c r="F155" s="136">
        <v>74</v>
      </c>
      <c r="G155" s="120" t="s">
        <v>59</v>
      </c>
      <c r="H155" s="120" t="s">
        <v>62</v>
      </c>
      <c r="I155" s="120">
        <v>7</v>
      </c>
      <c r="J155" s="120" t="s">
        <v>69</v>
      </c>
      <c r="K155" s="120" t="s">
        <v>70</v>
      </c>
      <c r="L155" s="120">
        <v>0</v>
      </c>
      <c r="M155" s="120">
        <v>0</v>
      </c>
      <c r="N155" s="120">
        <v>0</v>
      </c>
      <c r="O155" s="120">
        <v>0</v>
      </c>
      <c r="P155" s="120">
        <v>0</v>
      </c>
      <c r="Q155" s="120" t="s">
        <v>75</v>
      </c>
      <c r="R155" s="79" t="s">
        <v>1549</v>
      </c>
      <c r="S155" s="137" t="s">
        <v>249</v>
      </c>
      <c r="T155" s="120">
        <v>4.8798828125</v>
      </c>
      <c r="U155" s="120" t="s">
        <v>639</v>
      </c>
      <c r="V155" s="120" t="s">
        <v>639</v>
      </c>
      <c r="W155" s="120" t="s">
        <v>1846</v>
      </c>
      <c r="X155" s="120" t="s">
        <v>643</v>
      </c>
      <c r="Y155" s="120">
        <v>1.06</v>
      </c>
      <c r="Z155" s="120" t="s">
        <v>646</v>
      </c>
      <c r="AA155" s="120">
        <v>98.438683524727395</v>
      </c>
      <c r="AB155" s="137" t="s">
        <v>802</v>
      </c>
      <c r="AC155" s="120">
        <v>2016</v>
      </c>
      <c r="AD155" s="120">
        <v>4</v>
      </c>
      <c r="AE155" s="120" t="s">
        <v>1197</v>
      </c>
      <c r="AF155" s="120" t="s">
        <v>1135</v>
      </c>
      <c r="AG155" s="120" t="s">
        <v>1137</v>
      </c>
      <c r="AH155" s="120">
        <v>3</v>
      </c>
      <c r="AI155">
        <v>2</v>
      </c>
      <c r="AJ155" s="121">
        <v>1</v>
      </c>
      <c r="AK155" s="120" t="s">
        <v>75</v>
      </c>
      <c r="AL155" s="121">
        <v>0</v>
      </c>
      <c r="AM155" s="120">
        <v>3.29666666666667</v>
      </c>
      <c r="AN155" s="120">
        <v>5.5166666666666702</v>
      </c>
      <c r="AO155" s="121">
        <v>0</v>
      </c>
      <c r="AP155" s="120">
        <v>3</v>
      </c>
    </row>
    <row r="156" spans="1:42" x14ac:dyDescent="0.25">
      <c r="A156" t="s">
        <v>32</v>
      </c>
      <c r="B156" s="81" t="s">
        <v>34</v>
      </c>
      <c r="C156" s="81" t="s">
        <v>47</v>
      </c>
      <c r="D156" s="120" t="s">
        <v>50</v>
      </c>
      <c r="E156" s="120" t="s">
        <v>56</v>
      </c>
      <c r="F156" s="136">
        <v>97</v>
      </c>
      <c r="G156" s="120" t="s">
        <v>59</v>
      </c>
      <c r="H156" s="120" t="s">
        <v>66</v>
      </c>
      <c r="I156" s="120">
        <v>7</v>
      </c>
      <c r="J156" s="120" t="s">
        <v>69</v>
      </c>
      <c r="K156" s="120" t="s">
        <v>71</v>
      </c>
      <c r="L156" s="120">
        <v>0</v>
      </c>
      <c r="M156" s="120">
        <v>1</v>
      </c>
      <c r="N156" s="120">
        <v>0</v>
      </c>
      <c r="O156" s="120">
        <v>0</v>
      </c>
      <c r="P156" s="120">
        <v>0</v>
      </c>
      <c r="Q156" s="120" t="s">
        <v>76</v>
      </c>
      <c r="R156" s="79" t="s">
        <v>1553</v>
      </c>
      <c r="S156" s="137" t="s">
        <v>294</v>
      </c>
      <c r="T156" s="120">
        <v>1.91015625</v>
      </c>
      <c r="U156" s="120" t="s">
        <v>640</v>
      </c>
      <c r="V156" s="120" t="s">
        <v>640</v>
      </c>
      <c r="W156" s="120" t="s">
        <v>1846</v>
      </c>
      <c r="X156" s="120" t="s">
        <v>643</v>
      </c>
      <c r="Y156" s="120">
        <v>1.21</v>
      </c>
      <c r="Z156" s="120" t="s">
        <v>645</v>
      </c>
      <c r="AA156" s="120">
        <v>0</v>
      </c>
      <c r="AB156" s="137" t="s">
        <v>839</v>
      </c>
      <c r="AC156" s="120">
        <v>2016</v>
      </c>
      <c r="AD156" s="120">
        <v>4</v>
      </c>
      <c r="AE156" s="120" t="s">
        <v>1197</v>
      </c>
      <c r="AF156" s="120" t="s">
        <v>1135</v>
      </c>
      <c r="AG156" s="120" t="s">
        <v>1137</v>
      </c>
      <c r="AH156" s="120">
        <v>1</v>
      </c>
      <c r="AI156">
        <v>1</v>
      </c>
      <c r="AJ156" s="121">
        <v>2</v>
      </c>
      <c r="AK156" s="120" t="s">
        <v>75</v>
      </c>
      <c r="AL156" s="121">
        <v>1</v>
      </c>
      <c r="AM156" s="120">
        <v>3.8833333333333302</v>
      </c>
      <c r="AN156" s="120">
        <v>5.3666666666666698</v>
      </c>
      <c r="AO156" s="121">
        <v>0</v>
      </c>
      <c r="AP156" s="120">
        <v>2</v>
      </c>
    </row>
    <row r="157" spans="1:42" x14ac:dyDescent="0.25">
      <c r="A157" t="s">
        <v>33</v>
      </c>
      <c r="B157" s="81" t="s">
        <v>34</v>
      </c>
      <c r="C157" s="81" t="s">
        <v>47</v>
      </c>
      <c r="D157" s="120" t="s">
        <v>50</v>
      </c>
      <c r="E157" s="120" t="s">
        <v>56</v>
      </c>
      <c r="F157" s="136">
        <v>39</v>
      </c>
      <c r="G157" s="120" t="s">
        <v>59</v>
      </c>
      <c r="H157" s="120" t="s">
        <v>66</v>
      </c>
      <c r="I157" s="120">
        <v>11</v>
      </c>
      <c r="J157" s="120" t="s">
        <v>67</v>
      </c>
      <c r="K157" s="120" t="s">
        <v>71</v>
      </c>
      <c r="L157" s="120">
        <v>0</v>
      </c>
      <c r="M157" s="120">
        <v>1</v>
      </c>
      <c r="N157" s="120">
        <v>0</v>
      </c>
      <c r="O157" s="120">
        <v>0</v>
      </c>
      <c r="P157" s="120">
        <v>0</v>
      </c>
      <c r="Q157" s="120" t="s">
        <v>76</v>
      </c>
      <c r="R157" s="79" t="s">
        <v>1555</v>
      </c>
      <c r="S157" s="137" t="s">
        <v>260</v>
      </c>
      <c r="T157" s="120">
        <v>2.509765625</v>
      </c>
      <c r="U157" s="120" t="s">
        <v>640</v>
      </c>
      <c r="V157" s="120" t="s">
        <v>640</v>
      </c>
      <c r="W157" s="120" t="s">
        <v>1847</v>
      </c>
      <c r="X157" s="120" t="s">
        <v>643</v>
      </c>
      <c r="Y157" s="120">
        <v>1.37</v>
      </c>
      <c r="Z157" s="120" t="s">
        <v>645</v>
      </c>
      <c r="AA157" s="120">
        <v>1.473213150165974</v>
      </c>
      <c r="AB157" s="137" t="s">
        <v>812</v>
      </c>
      <c r="AC157" s="120">
        <v>2016</v>
      </c>
      <c r="AD157" s="120">
        <v>4</v>
      </c>
      <c r="AE157" s="120" t="s">
        <v>1197</v>
      </c>
      <c r="AF157" s="120" t="s">
        <v>1135</v>
      </c>
      <c r="AG157" s="120" t="s">
        <v>1137</v>
      </c>
      <c r="AH157" s="120">
        <v>1</v>
      </c>
      <c r="AI157">
        <v>2</v>
      </c>
      <c r="AJ157" s="121">
        <v>2</v>
      </c>
      <c r="AK157" s="120" t="s">
        <v>75</v>
      </c>
      <c r="AL157" s="121">
        <v>1</v>
      </c>
      <c r="AM157" s="120">
        <v>3.65</v>
      </c>
      <c r="AN157" s="120">
        <v>6.1333333333333302</v>
      </c>
      <c r="AO157" s="121">
        <v>1</v>
      </c>
      <c r="AP157" s="120">
        <v>3</v>
      </c>
    </row>
    <row r="158" spans="1:42" x14ac:dyDescent="0.25">
      <c r="A158" t="s">
        <v>32</v>
      </c>
      <c r="B158" s="81" t="s">
        <v>34</v>
      </c>
      <c r="C158" s="81" t="s">
        <v>48</v>
      </c>
      <c r="D158" s="120" t="s">
        <v>34</v>
      </c>
      <c r="E158" s="120" t="s">
        <v>56</v>
      </c>
      <c r="F158" s="136">
        <v>67</v>
      </c>
      <c r="G158" s="120" t="s">
        <v>59</v>
      </c>
      <c r="H158" s="120" t="s">
        <v>62</v>
      </c>
      <c r="I158" s="120">
        <v>7</v>
      </c>
      <c r="J158" s="120" t="s">
        <v>69</v>
      </c>
      <c r="K158" s="120" t="s">
        <v>70</v>
      </c>
      <c r="L158" s="120">
        <v>0</v>
      </c>
      <c r="M158" s="120">
        <v>0</v>
      </c>
      <c r="N158" s="120">
        <v>0</v>
      </c>
      <c r="O158" s="120">
        <v>0</v>
      </c>
      <c r="P158" s="120">
        <v>0</v>
      </c>
      <c r="Q158" s="120" t="s">
        <v>74</v>
      </c>
      <c r="R158" s="79" t="s">
        <v>1557</v>
      </c>
      <c r="S158" s="137" t="s">
        <v>105</v>
      </c>
      <c r="T158" s="120">
        <v>2.41015625</v>
      </c>
      <c r="U158" s="120" t="s">
        <v>640</v>
      </c>
      <c r="V158" s="120" t="s">
        <v>640</v>
      </c>
      <c r="W158" s="120" t="s">
        <v>1847</v>
      </c>
      <c r="X158" s="120" t="s">
        <v>644</v>
      </c>
      <c r="Y158" s="120">
        <v>1.53</v>
      </c>
      <c r="Z158" s="120" t="s">
        <v>645</v>
      </c>
      <c r="AA158" s="120">
        <v>1.7197164881508791</v>
      </c>
      <c r="AB158" s="137" t="s">
        <v>675</v>
      </c>
      <c r="AC158" s="120">
        <v>2016</v>
      </c>
      <c r="AD158" s="120">
        <v>4</v>
      </c>
      <c r="AE158" s="120" t="s">
        <v>1197</v>
      </c>
      <c r="AF158" s="120" t="s">
        <v>1135</v>
      </c>
      <c r="AG158" s="120" t="s">
        <v>1137</v>
      </c>
      <c r="AH158" s="120">
        <v>2</v>
      </c>
      <c r="AI158">
        <v>2</v>
      </c>
      <c r="AJ158" s="121">
        <v>1</v>
      </c>
      <c r="AK158" s="120" t="s">
        <v>75</v>
      </c>
      <c r="AL158" s="121">
        <v>0</v>
      </c>
      <c r="AM158" s="120">
        <v>3.93333333333333</v>
      </c>
      <c r="AN158" s="120">
        <v>4.7166666666666703</v>
      </c>
      <c r="AO158" s="121">
        <v>0</v>
      </c>
      <c r="AP158" s="120">
        <v>3</v>
      </c>
    </row>
    <row r="159" spans="1:42" x14ac:dyDescent="0.25">
      <c r="A159" t="s">
        <v>33</v>
      </c>
      <c r="B159" s="81" t="s">
        <v>34</v>
      </c>
      <c r="C159" s="81" t="s">
        <v>48</v>
      </c>
      <c r="D159" s="120" t="s">
        <v>52</v>
      </c>
      <c r="E159" s="120" t="s">
        <v>56</v>
      </c>
      <c r="F159" s="136">
        <v>34</v>
      </c>
      <c r="G159" s="120" t="s">
        <v>59</v>
      </c>
      <c r="H159" s="120" t="s">
        <v>62</v>
      </c>
      <c r="I159" s="120">
        <v>8</v>
      </c>
      <c r="J159" s="120" t="s">
        <v>69</v>
      </c>
      <c r="K159" s="120" t="s">
        <v>70</v>
      </c>
      <c r="L159" s="120">
        <v>0</v>
      </c>
      <c r="M159" s="120">
        <v>0</v>
      </c>
      <c r="N159" s="120">
        <v>0</v>
      </c>
      <c r="O159" s="120">
        <v>0</v>
      </c>
      <c r="P159" s="120">
        <v>0</v>
      </c>
      <c r="Q159" s="120" t="s">
        <v>74</v>
      </c>
      <c r="R159" s="79" t="s">
        <v>1559</v>
      </c>
      <c r="S159" s="137" t="s">
        <v>110</v>
      </c>
      <c r="T159" s="120">
        <v>3.8896484375</v>
      </c>
      <c r="U159" s="120" t="s">
        <v>639</v>
      </c>
      <c r="V159" s="120" t="s">
        <v>639</v>
      </c>
      <c r="W159" s="120" t="s">
        <v>1846</v>
      </c>
      <c r="X159" s="120" t="s">
        <v>643</v>
      </c>
      <c r="Y159" s="120">
        <v>1.24</v>
      </c>
      <c r="Z159" s="120" t="s">
        <v>647</v>
      </c>
      <c r="AA159" s="120">
        <v>7.1400380926206699</v>
      </c>
      <c r="AB159" s="137" t="s">
        <v>665</v>
      </c>
      <c r="AC159" s="120">
        <v>2016</v>
      </c>
      <c r="AD159" s="120">
        <v>5</v>
      </c>
      <c r="AE159" s="120" t="s">
        <v>1197</v>
      </c>
      <c r="AF159" s="120" t="s">
        <v>1135</v>
      </c>
      <c r="AG159" s="120" t="s">
        <v>1137</v>
      </c>
      <c r="AH159" s="120">
        <v>2</v>
      </c>
      <c r="AI159">
        <v>2</v>
      </c>
      <c r="AJ159" s="121">
        <v>1</v>
      </c>
      <c r="AK159" s="120" t="s">
        <v>75</v>
      </c>
      <c r="AL159" s="121">
        <v>0</v>
      </c>
      <c r="AM159" s="120">
        <v>3.8483333333333301</v>
      </c>
      <c r="AN159" s="120">
        <v>5.415</v>
      </c>
      <c r="AO159" s="121">
        <v>0</v>
      </c>
      <c r="AP159" s="120">
        <v>3</v>
      </c>
    </row>
    <row r="160" spans="1:42" x14ac:dyDescent="0.25">
      <c r="A160" t="s">
        <v>32</v>
      </c>
      <c r="B160" s="81" t="s">
        <v>34</v>
      </c>
      <c r="C160" s="81" t="s">
        <v>48</v>
      </c>
      <c r="D160" s="120" t="s">
        <v>52</v>
      </c>
      <c r="E160" s="120" t="s">
        <v>56</v>
      </c>
      <c r="F160" s="136">
        <v>58</v>
      </c>
      <c r="G160" s="120" t="s">
        <v>59</v>
      </c>
      <c r="H160" s="120" t="s">
        <v>62</v>
      </c>
      <c r="I160" s="120">
        <v>8</v>
      </c>
      <c r="J160" s="120" t="s">
        <v>69</v>
      </c>
      <c r="K160" s="120" t="s">
        <v>70</v>
      </c>
      <c r="L160" s="120">
        <v>0</v>
      </c>
      <c r="M160" s="120">
        <v>0</v>
      </c>
      <c r="N160" s="120">
        <v>0</v>
      </c>
      <c r="O160" s="120">
        <v>0</v>
      </c>
      <c r="P160" s="120">
        <v>0</v>
      </c>
      <c r="Q160" s="120" t="s">
        <v>74</v>
      </c>
      <c r="R160" s="79" t="s">
        <v>1561</v>
      </c>
      <c r="S160" s="137" t="s">
        <v>113</v>
      </c>
      <c r="T160" s="120">
        <v>4.9501953125</v>
      </c>
      <c r="U160" s="120" t="s">
        <v>639</v>
      </c>
      <c r="V160" s="120" t="s">
        <v>639</v>
      </c>
      <c r="W160" s="120" t="s">
        <v>1846</v>
      </c>
      <c r="X160" s="120" t="s">
        <v>643</v>
      </c>
      <c r="Y160" s="120">
        <v>1.05</v>
      </c>
      <c r="Z160" s="120" t="s">
        <v>646</v>
      </c>
      <c r="AA160" s="120">
        <v>44.602139593907893</v>
      </c>
      <c r="AB160" s="137" t="s">
        <v>681</v>
      </c>
      <c r="AC160" s="120">
        <v>2016</v>
      </c>
      <c r="AD160" s="120">
        <v>5</v>
      </c>
      <c r="AE160" s="120" t="s">
        <v>1197</v>
      </c>
      <c r="AF160" s="120" t="s">
        <v>1135</v>
      </c>
      <c r="AG160" s="120" t="s">
        <v>1137</v>
      </c>
      <c r="AH160" s="120">
        <v>3</v>
      </c>
      <c r="AI160">
        <v>2</v>
      </c>
      <c r="AJ160" s="121">
        <v>1</v>
      </c>
      <c r="AK160" s="120" t="s">
        <v>75</v>
      </c>
      <c r="AL160" s="121">
        <v>0</v>
      </c>
      <c r="AM160" s="120">
        <v>3.7</v>
      </c>
      <c r="AN160" s="120">
        <v>5.1666666666666696</v>
      </c>
      <c r="AO160" s="121">
        <v>0</v>
      </c>
      <c r="AP160" s="120">
        <v>3</v>
      </c>
    </row>
    <row r="161" spans="1:42" x14ac:dyDescent="0.25">
      <c r="A161" t="s">
        <v>33</v>
      </c>
      <c r="B161" s="81" t="s">
        <v>36</v>
      </c>
      <c r="C161" s="81" t="s">
        <v>48</v>
      </c>
      <c r="D161" s="120" t="s">
        <v>52</v>
      </c>
      <c r="E161" s="120" t="s">
        <v>57</v>
      </c>
      <c r="F161" s="136">
        <v>2.5</v>
      </c>
      <c r="G161" s="120" t="s">
        <v>61</v>
      </c>
      <c r="H161" s="120" t="s">
        <v>62</v>
      </c>
      <c r="I161" s="120">
        <v>7</v>
      </c>
      <c r="J161" s="120" t="s">
        <v>69</v>
      </c>
      <c r="K161" s="120" t="s">
        <v>71</v>
      </c>
      <c r="L161" s="120">
        <v>0</v>
      </c>
      <c r="M161" s="120">
        <v>0</v>
      </c>
      <c r="N161" s="120">
        <v>0</v>
      </c>
      <c r="O161" s="120">
        <v>0</v>
      </c>
      <c r="P161" s="120">
        <v>0</v>
      </c>
      <c r="Q161" s="120" t="s">
        <v>75</v>
      </c>
      <c r="R161" s="79" t="s">
        <v>1562</v>
      </c>
      <c r="S161" s="137" t="s">
        <v>562</v>
      </c>
      <c r="T161" s="120">
        <v>1.740234375</v>
      </c>
      <c r="U161" s="120" t="s">
        <v>640</v>
      </c>
      <c r="V161" s="120" t="s">
        <v>640</v>
      </c>
      <c r="W161" s="120" t="s">
        <v>1846</v>
      </c>
      <c r="X161" s="120" t="s">
        <v>643</v>
      </c>
      <c r="Y161" s="120">
        <v>0.9</v>
      </c>
      <c r="Z161" s="120" t="s">
        <v>645</v>
      </c>
      <c r="AA161" s="120">
        <v>0</v>
      </c>
      <c r="AB161" s="137" t="s">
        <v>1070</v>
      </c>
      <c r="AC161" s="120">
        <v>2016</v>
      </c>
      <c r="AD161" s="120">
        <v>5</v>
      </c>
      <c r="AE161" s="120" t="s">
        <v>1197</v>
      </c>
      <c r="AF161" s="120" t="s">
        <v>1135</v>
      </c>
      <c r="AG161" s="120" t="s">
        <v>1138</v>
      </c>
      <c r="AH161" s="120">
        <v>1</v>
      </c>
      <c r="AI161">
        <v>1</v>
      </c>
      <c r="AJ161" s="121">
        <v>1</v>
      </c>
      <c r="AK161" s="120" t="s">
        <v>75</v>
      </c>
      <c r="AL161" s="121">
        <v>0</v>
      </c>
      <c r="AM161" s="120">
        <v>6.0949999999999998</v>
      </c>
      <c r="AN161" s="120">
        <v>1.25</v>
      </c>
      <c r="AO161" s="121">
        <v>0</v>
      </c>
      <c r="AP161" s="120">
        <v>2</v>
      </c>
    </row>
    <row r="162" spans="1:42" x14ac:dyDescent="0.25">
      <c r="A162" t="s">
        <v>32</v>
      </c>
      <c r="B162" s="81" t="s">
        <v>1191</v>
      </c>
      <c r="C162" s="81" t="s">
        <v>48</v>
      </c>
      <c r="D162" s="120" t="s">
        <v>52</v>
      </c>
      <c r="E162" s="120" t="s">
        <v>56</v>
      </c>
      <c r="F162" s="136">
        <v>67</v>
      </c>
      <c r="G162" s="120" t="s">
        <v>59</v>
      </c>
      <c r="H162" s="120" t="s">
        <v>62</v>
      </c>
      <c r="I162" s="120">
        <v>1</v>
      </c>
      <c r="J162" s="120" t="s">
        <v>68</v>
      </c>
      <c r="K162" s="120" t="s">
        <v>71</v>
      </c>
      <c r="L162" s="120">
        <v>0</v>
      </c>
      <c r="M162" s="120">
        <v>0</v>
      </c>
      <c r="N162" s="120">
        <v>0</v>
      </c>
      <c r="O162" s="120">
        <v>0</v>
      </c>
      <c r="P162" s="120">
        <v>0</v>
      </c>
      <c r="Q162" s="120" t="s">
        <v>75</v>
      </c>
      <c r="R162" s="79" t="s">
        <v>1563</v>
      </c>
      <c r="S162" s="137" t="s">
        <v>188</v>
      </c>
      <c r="T162" s="120">
        <v>4.58984375</v>
      </c>
      <c r="U162" s="120" t="s">
        <v>639</v>
      </c>
      <c r="V162" s="120" t="s">
        <v>639</v>
      </c>
      <c r="W162" s="120" t="s">
        <v>1847</v>
      </c>
      <c r="X162" s="120" t="s">
        <v>644</v>
      </c>
      <c r="Y162" s="120">
        <v>1.56</v>
      </c>
      <c r="Z162" s="120" t="s">
        <v>645</v>
      </c>
      <c r="AA162" s="120">
        <v>0</v>
      </c>
      <c r="AB162" s="137" t="s">
        <v>746</v>
      </c>
      <c r="AC162" s="120">
        <v>2016</v>
      </c>
      <c r="AD162" s="120">
        <v>6</v>
      </c>
      <c r="AE162" s="120" t="s">
        <v>1197</v>
      </c>
      <c r="AF162" s="120" t="s">
        <v>1135</v>
      </c>
      <c r="AG162" s="120" t="s">
        <v>1138</v>
      </c>
      <c r="AH162" s="120">
        <v>2</v>
      </c>
      <c r="AI162">
        <v>2</v>
      </c>
      <c r="AJ162" s="121">
        <v>1</v>
      </c>
      <c r="AK162" s="120" t="s">
        <v>75</v>
      </c>
      <c r="AL162" s="121">
        <v>0</v>
      </c>
      <c r="AM162" s="120">
        <v>5.3783333333333303</v>
      </c>
      <c r="AN162" s="120">
        <v>2.4049999999999998</v>
      </c>
      <c r="AO162" s="121">
        <v>0</v>
      </c>
      <c r="AP162" s="120">
        <v>2</v>
      </c>
    </row>
    <row r="163" spans="1:42" x14ac:dyDescent="0.25">
      <c r="A163" t="s">
        <v>33</v>
      </c>
      <c r="B163" s="81" t="s">
        <v>45</v>
      </c>
      <c r="C163" s="81" t="s">
        <v>48</v>
      </c>
      <c r="D163" s="120" t="s">
        <v>50</v>
      </c>
      <c r="E163" s="120" t="s">
        <v>57</v>
      </c>
      <c r="F163" s="136">
        <v>0.7</v>
      </c>
      <c r="G163" s="120" t="s">
        <v>60</v>
      </c>
      <c r="H163" s="120" t="s">
        <v>64</v>
      </c>
      <c r="I163" s="120">
        <v>1</v>
      </c>
      <c r="J163" s="120" t="s">
        <v>68</v>
      </c>
      <c r="K163" s="120" t="s">
        <v>71</v>
      </c>
      <c r="L163" s="120">
        <v>0</v>
      </c>
      <c r="M163" s="120">
        <v>0</v>
      </c>
      <c r="N163" s="120">
        <v>0</v>
      </c>
      <c r="O163" s="120">
        <v>0</v>
      </c>
      <c r="P163" s="120">
        <v>0</v>
      </c>
      <c r="Q163" s="120" t="s">
        <v>75</v>
      </c>
      <c r="R163" s="79" t="s">
        <v>1564</v>
      </c>
      <c r="S163" s="137" t="s">
        <v>363</v>
      </c>
      <c r="T163" s="120">
        <v>3.259765625</v>
      </c>
      <c r="U163" s="120" t="s">
        <v>640</v>
      </c>
      <c r="V163" s="120" t="s">
        <v>639</v>
      </c>
      <c r="W163" s="120" t="s">
        <v>1846</v>
      </c>
      <c r="X163" s="120" t="s">
        <v>642</v>
      </c>
      <c r="Y163" s="120">
        <v>0.52</v>
      </c>
      <c r="Z163" s="120" t="s">
        <v>645</v>
      </c>
      <c r="AA163" s="120">
        <v>0</v>
      </c>
      <c r="AB163" s="137" t="s">
        <v>896</v>
      </c>
      <c r="AC163" s="120">
        <v>2016</v>
      </c>
      <c r="AD163" s="120">
        <v>6</v>
      </c>
      <c r="AE163" s="120" t="s">
        <v>1197</v>
      </c>
      <c r="AF163" s="120" t="s">
        <v>1135</v>
      </c>
      <c r="AG163" s="120" t="s">
        <v>1139</v>
      </c>
      <c r="AH163" s="120">
        <v>2</v>
      </c>
      <c r="AI163">
        <v>1</v>
      </c>
      <c r="AJ163" s="121">
        <v>2</v>
      </c>
      <c r="AK163" s="120" t="s">
        <v>75</v>
      </c>
      <c r="AL163" s="121">
        <v>1</v>
      </c>
      <c r="AM163" s="120">
        <v>-8.7449999999999992</v>
      </c>
      <c r="AN163" s="120">
        <v>13.2983333333333</v>
      </c>
      <c r="AO163" s="121">
        <v>0</v>
      </c>
      <c r="AP163" s="120">
        <v>2</v>
      </c>
    </row>
    <row r="164" spans="1:42" x14ac:dyDescent="0.25">
      <c r="A164" t="s">
        <v>33</v>
      </c>
      <c r="B164" s="81" t="s">
        <v>41</v>
      </c>
      <c r="C164" s="81" t="s">
        <v>47</v>
      </c>
      <c r="D164" s="120" t="s">
        <v>50</v>
      </c>
      <c r="E164" s="120" t="s">
        <v>57</v>
      </c>
      <c r="F164" s="136">
        <v>5</v>
      </c>
      <c r="G164" s="120" t="s">
        <v>61</v>
      </c>
      <c r="H164" s="120" t="s">
        <v>64</v>
      </c>
      <c r="I164" s="120">
        <v>6</v>
      </c>
      <c r="J164" s="120" t="s">
        <v>69</v>
      </c>
      <c r="K164" s="120" t="s">
        <v>70</v>
      </c>
      <c r="L164" s="120">
        <v>0</v>
      </c>
      <c r="M164" s="120">
        <v>0</v>
      </c>
      <c r="N164" s="120">
        <v>1</v>
      </c>
      <c r="O164" s="120">
        <v>1</v>
      </c>
      <c r="P164" s="120">
        <v>0</v>
      </c>
      <c r="Q164" s="120" t="s">
        <v>75</v>
      </c>
      <c r="R164" s="79" t="s">
        <v>1565</v>
      </c>
      <c r="S164" s="137" t="s">
        <v>601</v>
      </c>
      <c r="T164" s="120">
        <v>3.75</v>
      </c>
      <c r="U164" s="120" t="s">
        <v>639</v>
      </c>
      <c r="V164" s="120" t="s">
        <v>639</v>
      </c>
      <c r="W164" s="120" t="s">
        <v>1845</v>
      </c>
      <c r="X164" s="120" t="s">
        <v>642</v>
      </c>
      <c r="Y164" s="120">
        <v>0.47</v>
      </c>
      <c r="Z164" s="120" t="s">
        <v>645</v>
      </c>
      <c r="AA164" s="120">
        <v>2.2311055683530809</v>
      </c>
      <c r="AB164" s="137" t="s">
        <v>1104</v>
      </c>
      <c r="AC164" s="120">
        <v>2016</v>
      </c>
      <c r="AD164" s="120">
        <v>7</v>
      </c>
      <c r="AE164" s="120" t="s">
        <v>1197</v>
      </c>
      <c r="AF164" s="120" t="s">
        <v>1134</v>
      </c>
      <c r="AG164" s="120" t="s">
        <v>1140</v>
      </c>
      <c r="AH164" s="120">
        <v>2</v>
      </c>
      <c r="AI164">
        <v>1</v>
      </c>
      <c r="AJ164" s="121">
        <v>2</v>
      </c>
      <c r="AK164" s="120" t="s">
        <v>75</v>
      </c>
      <c r="AL164" s="121">
        <v>1</v>
      </c>
      <c r="AM164" s="120">
        <v>9.3933333333333309</v>
      </c>
      <c r="AN164" s="120">
        <v>-13.6983333333333</v>
      </c>
      <c r="AO164" s="121">
        <v>0</v>
      </c>
      <c r="AP164" s="120">
        <v>3</v>
      </c>
    </row>
    <row r="165" spans="1:42" x14ac:dyDescent="0.25">
      <c r="A165" t="s">
        <v>32</v>
      </c>
      <c r="B165" s="81" t="s">
        <v>34</v>
      </c>
      <c r="C165" s="81" t="s">
        <v>48</v>
      </c>
      <c r="D165" s="120" t="s">
        <v>34</v>
      </c>
      <c r="E165" s="120" t="s">
        <v>56</v>
      </c>
      <c r="F165" s="136">
        <v>85</v>
      </c>
      <c r="G165" s="120" t="s">
        <v>59</v>
      </c>
      <c r="H165" s="120" t="s">
        <v>62</v>
      </c>
      <c r="I165" s="120">
        <v>8</v>
      </c>
      <c r="J165" s="120" t="s">
        <v>69</v>
      </c>
      <c r="K165" s="120" t="s">
        <v>70</v>
      </c>
      <c r="L165" s="120">
        <v>0</v>
      </c>
      <c r="M165" s="120">
        <v>0</v>
      </c>
      <c r="N165" s="120">
        <v>0</v>
      </c>
      <c r="O165" s="120">
        <v>0</v>
      </c>
      <c r="P165" s="120">
        <v>0</v>
      </c>
      <c r="Q165" s="120" t="s">
        <v>76</v>
      </c>
      <c r="R165" s="79" t="s">
        <v>1567</v>
      </c>
      <c r="S165" s="137" t="s">
        <v>317</v>
      </c>
      <c r="T165" s="120">
        <v>5.2998046875</v>
      </c>
      <c r="U165" s="120" t="s">
        <v>639</v>
      </c>
      <c r="V165" s="120" t="s">
        <v>639</v>
      </c>
      <c r="W165" s="120" t="s">
        <v>1847</v>
      </c>
      <c r="X165" s="120" t="s">
        <v>644</v>
      </c>
      <c r="Y165" s="120">
        <v>1.64</v>
      </c>
      <c r="Z165" s="120" t="s">
        <v>645</v>
      </c>
      <c r="AA165" s="120">
        <v>0.62091753585264087</v>
      </c>
      <c r="AB165" s="137" t="s">
        <v>817</v>
      </c>
      <c r="AC165" s="120">
        <v>2016</v>
      </c>
      <c r="AD165" s="120">
        <v>7</v>
      </c>
      <c r="AE165" s="120" t="s">
        <v>1197</v>
      </c>
      <c r="AF165" s="120" t="s">
        <v>1134</v>
      </c>
      <c r="AG165" s="120" t="s">
        <v>1137</v>
      </c>
      <c r="AH165" s="120">
        <v>2</v>
      </c>
      <c r="AI165">
        <v>2</v>
      </c>
      <c r="AJ165" s="121">
        <v>1</v>
      </c>
      <c r="AK165" s="120" t="s">
        <v>75</v>
      </c>
      <c r="AL165" s="121">
        <v>0</v>
      </c>
      <c r="AM165" s="120">
        <v>3.2666666666666702</v>
      </c>
      <c r="AN165" s="120">
        <v>5.15</v>
      </c>
      <c r="AO165" s="121">
        <v>0</v>
      </c>
      <c r="AP165" s="120">
        <v>3</v>
      </c>
    </row>
    <row r="166" spans="1:42" x14ac:dyDescent="0.25">
      <c r="A166" t="s">
        <v>32</v>
      </c>
      <c r="B166" s="81" t="s">
        <v>34</v>
      </c>
      <c r="C166" s="81" t="s">
        <v>47</v>
      </c>
      <c r="D166" s="120" t="s">
        <v>50</v>
      </c>
      <c r="E166" s="120" t="s">
        <v>56</v>
      </c>
      <c r="F166" s="136">
        <v>98</v>
      </c>
      <c r="G166" s="120" t="s">
        <v>59</v>
      </c>
      <c r="H166" s="120" t="s">
        <v>66</v>
      </c>
      <c r="I166" s="120">
        <v>3</v>
      </c>
      <c r="J166" s="120" t="s">
        <v>68</v>
      </c>
      <c r="K166" s="120" t="s">
        <v>70</v>
      </c>
      <c r="L166" s="120">
        <v>0</v>
      </c>
      <c r="M166" s="120">
        <v>1</v>
      </c>
      <c r="N166" s="120">
        <v>0</v>
      </c>
      <c r="O166" s="120">
        <v>1</v>
      </c>
      <c r="P166" s="120">
        <v>0</v>
      </c>
      <c r="Q166" s="120" t="s">
        <v>76</v>
      </c>
      <c r="R166" s="79" t="s">
        <v>1568</v>
      </c>
      <c r="S166" s="137" t="s">
        <v>266</v>
      </c>
      <c r="T166" s="120">
        <v>6.83984375</v>
      </c>
      <c r="U166" s="120" t="s">
        <v>641</v>
      </c>
      <c r="V166" s="120" t="s">
        <v>641</v>
      </c>
      <c r="W166" s="120" t="s">
        <v>1847</v>
      </c>
      <c r="X166" s="120" t="s">
        <v>644</v>
      </c>
      <c r="Y166" s="120">
        <v>1.54</v>
      </c>
      <c r="Z166" s="120" t="s">
        <v>647</v>
      </c>
      <c r="AA166" s="120">
        <v>4.5889703440479872</v>
      </c>
      <c r="AB166" s="137" t="s">
        <v>817</v>
      </c>
      <c r="AC166" s="120">
        <v>2016</v>
      </c>
      <c r="AD166" s="120">
        <v>7</v>
      </c>
      <c r="AE166" s="120" t="s">
        <v>1197</v>
      </c>
      <c r="AF166" s="120" t="s">
        <v>1134</v>
      </c>
      <c r="AG166" s="120" t="s">
        <v>1137</v>
      </c>
      <c r="AH166" s="120">
        <v>3</v>
      </c>
      <c r="AI166">
        <v>2</v>
      </c>
      <c r="AJ166" s="121">
        <v>2</v>
      </c>
      <c r="AK166" s="120" t="s">
        <v>75</v>
      </c>
      <c r="AL166" s="121">
        <v>1</v>
      </c>
      <c r="AM166" s="120">
        <v>3.0833333333333299</v>
      </c>
      <c r="AN166" s="120">
        <v>4.8833333333333302</v>
      </c>
      <c r="AO166" s="121">
        <v>0</v>
      </c>
      <c r="AP166" s="120">
        <v>2</v>
      </c>
    </row>
    <row r="167" spans="1:42" x14ac:dyDescent="0.25">
      <c r="A167" t="s">
        <v>33</v>
      </c>
      <c r="B167" s="81" t="s">
        <v>34</v>
      </c>
      <c r="C167" s="81" t="s">
        <v>48</v>
      </c>
      <c r="D167" s="120" t="s">
        <v>52</v>
      </c>
      <c r="E167" s="120" t="s">
        <v>58</v>
      </c>
      <c r="F167" s="136">
        <v>0</v>
      </c>
      <c r="G167" s="120" t="s">
        <v>60</v>
      </c>
      <c r="H167" s="120" t="s">
        <v>62</v>
      </c>
      <c r="I167" s="120">
        <v>3</v>
      </c>
      <c r="J167" s="120" t="s">
        <v>68</v>
      </c>
      <c r="K167" s="120" t="s">
        <v>72</v>
      </c>
      <c r="L167" s="120">
        <v>0</v>
      </c>
      <c r="M167" s="120">
        <v>0</v>
      </c>
      <c r="N167" s="120">
        <v>0</v>
      </c>
      <c r="O167" s="120">
        <v>0</v>
      </c>
      <c r="P167" s="120">
        <v>0</v>
      </c>
      <c r="Q167" s="120" t="s">
        <v>74</v>
      </c>
      <c r="R167" s="79" t="s">
        <v>1572</v>
      </c>
      <c r="S167" s="137" t="s">
        <v>355</v>
      </c>
      <c r="T167" s="120">
        <v>4.990234375</v>
      </c>
      <c r="U167" s="120" t="s">
        <v>639</v>
      </c>
      <c r="V167" s="120" t="s">
        <v>639</v>
      </c>
      <c r="W167" s="120" t="s">
        <v>1846</v>
      </c>
      <c r="X167" s="120" t="s">
        <v>643</v>
      </c>
      <c r="Y167" s="120">
        <v>0.99</v>
      </c>
      <c r="Z167" s="120" t="s">
        <v>647</v>
      </c>
      <c r="AA167" s="120">
        <v>20.296989334747149</v>
      </c>
      <c r="AB167" s="137" t="s">
        <v>888</v>
      </c>
      <c r="AC167" s="120">
        <v>2016</v>
      </c>
      <c r="AD167" s="120">
        <v>7</v>
      </c>
      <c r="AE167" s="120" t="s">
        <v>1197</v>
      </c>
      <c r="AF167" s="120" t="s">
        <v>1134</v>
      </c>
      <c r="AG167" s="120" t="s">
        <v>1137</v>
      </c>
      <c r="AH167" s="120">
        <v>2</v>
      </c>
      <c r="AI167">
        <v>2</v>
      </c>
      <c r="AJ167" s="121">
        <v>1</v>
      </c>
      <c r="AK167" s="120" t="s">
        <v>75</v>
      </c>
      <c r="AL167" s="121">
        <v>0</v>
      </c>
      <c r="AM167" s="120">
        <v>6.4349999999999996</v>
      </c>
      <c r="AN167" s="120">
        <v>3.3266666666666702</v>
      </c>
      <c r="AO167" s="121">
        <v>0</v>
      </c>
      <c r="AP167" s="120">
        <v>1</v>
      </c>
    </row>
    <row r="168" spans="1:42" x14ac:dyDescent="0.25">
      <c r="A168" t="s">
        <v>33</v>
      </c>
      <c r="B168" s="81" t="s">
        <v>34</v>
      </c>
      <c r="C168" s="81" t="s">
        <v>48</v>
      </c>
      <c r="D168" s="120" t="s">
        <v>52</v>
      </c>
      <c r="E168" s="120" t="s">
        <v>58</v>
      </c>
      <c r="F168" s="136">
        <v>0</v>
      </c>
      <c r="G168" s="120" t="s">
        <v>60</v>
      </c>
      <c r="H168" s="120" t="s">
        <v>64</v>
      </c>
      <c r="I168" s="120">
        <v>4</v>
      </c>
      <c r="J168" s="120" t="s">
        <v>68</v>
      </c>
      <c r="K168" s="120" t="s">
        <v>72</v>
      </c>
      <c r="L168" s="120">
        <v>0</v>
      </c>
      <c r="M168" s="120">
        <v>0</v>
      </c>
      <c r="N168" s="120">
        <v>0</v>
      </c>
      <c r="O168" s="120">
        <v>0</v>
      </c>
      <c r="P168" s="120">
        <v>0</v>
      </c>
      <c r="Q168" s="120" t="s">
        <v>75</v>
      </c>
      <c r="R168" s="79" t="s">
        <v>1573</v>
      </c>
      <c r="S168" s="137" t="s">
        <v>405</v>
      </c>
      <c r="T168" s="120">
        <v>4.669921875</v>
      </c>
      <c r="U168" s="120" t="s">
        <v>639</v>
      </c>
      <c r="V168" s="120" t="s">
        <v>639</v>
      </c>
      <c r="W168" s="120" t="s">
        <v>1847</v>
      </c>
      <c r="X168" s="120" t="s">
        <v>644</v>
      </c>
      <c r="Y168" s="120">
        <v>1.57</v>
      </c>
      <c r="Z168" s="120" t="s">
        <v>645</v>
      </c>
      <c r="AA168" s="120">
        <v>0</v>
      </c>
      <c r="AB168" s="137" t="s">
        <v>933</v>
      </c>
      <c r="AC168" s="120">
        <v>2016</v>
      </c>
      <c r="AD168" s="120">
        <v>8</v>
      </c>
      <c r="AE168" s="120" t="s">
        <v>1197</v>
      </c>
      <c r="AF168" s="120" t="s">
        <v>1134</v>
      </c>
      <c r="AG168" s="120" t="s">
        <v>1137</v>
      </c>
      <c r="AH168" s="120">
        <v>2</v>
      </c>
      <c r="AI168">
        <v>2</v>
      </c>
      <c r="AJ168" s="121">
        <v>2</v>
      </c>
      <c r="AK168" s="120" t="s">
        <v>75</v>
      </c>
      <c r="AL168" s="121">
        <v>1</v>
      </c>
      <c r="AM168" s="120">
        <v>6.2333333333333298</v>
      </c>
      <c r="AN168" s="120">
        <v>3.3833333333333302</v>
      </c>
      <c r="AO168" s="121">
        <v>0</v>
      </c>
      <c r="AP168" s="120">
        <v>1</v>
      </c>
    </row>
    <row r="169" spans="1:42" x14ac:dyDescent="0.25">
      <c r="A169" t="s">
        <v>32</v>
      </c>
      <c r="B169" s="81" t="s">
        <v>34</v>
      </c>
      <c r="C169" s="81" t="s">
        <v>47</v>
      </c>
      <c r="D169" s="120" t="s">
        <v>50</v>
      </c>
      <c r="E169" s="120" t="s">
        <v>56</v>
      </c>
      <c r="F169" s="136">
        <v>28</v>
      </c>
      <c r="G169" s="120" t="s">
        <v>59</v>
      </c>
      <c r="H169" s="120" t="s">
        <v>64</v>
      </c>
      <c r="I169" s="120">
        <v>8</v>
      </c>
      <c r="J169" s="120" t="s">
        <v>69</v>
      </c>
      <c r="K169" s="120" t="s">
        <v>70</v>
      </c>
      <c r="L169" s="120">
        <v>0</v>
      </c>
      <c r="M169" s="120">
        <v>0</v>
      </c>
      <c r="N169" s="120">
        <v>0</v>
      </c>
      <c r="O169" s="120">
        <v>0</v>
      </c>
      <c r="P169" s="120">
        <v>0</v>
      </c>
      <c r="Q169" s="120" t="s">
        <v>76</v>
      </c>
      <c r="R169" s="79" t="s">
        <v>1576</v>
      </c>
      <c r="S169" s="137" t="s">
        <v>339</v>
      </c>
      <c r="T169" s="120">
        <v>5.66015625</v>
      </c>
      <c r="U169" s="120" t="s">
        <v>641</v>
      </c>
      <c r="V169" s="120" t="s">
        <v>641</v>
      </c>
      <c r="W169" s="120" t="s">
        <v>1847</v>
      </c>
      <c r="X169" s="120" t="s">
        <v>643</v>
      </c>
      <c r="Y169" s="120">
        <v>1.34</v>
      </c>
      <c r="Z169" s="120" t="s">
        <v>647</v>
      </c>
      <c r="AA169" s="120">
        <v>9.219954768195743</v>
      </c>
      <c r="AB169" s="137" t="s">
        <v>875</v>
      </c>
      <c r="AC169" s="120">
        <v>2016</v>
      </c>
      <c r="AD169" s="120">
        <v>8</v>
      </c>
      <c r="AE169" s="120" t="s">
        <v>1197</v>
      </c>
      <c r="AF169" s="120" t="s">
        <v>1134</v>
      </c>
      <c r="AG169" s="120" t="s">
        <v>1137</v>
      </c>
      <c r="AH169" s="120">
        <v>3</v>
      </c>
      <c r="AI169">
        <v>2</v>
      </c>
      <c r="AJ169" s="121">
        <v>2</v>
      </c>
      <c r="AK169" s="120" t="s">
        <v>75</v>
      </c>
      <c r="AL169" s="121">
        <v>1</v>
      </c>
      <c r="AM169" s="120">
        <v>3.9083333333333301</v>
      </c>
      <c r="AN169" s="120">
        <v>7.1550000000000002</v>
      </c>
      <c r="AO169" s="121">
        <v>1</v>
      </c>
      <c r="AP169" s="120">
        <v>3</v>
      </c>
    </row>
    <row r="170" spans="1:42" x14ac:dyDescent="0.25">
      <c r="A170" t="s">
        <v>33</v>
      </c>
      <c r="B170" s="81" t="s">
        <v>41</v>
      </c>
      <c r="C170" s="81" t="s">
        <v>47</v>
      </c>
      <c r="D170" s="120" t="s">
        <v>50</v>
      </c>
      <c r="E170" s="120" t="s">
        <v>57</v>
      </c>
      <c r="F170" s="136">
        <v>5.5</v>
      </c>
      <c r="G170" s="120" t="s">
        <v>61</v>
      </c>
      <c r="H170" s="120" t="s">
        <v>64</v>
      </c>
      <c r="I170" s="120">
        <v>7</v>
      </c>
      <c r="J170" s="120" t="s">
        <v>69</v>
      </c>
      <c r="K170" s="120" t="s">
        <v>70</v>
      </c>
      <c r="L170" s="120">
        <v>0</v>
      </c>
      <c r="M170" s="120">
        <v>1</v>
      </c>
      <c r="N170" s="120">
        <v>0</v>
      </c>
      <c r="O170" s="120">
        <v>1</v>
      </c>
      <c r="P170" s="120">
        <v>0</v>
      </c>
      <c r="Q170" s="120" t="s">
        <v>75</v>
      </c>
      <c r="R170" s="79" t="s">
        <v>1577</v>
      </c>
      <c r="S170" s="137" t="s">
        <v>603</v>
      </c>
      <c r="T170" s="120">
        <v>5.2900390625</v>
      </c>
      <c r="U170" s="120" t="s">
        <v>639</v>
      </c>
      <c r="V170" s="120" t="s">
        <v>639</v>
      </c>
      <c r="W170" s="120" t="s">
        <v>1846</v>
      </c>
      <c r="X170" s="120" t="s">
        <v>643</v>
      </c>
      <c r="Y170" s="120">
        <v>1.04</v>
      </c>
      <c r="Z170" s="120" t="s">
        <v>645</v>
      </c>
      <c r="AA170" s="120">
        <v>3.012300232374983</v>
      </c>
      <c r="AB170" s="137" t="s">
        <v>1105</v>
      </c>
      <c r="AC170" s="120">
        <v>2016</v>
      </c>
      <c r="AD170" s="120">
        <v>8</v>
      </c>
      <c r="AE170" s="120" t="s">
        <v>1197</v>
      </c>
      <c r="AF170" s="120" t="s">
        <v>1134</v>
      </c>
      <c r="AG170" s="120" t="s">
        <v>1140</v>
      </c>
      <c r="AH170" s="120">
        <v>2</v>
      </c>
      <c r="AI170">
        <v>2</v>
      </c>
      <c r="AJ170" s="121">
        <v>2</v>
      </c>
      <c r="AK170" s="120" t="s">
        <v>75</v>
      </c>
      <c r="AL170" s="121">
        <v>1</v>
      </c>
      <c r="AM170" s="120">
        <v>9.4083333333333297</v>
      </c>
      <c r="AN170" s="120">
        <v>-13.7216666666667</v>
      </c>
      <c r="AO170" s="121">
        <v>0</v>
      </c>
      <c r="AP170" s="120">
        <v>3</v>
      </c>
    </row>
    <row r="171" spans="1:42" x14ac:dyDescent="0.25">
      <c r="A171" t="s">
        <v>33</v>
      </c>
      <c r="B171" s="81" t="s">
        <v>42</v>
      </c>
      <c r="C171" s="81" t="s">
        <v>47</v>
      </c>
      <c r="D171" s="120" t="s">
        <v>52</v>
      </c>
      <c r="E171" s="120" t="s">
        <v>57</v>
      </c>
      <c r="F171" s="136">
        <v>1.5</v>
      </c>
      <c r="G171" s="120" t="s">
        <v>60</v>
      </c>
      <c r="H171" s="120" t="s">
        <v>64</v>
      </c>
      <c r="I171" s="120">
        <v>3</v>
      </c>
      <c r="J171" s="120" t="s">
        <v>68</v>
      </c>
      <c r="K171" s="120" t="s">
        <v>71</v>
      </c>
      <c r="L171" s="120">
        <v>0</v>
      </c>
      <c r="M171" s="120">
        <v>0</v>
      </c>
      <c r="N171" s="120">
        <v>0</v>
      </c>
      <c r="O171" s="120">
        <v>0</v>
      </c>
      <c r="P171" s="120">
        <v>0</v>
      </c>
      <c r="Q171" s="120" t="s">
        <v>75</v>
      </c>
      <c r="R171" s="79" t="s">
        <v>1578</v>
      </c>
      <c r="S171" s="137" t="s">
        <v>399</v>
      </c>
      <c r="T171" s="120">
        <v>4.1103515625</v>
      </c>
      <c r="U171" s="120" t="s">
        <v>639</v>
      </c>
      <c r="V171" s="120" t="s">
        <v>639</v>
      </c>
      <c r="W171" s="120" t="s">
        <v>1846</v>
      </c>
      <c r="X171" s="120" t="s">
        <v>643</v>
      </c>
      <c r="Y171" s="120">
        <v>1.1499999999999999</v>
      </c>
      <c r="Z171" s="120" t="s">
        <v>645</v>
      </c>
      <c r="AA171" s="120">
        <v>0</v>
      </c>
      <c r="AB171" s="137" t="s">
        <v>928</v>
      </c>
      <c r="AC171" s="120">
        <v>2016</v>
      </c>
      <c r="AD171" s="120">
        <v>9</v>
      </c>
      <c r="AE171" s="120" t="s">
        <v>1197</v>
      </c>
      <c r="AF171" s="120" t="s">
        <v>1134</v>
      </c>
      <c r="AG171" s="120" t="s">
        <v>1139</v>
      </c>
      <c r="AH171" s="120">
        <v>2</v>
      </c>
      <c r="AI171">
        <v>2</v>
      </c>
      <c r="AJ171" s="121">
        <v>2</v>
      </c>
      <c r="AK171" s="120" t="s">
        <v>75</v>
      </c>
      <c r="AL171" s="121">
        <v>1</v>
      </c>
      <c r="AM171" s="120">
        <v>-4.7566666666666704</v>
      </c>
      <c r="AN171" s="120">
        <v>11.835000000000001</v>
      </c>
      <c r="AO171" s="121">
        <v>0</v>
      </c>
      <c r="AP171" s="120">
        <v>2</v>
      </c>
    </row>
    <row r="172" spans="1:42" x14ac:dyDescent="0.25">
      <c r="A172" t="s">
        <v>33</v>
      </c>
      <c r="B172" s="81" t="s">
        <v>34</v>
      </c>
      <c r="C172" s="81" t="s">
        <v>49</v>
      </c>
      <c r="D172" s="120" t="s">
        <v>50</v>
      </c>
      <c r="E172" s="120" t="s">
        <v>56</v>
      </c>
      <c r="F172" s="136">
        <v>44</v>
      </c>
      <c r="G172" s="120" t="s">
        <v>59</v>
      </c>
      <c r="H172" s="120" t="s">
        <v>62</v>
      </c>
      <c r="I172" s="120">
        <v>12</v>
      </c>
      <c r="J172" s="120" t="s">
        <v>67</v>
      </c>
      <c r="K172" s="120" t="s">
        <v>70</v>
      </c>
      <c r="L172" s="120">
        <v>0</v>
      </c>
      <c r="M172" s="120">
        <v>0</v>
      </c>
      <c r="N172" s="120">
        <v>0</v>
      </c>
      <c r="O172" s="120">
        <v>0</v>
      </c>
      <c r="P172" s="120">
        <v>0</v>
      </c>
      <c r="Q172" s="120" t="s">
        <v>74</v>
      </c>
      <c r="R172" s="79" t="s">
        <v>1579</v>
      </c>
      <c r="S172" s="137" t="s">
        <v>79</v>
      </c>
      <c r="T172" s="120">
        <v>3.9697265625</v>
      </c>
      <c r="U172" s="120" t="s">
        <v>639</v>
      </c>
      <c r="V172" s="120" t="s">
        <v>639</v>
      </c>
      <c r="W172" s="120" t="s">
        <v>1847</v>
      </c>
      <c r="X172" s="120" t="s">
        <v>644</v>
      </c>
      <c r="Y172" s="120">
        <v>1.52</v>
      </c>
      <c r="Z172" s="120" t="s">
        <v>645</v>
      </c>
      <c r="AA172" s="120">
        <v>0</v>
      </c>
      <c r="AB172" s="137" t="s">
        <v>650</v>
      </c>
      <c r="AC172" s="120">
        <v>2016</v>
      </c>
      <c r="AD172" s="120">
        <v>9</v>
      </c>
      <c r="AE172" s="120" t="s">
        <v>1197</v>
      </c>
      <c r="AF172" s="120" t="s">
        <v>1134</v>
      </c>
      <c r="AG172" s="120" t="s">
        <v>1137</v>
      </c>
      <c r="AH172" s="120">
        <v>2</v>
      </c>
      <c r="AI172">
        <v>2</v>
      </c>
      <c r="AJ172" s="121">
        <v>1</v>
      </c>
      <c r="AK172" s="120" t="s">
        <v>75</v>
      </c>
      <c r="AL172" s="121">
        <v>0</v>
      </c>
      <c r="AM172" s="120">
        <v>-3.8666666666666698</v>
      </c>
      <c r="AN172" s="120">
        <v>5.3333333333333304</v>
      </c>
      <c r="AO172" s="121">
        <v>0</v>
      </c>
      <c r="AP172" s="120">
        <v>3</v>
      </c>
    </row>
    <row r="173" spans="1:42" x14ac:dyDescent="0.25">
      <c r="A173" t="s">
        <v>33</v>
      </c>
      <c r="B173" s="81" t="s">
        <v>34</v>
      </c>
      <c r="C173" s="81" t="s">
        <v>48</v>
      </c>
      <c r="D173" s="120" t="s">
        <v>52</v>
      </c>
      <c r="E173" s="120" t="s">
        <v>57</v>
      </c>
      <c r="F173" s="136">
        <v>6</v>
      </c>
      <c r="G173" s="120" t="s">
        <v>61</v>
      </c>
      <c r="H173" s="120" t="s">
        <v>62</v>
      </c>
      <c r="I173" s="120">
        <v>3</v>
      </c>
      <c r="J173" s="120" t="s">
        <v>68</v>
      </c>
      <c r="K173" s="120" t="s">
        <v>71</v>
      </c>
      <c r="L173" s="120">
        <v>0</v>
      </c>
      <c r="M173" s="120">
        <v>0</v>
      </c>
      <c r="N173" s="120">
        <v>0</v>
      </c>
      <c r="O173" s="120">
        <v>0</v>
      </c>
      <c r="P173" s="120">
        <v>0</v>
      </c>
      <c r="Q173" s="120" t="s">
        <v>75</v>
      </c>
      <c r="R173" s="79" t="s">
        <v>1581</v>
      </c>
      <c r="S173" s="137" t="s">
        <v>536</v>
      </c>
      <c r="T173" s="120">
        <v>4.9501953125</v>
      </c>
      <c r="U173" s="120" t="s">
        <v>639</v>
      </c>
      <c r="V173" s="120" t="s">
        <v>639</v>
      </c>
      <c r="W173" s="120" t="s">
        <v>1846</v>
      </c>
      <c r="X173" s="120" t="s">
        <v>643</v>
      </c>
      <c r="Y173" s="120">
        <v>0.86</v>
      </c>
      <c r="Z173" s="120" t="s">
        <v>645</v>
      </c>
      <c r="AA173" s="120">
        <v>2.0951752417853848</v>
      </c>
      <c r="AB173" s="137" t="s">
        <v>1049</v>
      </c>
      <c r="AC173" s="120">
        <v>2016</v>
      </c>
      <c r="AD173" s="120">
        <v>10</v>
      </c>
      <c r="AE173" s="120" t="s">
        <v>1197</v>
      </c>
      <c r="AF173" s="120" t="s">
        <v>1136</v>
      </c>
      <c r="AG173" s="120" t="s">
        <v>1137</v>
      </c>
      <c r="AH173" s="120">
        <v>2</v>
      </c>
      <c r="AI173">
        <v>2</v>
      </c>
      <c r="AJ173" s="121">
        <v>1</v>
      </c>
      <c r="AK173" s="120" t="s">
        <v>75</v>
      </c>
      <c r="AL173" s="121">
        <v>0</v>
      </c>
      <c r="AM173" s="120">
        <v>6.31666666666667</v>
      </c>
      <c r="AN173" s="120">
        <v>3.3666666666666698</v>
      </c>
      <c r="AO173" s="121">
        <v>0</v>
      </c>
      <c r="AP173" s="120">
        <v>2</v>
      </c>
    </row>
    <row r="174" spans="1:42" x14ac:dyDescent="0.25">
      <c r="A174" t="s">
        <v>33</v>
      </c>
      <c r="B174" s="81" t="s">
        <v>45</v>
      </c>
      <c r="C174" s="81" t="s">
        <v>48</v>
      </c>
      <c r="D174" s="120" t="s">
        <v>50</v>
      </c>
      <c r="E174" s="120" t="s">
        <v>57</v>
      </c>
      <c r="F174" s="136">
        <v>0.4</v>
      </c>
      <c r="G174" s="120" t="s">
        <v>60</v>
      </c>
      <c r="H174" s="120" t="s">
        <v>64</v>
      </c>
      <c r="I174" s="120">
        <v>2</v>
      </c>
      <c r="J174" s="120" t="s">
        <v>68</v>
      </c>
      <c r="K174" s="120" t="s">
        <v>71</v>
      </c>
      <c r="L174" s="120">
        <v>0</v>
      </c>
      <c r="M174" s="120">
        <v>0</v>
      </c>
      <c r="N174" s="120">
        <v>0</v>
      </c>
      <c r="O174" s="120">
        <v>0</v>
      </c>
      <c r="P174" s="120">
        <v>0</v>
      </c>
      <c r="Q174" s="120" t="s">
        <v>75</v>
      </c>
      <c r="R174" s="79" t="s">
        <v>1582</v>
      </c>
      <c r="S174" s="137" t="s">
        <v>377</v>
      </c>
      <c r="T174" s="120">
        <v>3.1904296875</v>
      </c>
      <c r="U174" s="120" t="s">
        <v>640</v>
      </c>
      <c r="V174" s="120" t="s">
        <v>639</v>
      </c>
      <c r="W174" s="120" t="s">
        <v>1846</v>
      </c>
      <c r="X174" s="120" t="s">
        <v>643</v>
      </c>
      <c r="Y174" s="120">
        <v>0.82000000000000006</v>
      </c>
      <c r="Z174" s="120" t="s">
        <v>645</v>
      </c>
      <c r="AA174" s="120">
        <v>0</v>
      </c>
      <c r="AB174" s="137" t="s">
        <v>910</v>
      </c>
      <c r="AC174" s="120">
        <v>2016</v>
      </c>
      <c r="AD174" s="120">
        <v>11</v>
      </c>
      <c r="AE174" s="120" t="s">
        <v>1196</v>
      </c>
      <c r="AF174" s="120" t="s">
        <v>1136</v>
      </c>
      <c r="AG174" s="120" t="s">
        <v>1139</v>
      </c>
      <c r="AH174" s="120">
        <v>2</v>
      </c>
      <c r="AI174">
        <v>1</v>
      </c>
      <c r="AJ174" s="121">
        <v>2</v>
      </c>
      <c r="AK174" s="120" t="s">
        <v>75</v>
      </c>
      <c r="AL174" s="121">
        <v>1</v>
      </c>
      <c r="AM174" s="120">
        <v>-8.7483333333333295</v>
      </c>
      <c r="AN174" s="120">
        <v>13.2916666666667</v>
      </c>
      <c r="AO174" s="121">
        <v>0</v>
      </c>
      <c r="AP174" s="120">
        <v>2</v>
      </c>
    </row>
    <row r="175" spans="1:42" x14ac:dyDescent="0.25">
      <c r="A175" t="s">
        <v>33</v>
      </c>
      <c r="B175" s="81" t="s">
        <v>40</v>
      </c>
      <c r="C175" s="81" t="s">
        <v>47</v>
      </c>
      <c r="D175" s="120" t="s">
        <v>52</v>
      </c>
      <c r="E175" s="120" t="s">
        <v>57</v>
      </c>
      <c r="F175" s="136">
        <v>4.5</v>
      </c>
      <c r="G175" s="120" t="s">
        <v>61</v>
      </c>
      <c r="H175" s="120" t="s">
        <v>64</v>
      </c>
      <c r="I175" s="120">
        <v>3</v>
      </c>
      <c r="J175" s="120" t="s">
        <v>68</v>
      </c>
      <c r="K175" s="120" t="s">
        <v>72</v>
      </c>
      <c r="L175" s="120">
        <v>0</v>
      </c>
      <c r="M175" s="120">
        <v>0</v>
      </c>
      <c r="N175" s="120">
        <v>0</v>
      </c>
      <c r="O175" s="120">
        <v>0</v>
      </c>
      <c r="P175" s="120">
        <v>0</v>
      </c>
      <c r="Q175" s="120" t="s">
        <v>75</v>
      </c>
      <c r="R175" s="79" t="s">
        <v>1584</v>
      </c>
      <c r="S175" s="137" t="s">
        <v>491</v>
      </c>
      <c r="T175" s="120">
        <v>4.25</v>
      </c>
      <c r="U175" s="120" t="s">
        <v>639</v>
      </c>
      <c r="V175" s="120" t="s">
        <v>639</v>
      </c>
      <c r="W175" s="120" t="s">
        <v>1845</v>
      </c>
      <c r="X175" s="120" t="s">
        <v>642</v>
      </c>
      <c r="Y175" s="120">
        <v>0.5</v>
      </c>
      <c r="Z175" s="120" t="s">
        <v>645</v>
      </c>
      <c r="AA175" s="120">
        <v>0</v>
      </c>
      <c r="AB175" s="137" t="s">
        <v>1014</v>
      </c>
      <c r="AC175" s="120">
        <v>2017</v>
      </c>
      <c r="AD175" s="120">
        <v>1</v>
      </c>
      <c r="AE175" s="120" t="s">
        <v>1196</v>
      </c>
      <c r="AF175" s="120" t="s">
        <v>1133</v>
      </c>
      <c r="AG175" s="120" t="s">
        <v>1140</v>
      </c>
      <c r="AH175" s="120">
        <v>2</v>
      </c>
      <c r="AI175">
        <v>1</v>
      </c>
      <c r="AJ175" s="121">
        <v>2</v>
      </c>
      <c r="AK175" s="120" t="s">
        <v>75</v>
      </c>
      <c r="AL175" s="121">
        <v>1</v>
      </c>
      <c r="AM175" s="120">
        <v>8.4516666666666698</v>
      </c>
      <c r="AN175" s="120">
        <v>-13.3533333333333</v>
      </c>
      <c r="AO175" s="138">
        <v>0</v>
      </c>
      <c r="AP175" s="120">
        <v>1</v>
      </c>
    </row>
    <row r="176" spans="1:42" x14ac:dyDescent="0.25">
      <c r="A176" t="s">
        <v>32</v>
      </c>
      <c r="B176" s="81" t="s">
        <v>34</v>
      </c>
      <c r="C176" s="81" t="s">
        <v>48</v>
      </c>
      <c r="D176" s="120" t="s">
        <v>50</v>
      </c>
      <c r="E176" s="120" t="s">
        <v>56</v>
      </c>
      <c r="F176" s="136">
        <v>59</v>
      </c>
      <c r="G176" s="120" t="s">
        <v>59</v>
      </c>
      <c r="H176" s="120" t="s">
        <v>62</v>
      </c>
      <c r="I176" s="120">
        <v>9</v>
      </c>
      <c r="J176" s="120" t="s">
        <v>69</v>
      </c>
      <c r="K176" s="120" t="s">
        <v>70</v>
      </c>
      <c r="L176" s="120">
        <v>0</v>
      </c>
      <c r="M176" s="120">
        <v>0</v>
      </c>
      <c r="N176" s="120">
        <v>0</v>
      </c>
      <c r="O176" s="120">
        <v>0</v>
      </c>
      <c r="P176" s="120">
        <v>0</v>
      </c>
      <c r="Q176" s="120" t="s">
        <v>76</v>
      </c>
      <c r="R176" s="79" t="s">
        <v>1594</v>
      </c>
      <c r="S176" s="137" t="s">
        <v>270</v>
      </c>
      <c r="T176" s="120">
        <v>3.2099609375</v>
      </c>
      <c r="U176" s="120" t="s">
        <v>640</v>
      </c>
      <c r="V176" s="120" t="s">
        <v>639</v>
      </c>
      <c r="W176" s="120" t="s">
        <v>1846</v>
      </c>
      <c r="X176" s="120" t="s">
        <v>643</v>
      </c>
      <c r="Y176" s="120">
        <v>0.79</v>
      </c>
      <c r="Z176" s="120" t="s">
        <v>645</v>
      </c>
      <c r="AA176" s="120">
        <v>0</v>
      </c>
      <c r="AB176" s="137" t="s">
        <v>821</v>
      </c>
      <c r="AC176" s="120">
        <v>2017</v>
      </c>
      <c r="AD176" s="120">
        <v>4</v>
      </c>
      <c r="AE176" s="120" t="s">
        <v>1197</v>
      </c>
      <c r="AF176" s="120" t="s">
        <v>1135</v>
      </c>
      <c r="AG176" s="120" t="s">
        <v>1137</v>
      </c>
      <c r="AH176" s="120">
        <v>2</v>
      </c>
      <c r="AI176">
        <v>1</v>
      </c>
      <c r="AJ176" s="121">
        <v>1</v>
      </c>
      <c r="AK176" s="120" t="s">
        <v>75</v>
      </c>
      <c r="AL176" s="121">
        <v>0</v>
      </c>
      <c r="AM176" s="120">
        <v>-4.7533333333333303</v>
      </c>
      <c r="AN176" s="120">
        <v>11.82</v>
      </c>
      <c r="AO176" s="121">
        <v>0</v>
      </c>
      <c r="AP176" s="120">
        <v>3</v>
      </c>
    </row>
    <row r="177" spans="1:42" x14ac:dyDescent="0.25">
      <c r="A177" t="s">
        <v>32</v>
      </c>
      <c r="B177" s="81" t="s">
        <v>34</v>
      </c>
      <c r="C177" s="81" t="s">
        <v>50</v>
      </c>
      <c r="D177" s="120" t="s">
        <v>34</v>
      </c>
      <c r="E177" s="120" t="s">
        <v>56</v>
      </c>
      <c r="F177" s="136">
        <v>11</v>
      </c>
      <c r="G177" s="120" t="s">
        <v>61</v>
      </c>
      <c r="H177" s="120" t="s">
        <v>63</v>
      </c>
      <c r="I177" s="120">
        <v>4</v>
      </c>
      <c r="J177" s="120" t="s">
        <v>68</v>
      </c>
      <c r="K177" s="120" t="s">
        <v>71</v>
      </c>
      <c r="L177" s="120">
        <v>0</v>
      </c>
      <c r="M177" s="120">
        <v>0</v>
      </c>
      <c r="N177" s="120">
        <v>1</v>
      </c>
      <c r="O177" s="120">
        <v>1</v>
      </c>
      <c r="P177" s="120">
        <v>0</v>
      </c>
      <c r="Q177" s="120" t="s">
        <v>75</v>
      </c>
      <c r="R177" s="79" t="s">
        <v>1595</v>
      </c>
      <c r="S177" s="137" t="s">
        <v>519</v>
      </c>
      <c r="T177" s="120">
        <v>4.08984375</v>
      </c>
      <c r="U177" s="120" t="s">
        <v>639</v>
      </c>
      <c r="V177" s="120" t="s">
        <v>639</v>
      </c>
      <c r="W177" s="120" t="s">
        <v>1846</v>
      </c>
      <c r="X177" s="120" t="s">
        <v>643</v>
      </c>
      <c r="Y177" s="120">
        <v>1.26</v>
      </c>
      <c r="Z177" s="120" t="s">
        <v>645</v>
      </c>
      <c r="AA177" s="120">
        <v>0</v>
      </c>
      <c r="AB177" s="137" t="s">
        <v>821</v>
      </c>
      <c r="AC177" s="120">
        <v>2017</v>
      </c>
      <c r="AD177" s="120">
        <v>4</v>
      </c>
      <c r="AE177" s="120" t="s">
        <v>1197</v>
      </c>
      <c r="AF177" s="120" t="s">
        <v>1135</v>
      </c>
      <c r="AG177" s="120" t="s">
        <v>1137</v>
      </c>
      <c r="AH177" s="120">
        <v>2</v>
      </c>
      <c r="AI177">
        <v>2</v>
      </c>
      <c r="AJ177" s="121">
        <v>3</v>
      </c>
      <c r="AK177" s="120" t="s">
        <v>75</v>
      </c>
      <c r="AL177" s="121">
        <v>1</v>
      </c>
      <c r="AM177" s="120">
        <v>5.2110000000000003</v>
      </c>
      <c r="AN177" s="120">
        <v>4.8094999999999999</v>
      </c>
      <c r="AO177" s="121">
        <v>1</v>
      </c>
      <c r="AP177" s="120">
        <v>2</v>
      </c>
    </row>
    <row r="178" spans="1:42" x14ac:dyDescent="0.25">
      <c r="A178" t="s">
        <v>32</v>
      </c>
      <c r="B178" s="81" t="s">
        <v>34</v>
      </c>
      <c r="C178" s="81" t="s">
        <v>47</v>
      </c>
      <c r="D178" s="120" t="s">
        <v>50</v>
      </c>
      <c r="E178" s="120" t="s">
        <v>56</v>
      </c>
      <c r="F178" s="136">
        <v>47</v>
      </c>
      <c r="G178" s="120" t="s">
        <v>59</v>
      </c>
      <c r="H178" s="120" t="s">
        <v>64</v>
      </c>
      <c r="I178" s="120">
        <v>7</v>
      </c>
      <c r="J178" s="120" t="s">
        <v>69</v>
      </c>
      <c r="K178" s="120" t="s">
        <v>71</v>
      </c>
      <c r="L178" s="120">
        <v>0</v>
      </c>
      <c r="M178" s="120">
        <v>0</v>
      </c>
      <c r="N178" s="120">
        <v>0</v>
      </c>
      <c r="O178" s="120">
        <v>0</v>
      </c>
      <c r="P178" s="120">
        <v>0</v>
      </c>
      <c r="Q178" s="120" t="s">
        <v>76</v>
      </c>
      <c r="R178" s="79" t="s">
        <v>1597</v>
      </c>
      <c r="S178" s="137" t="s">
        <v>277</v>
      </c>
      <c r="T178" s="120">
        <v>3.330078125</v>
      </c>
      <c r="U178" s="120" t="s">
        <v>639</v>
      </c>
      <c r="V178" s="120" t="s">
        <v>639</v>
      </c>
      <c r="W178" s="120" t="s">
        <v>1846</v>
      </c>
      <c r="X178" s="120" t="s">
        <v>643</v>
      </c>
      <c r="Y178" s="120">
        <v>0.93</v>
      </c>
      <c r="Z178" s="120" t="s">
        <v>645</v>
      </c>
      <c r="AA178" s="120">
        <v>0</v>
      </c>
      <c r="AB178" s="137" t="s">
        <v>823</v>
      </c>
      <c r="AC178" s="120">
        <v>2017</v>
      </c>
      <c r="AD178" s="120">
        <v>4</v>
      </c>
      <c r="AE178" s="120" t="s">
        <v>1197</v>
      </c>
      <c r="AF178" s="120" t="s">
        <v>1135</v>
      </c>
      <c r="AG178" s="120" t="s">
        <v>1137</v>
      </c>
      <c r="AH178" s="120">
        <v>2</v>
      </c>
      <c r="AI178">
        <v>2</v>
      </c>
      <c r="AJ178" s="121">
        <v>2</v>
      </c>
      <c r="AK178" s="120" t="s">
        <v>75</v>
      </c>
      <c r="AL178" s="121">
        <v>1</v>
      </c>
      <c r="AM178" s="120">
        <v>4.0981666666666703</v>
      </c>
      <c r="AN178" s="120">
        <v>4.7004999999999999</v>
      </c>
      <c r="AO178" s="121">
        <v>0</v>
      </c>
      <c r="AP178" s="120">
        <v>2</v>
      </c>
    </row>
    <row r="179" spans="1:42" x14ac:dyDescent="0.25">
      <c r="A179" t="s">
        <v>32</v>
      </c>
      <c r="B179" s="81" t="s">
        <v>34</v>
      </c>
      <c r="C179" s="81" t="s">
        <v>48</v>
      </c>
      <c r="D179" s="120" t="s">
        <v>50</v>
      </c>
      <c r="E179" s="120" t="s">
        <v>56</v>
      </c>
      <c r="F179" s="136">
        <v>50</v>
      </c>
      <c r="G179" s="120" t="s">
        <v>59</v>
      </c>
      <c r="H179" s="120" t="s">
        <v>62</v>
      </c>
      <c r="I179" s="120">
        <v>10</v>
      </c>
      <c r="J179" s="120" t="s">
        <v>69</v>
      </c>
      <c r="K179" s="120" t="s">
        <v>70</v>
      </c>
      <c r="L179" s="120">
        <v>0</v>
      </c>
      <c r="M179" s="120">
        <v>0</v>
      </c>
      <c r="N179" s="120">
        <v>0</v>
      </c>
      <c r="O179" s="120">
        <v>0</v>
      </c>
      <c r="P179" s="120">
        <v>0</v>
      </c>
      <c r="Q179" s="120" t="s">
        <v>76</v>
      </c>
      <c r="R179" s="79" t="s">
        <v>1598</v>
      </c>
      <c r="S179" s="137" t="s">
        <v>274</v>
      </c>
      <c r="T179" s="120">
        <v>4.330078125</v>
      </c>
      <c r="U179" s="120" t="s">
        <v>639</v>
      </c>
      <c r="V179" s="120" t="s">
        <v>639</v>
      </c>
      <c r="W179" s="120" t="s">
        <v>1846</v>
      </c>
      <c r="X179" s="120" t="s">
        <v>643</v>
      </c>
      <c r="Y179" s="120">
        <v>0.81</v>
      </c>
      <c r="Z179" s="120" t="s">
        <v>645</v>
      </c>
      <c r="AA179" s="120">
        <v>0</v>
      </c>
      <c r="AB179" s="137" t="s">
        <v>823</v>
      </c>
      <c r="AC179" s="120">
        <v>2017</v>
      </c>
      <c r="AD179" s="120">
        <v>4</v>
      </c>
      <c r="AE179" s="120" t="s">
        <v>1197</v>
      </c>
      <c r="AF179" s="120" t="s">
        <v>1135</v>
      </c>
      <c r="AG179" s="120" t="s">
        <v>1137</v>
      </c>
      <c r="AH179" s="120">
        <v>2</v>
      </c>
      <c r="AI179">
        <v>2</v>
      </c>
      <c r="AJ179" s="121">
        <v>1</v>
      </c>
      <c r="AK179" s="120" t="s">
        <v>75</v>
      </c>
      <c r="AL179" s="121">
        <v>0</v>
      </c>
      <c r="AM179" s="120">
        <v>3.05</v>
      </c>
      <c r="AN179" s="120">
        <v>6.95</v>
      </c>
      <c r="AO179" s="121">
        <v>0</v>
      </c>
      <c r="AP179" s="120">
        <v>3</v>
      </c>
    </row>
    <row r="180" spans="1:42" x14ac:dyDescent="0.25">
      <c r="A180" t="s">
        <v>32</v>
      </c>
      <c r="B180" s="81" t="s">
        <v>34</v>
      </c>
      <c r="C180" s="81" t="s">
        <v>47</v>
      </c>
      <c r="D180" s="120" t="s">
        <v>50</v>
      </c>
      <c r="E180" s="120" t="s">
        <v>56</v>
      </c>
      <c r="F180" s="136">
        <v>45</v>
      </c>
      <c r="G180" s="120" t="s">
        <v>59</v>
      </c>
      <c r="H180" s="120" t="s">
        <v>63</v>
      </c>
      <c r="I180" s="120">
        <v>10</v>
      </c>
      <c r="J180" s="120" t="s">
        <v>69</v>
      </c>
      <c r="K180" s="120" t="s">
        <v>70</v>
      </c>
      <c r="L180" s="120">
        <v>0</v>
      </c>
      <c r="M180" s="120">
        <v>0</v>
      </c>
      <c r="N180" s="120">
        <v>1</v>
      </c>
      <c r="O180" s="120">
        <v>0</v>
      </c>
      <c r="P180" s="120">
        <v>0</v>
      </c>
      <c r="Q180" s="120" t="s">
        <v>75</v>
      </c>
      <c r="R180" s="79" t="s">
        <v>1586</v>
      </c>
      <c r="S180" s="137" t="s">
        <v>146</v>
      </c>
      <c r="T180" s="120">
        <v>3.5</v>
      </c>
      <c r="U180" s="120" t="s">
        <v>639</v>
      </c>
      <c r="V180" s="120" t="s">
        <v>639</v>
      </c>
      <c r="W180" s="120" t="s">
        <v>1846</v>
      </c>
      <c r="X180" s="120" t="s">
        <v>642</v>
      </c>
      <c r="Y180" s="120">
        <v>0.72</v>
      </c>
      <c r="Z180" s="120" t="s">
        <v>645</v>
      </c>
      <c r="AA180" s="120">
        <v>0</v>
      </c>
      <c r="AB180" s="137">
        <v>42771</v>
      </c>
      <c r="AC180" s="120">
        <v>2017</v>
      </c>
      <c r="AD180" s="120">
        <v>5</v>
      </c>
      <c r="AE180" s="120" t="s">
        <v>1197</v>
      </c>
      <c r="AF180" s="120" t="s">
        <v>1135</v>
      </c>
      <c r="AG180" s="120" t="s">
        <v>1137</v>
      </c>
      <c r="AH180" s="120">
        <v>2</v>
      </c>
      <c r="AI180">
        <v>2</v>
      </c>
      <c r="AJ180" s="121">
        <v>3</v>
      </c>
      <c r="AK180" s="120" t="s">
        <v>75</v>
      </c>
      <c r="AL180" s="121">
        <v>1</v>
      </c>
      <c r="AM180" s="120">
        <v>-5.8685</v>
      </c>
      <c r="AN180" s="120">
        <v>13.041499999999999</v>
      </c>
      <c r="AO180" s="121">
        <v>0</v>
      </c>
      <c r="AP180" s="120">
        <v>3</v>
      </c>
    </row>
    <row r="181" spans="1:42" x14ac:dyDescent="0.25">
      <c r="A181" t="s">
        <v>33</v>
      </c>
      <c r="B181" s="81" t="s">
        <v>40</v>
      </c>
      <c r="C181" s="81" t="s">
        <v>47</v>
      </c>
      <c r="D181" s="120" t="s">
        <v>50</v>
      </c>
      <c r="E181" s="120" t="s">
        <v>57</v>
      </c>
      <c r="F181" s="136">
        <v>12</v>
      </c>
      <c r="G181" s="120" t="s">
        <v>61</v>
      </c>
      <c r="H181" s="120" t="s">
        <v>64</v>
      </c>
      <c r="I181" s="120">
        <v>6</v>
      </c>
      <c r="J181" s="120" t="s">
        <v>69</v>
      </c>
      <c r="K181" s="120" t="s">
        <v>71</v>
      </c>
      <c r="L181" s="120">
        <v>0</v>
      </c>
      <c r="M181" s="120">
        <v>0</v>
      </c>
      <c r="N181" s="120">
        <v>0</v>
      </c>
      <c r="O181" s="120">
        <v>0</v>
      </c>
      <c r="P181" s="120">
        <v>0</v>
      </c>
      <c r="Q181" s="120" t="s">
        <v>75</v>
      </c>
      <c r="R181" s="79" t="s">
        <v>1600</v>
      </c>
      <c r="S181" s="137" t="s">
        <v>554</v>
      </c>
      <c r="T181" s="120">
        <v>1.3896484375</v>
      </c>
      <c r="U181" s="120" t="s">
        <v>1842</v>
      </c>
      <c r="V181" s="120" t="s">
        <v>640</v>
      </c>
      <c r="W181" s="120" t="s">
        <v>1846</v>
      </c>
      <c r="X181" s="120" t="s">
        <v>642</v>
      </c>
      <c r="Y181" s="120">
        <v>0.70000000000000007</v>
      </c>
      <c r="Z181" s="120" t="s">
        <v>645</v>
      </c>
      <c r="AA181" s="120">
        <v>0</v>
      </c>
      <c r="AB181" s="137" t="s">
        <v>1064</v>
      </c>
      <c r="AC181" s="120">
        <v>2017</v>
      </c>
      <c r="AD181" s="120">
        <v>5</v>
      </c>
      <c r="AE181" s="120" t="s">
        <v>1197</v>
      </c>
      <c r="AF181" s="120" t="s">
        <v>1135</v>
      </c>
      <c r="AG181" s="120" t="s">
        <v>1140</v>
      </c>
      <c r="AH181" s="120">
        <v>1</v>
      </c>
      <c r="AI181">
        <v>1</v>
      </c>
      <c r="AJ181" s="121">
        <v>2</v>
      </c>
      <c r="AK181" s="120" t="s">
        <v>75</v>
      </c>
      <c r="AL181" s="121">
        <v>1</v>
      </c>
      <c r="AM181" s="120">
        <v>3.4166666666666701</v>
      </c>
      <c r="AN181" s="120">
        <v>5.7666666666666702</v>
      </c>
      <c r="AO181" s="121">
        <v>0</v>
      </c>
      <c r="AP181" s="120">
        <v>2</v>
      </c>
    </row>
    <row r="182" spans="1:42" x14ac:dyDescent="0.25">
      <c r="A182" t="s">
        <v>33</v>
      </c>
      <c r="B182" s="81" t="s">
        <v>38</v>
      </c>
      <c r="C182" s="81" t="s">
        <v>47</v>
      </c>
      <c r="D182" s="120" t="s">
        <v>52</v>
      </c>
      <c r="E182" s="120" t="s">
        <v>57</v>
      </c>
      <c r="F182" s="136">
        <v>4</v>
      </c>
      <c r="G182" s="120" t="s">
        <v>61</v>
      </c>
      <c r="H182" s="120" t="s">
        <v>62</v>
      </c>
      <c r="I182" s="120">
        <v>1</v>
      </c>
      <c r="J182" s="120" t="s">
        <v>68</v>
      </c>
      <c r="K182" s="120" t="s">
        <v>71</v>
      </c>
      <c r="L182" s="120">
        <v>0</v>
      </c>
      <c r="M182" s="120">
        <v>0</v>
      </c>
      <c r="N182" s="120">
        <v>0</v>
      </c>
      <c r="O182" s="120">
        <v>0</v>
      </c>
      <c r="P182" s="120">
        <v>0</v>
      </c>
      <c r="Q182" s="120" t="s">
        <v>75</v>
      </c>
      <c r="R182" s="79" t="s">
        <v>1599</v>
      </c>
      <c r="S182" s="137" t="s">
        <v>523</v>
      </c>
      <c r="T182" s="120">
        <v>2.6298828125</v>
      </c>
      <c r="U182" s="120" t="s">
        <v>640</v>
      </c>
      <c r="V182" s="120" t="s">
        <v>639</v>
      </c>
      <c r="W182" s="120" t="s">
        <v>1847</v>
      </c>
      <c r="X182" s="120" t="s">
        <v>644</v>
      </c>
      <c r="Y182" s="120">
        <v>1.52</v>
      </c>
      <c r="Z182" s="120" t="s">
        <v>645</v>
      </c>
      <c r="AA182" s="120">
        <v>0</v>
      </c>
      <c r="AB182" s="137">
        <v>42861</v>
      </c>
      <c r="AC182" s="120">
        <v>2017</v>
      </c>
      <c r="AD182" s="120">
        <v>6</v>
      </c>
      <c r="AE182" s="120" t="s">
        <v>1197</v>
      </c>
      <c r="AF182" s="120" t="s">
        <v>1135</v>
      </c>
      <c r="AG182" s="120" t="s">
        <v>1138</v>
      </c>
      <c r="AH182" s="120">
        <v>2</v>
      </c>
      <c r="AI182">
        <v>2</v>
      </c>
      <c r="AJ182" s="121">
        <v>1</v>
      </c>
      <c r="AK182" s="120" t="s">
        <v>75</v>
      </c>
      <c r="AL182" s="121">
        <v>0</v>
      </c>
      <c r="AM182" s="120">
        <v>4.1071666666666697</v>
      </c>
      <c r="AN182" s="120">
        <v>6.25566666666667</v>
      </c>
      <c r="AO182" s="121">
        <v>0</v>
      </c>
      <c r="AP182" s="120">
        <v>2</v>
      </c>
    </row>
    <row r="183" spans="1:42" x14ac:dyDescent="0.25">
      <c r="A183" t="s">
        <v>33</v>
      </c>
      <c r="B183" s="81" t="s">
        <v>40</v>
      </c>
      <c r="C183" s="81" t="s">
        <v>47</v>
      </c>
      <c r="D183" s="120" t="s">
        <v>52</v>
      </c>
      <c r="E183" s="120" t="s">
        <v>57</v>
      </c>
      <c r="F183" s="136">
        <v>6.5</v>
      </c>
      <c r="G183" s="120" t="s">
        <v>61</v>
      </c>
      <c r="H183" s="120" t="s">
        <v>62</v>
      </c>
      <c r="I183" s="120">
        <v>1</v>
      </c>
      <c r="J183" s="120" t="s">
        <v>68</v>
      </c>
      <c r="K183" s="120" t="s">
        <v>71</v>
      </c>
      <c r="L183" s="120">
        <v>0</v>
      </c>
      <c r="M183" s="120">
        <v>0</v>
      </c>
      <c r="N183" s="120">
        <v>0</v>
      </c>
      <c r="O183" s="120">
        <v>0</v>
      </c>
      <c r="P183" s="120">
        <v>0</v>
      </c>
      <c r="Q183" s="120" t="s">
        <v>75</v>
      </c>
      <c r="R183" s="79" t="s">
        <v>1601</v>
      </c>
      <c r="S183" s="137" t="s">
        <v>493</v>
      </c>
      <c r="T183" s="120">
        <v>3.9296875</v>
      </c>
      <c r="U183" s="120" t="s">
        <v>639</v>
      </c>
      <c r="V183" s="120" t="s">
        <v>639</v>
      </c>
      <c r="W183" s="120" t="s">
        <v>1846</v>
      </c>
      <c r="X183" s="120" t="s">
        <v>642</v>
      </c>
      <c r="Y183" s="120">
        <v>0.63</v>
      </c>
      <c r="Z183" s="120" t="s">
        <v>645</v>
      </c>
      <c r="AA183" s="120">
        <v>0</v>
      </c>
      <c r="AB183" s="137" t="s">
        <v>1015</v>
      </c>
      <c r="AC183" s="120">
        <v>2017</v>
      </c>
      <c r="AD183" s="120">
        <v>6</v>
      </c>
      <c r="AE183" s="120" t="s">
        <v>1197</v>
      </c>
      <c r="AF183" s="120" t="s">
        <v>1135</v>
      </c>
      <c r="AG183" s="120" t="s">
        <v>1140</v>
      </c>
      <c r="AH183" s="120">
        <v>2</v>
      </c>
      <c r="AI183">
        <v>2</v>
      </c>
      <c r="AJ183" s="121">
        <v>1</v>
      </c>
      <c r="AK183" s="120" t="s">
        <v>75</v>
      </c>
      <c r="AL183" s="121">
        <v>0</v>
      </c>
      <c r="AM183" s="120">
        <v>3.8533333333333299</v>
      </c>
      <c r="AN183" s="120">
        <v>6.7666666666666702</v>
      </c>
      <c r="AO183" s="121">
        <v>0</v>
      </c>
      <c r="AP183" s="120">
        <v>2</v>
      </c>
    </row>
    <row r="184" spans="1:42" x14ac:dyDescent="0.25">
      <c r="A184" t="s">
        <v>32</v>
      </c>
      <c r="B184" s="81" t="s">
        <v>34</v>
      </c>
      <c r="C184" s="81" t="s">
        <v>47</v>
      </c>
      <c r="D184" s="120" t="s">
        <v>50</v>
      </c>
      <c r="E184" s="120" t="s">
        <v>56</v>
      </c>
      <c r="F184" s="136">
        <v>16</v>
      </c>
      <c r="G184" s="120" t="s">
        <v>59</v>
      </c>
      <c r="H184" s="120" t="s">
        <v>62</v>
      </c>
      <c r="I184" s="120">
        <v>6</v>
      </c>
      <c r="J184" s="120" t="s">
        <v>69</v>
      </c>
      <c r="K184" s="120" t="s">
        <v>71</v>
      </c>
      <c r="L184" s="120">
        <v>0</v>
      </c>
      <c r="M184" s="120">
        <v>0</v>
      </c>
      <c r="N184" s="120">
        <v>0</v>
      </c>
      <c r="O184" s="120">
        <v>0</v>
      </c>
      <c r="P184" s="120">
        <v>0</v>
      </c>
      <c r="Q184" s="120" t="s">
        <v>76</v>
      </c>
      <c r="R184" s="79" t="s">
        <v>1602</v>
      </c>
      <c r="S184" s="137" t="s">
        <v>306</v>
      </c>
      <c r="T184" s="120">
        <v>5.0703125</v>
      </c>
      <c r="U184" s="120" t="s">
        <v>639</v>
      </c>
      <c r="V184" s="120" t="s">
        <v>639</v>
      </c>
      <c r="W184" s="120" t="s">
        <v>1847</v>
      </c>
      <c r="X184" s="120" t="s">
        <v>644</v>
      </c>
      <c r="Y184" s="120">
        <v>1.64</v>
      </c>
      <c r="Z184" s="120" t="s">
        <v>645</v>
      </c>
      <c r="AA184" s="120">
        <v>0</v>
      </c>
      <c r="AB184" s="137" t="s">
        <v>849</v>
      </c>
      <c r="AC184" s="120">
        <v>2017</v>
      </c>
      <c r="AD184" s="120">
        <v>7</v>
      </c>
      <c r="AE184" s="120" t="s">
        <v>1197</v>
      </c>
      <c r="AF184" s="120" t="s">
        <v>1134</v>
      </c>
      <c r="AG184" s="120" t="s">
        <v>1137</v>
      </c>
      <c r="AH184" s="120">
        <v>2</v>
      </c>
      <c r="AI184">
        <v>2</v>
      </c>
      <c r="AJ184" s="121">
        <v>1</v>
      </c>
      <c r="AK184" s="120" t="s">
        <v>75</v>
      </c>
      <c r="AL184" s="121">
        <v>0</v>
      </c>
      <c r="AM184" s="120">
        <v>5.1813333333333302</v>
      </c>
      <c r="AN184" s="120">
        <v>-4.0786666666666704</v>
      </c>
      <c r="AO184" s="121">
        <v>1</v>
      </c>
      <c r="AP184" s="120">
        <v>2</v>
      </c>
    </row>
    <row r="185" spans="1:42" x14ac:dyDescent="0.25">
      <c r="A185" t="s">
        <v>32</v>
      </c>
      <c r="B185" s="81" t="s">
        <v>34</v>
      </c>
      <c r="C185" s="81" t="s">
        <v>48</v>
      </c>
      <c r="D185" s="120" t="s">
        <v>34</v>
      </c>
      <c r="E185" s="120" t="s">
        <v>56</v>
      </c>
      <c r="F185" s="136">
        <v>21</v>
      </c>
      <c r="G185" s="120" t="s">
        <v>59</v>
      </c>
      <c r="H185" s="120" t="s">
        <v>63</v>
      </c>
      <c r="I185" s="120">
        <v>7</v>
      </c>
      <c r="J185" s="120" t="s">
        <v>69</v>
      </c>
      <c r="K185" s="120" t="s">
        <v>71</v>
      </c>
      <c r="L185" s="120">
        <v>0</v>
      </c>
      <c r="M185" s="120">
        <v>0</v>
      </c>
      <c r="N185" s="120">
        <v>1</v>
      </c>
      <c r="O185" s="120">
        <v>0</v>
      </c>
      <c r="P185" s="120">
        <v>0</v>
      </c>
      <c r="Q185" s="120" t="s">
        <v>75</v>
      </c>
      <c r="R185" s="79" t="s">
        <v>1604</v>
      </c>
      <c r="S185" s="137" t="s">
        <v>220</v>
      </c>
      <c r="T185" s="120">
        <v>4.6904296875</v>
      </c>
      <c r="U185" s="120" t="s">
        <v>639</v>
      </c>
      <c r="V185" s="120" t="s">
        <v>639</v>
      </c>
      <c r="W185" s="120" t="s">
        <v>1847</v>
      </c>
      <c r="X185" s="120" t="s">
        <v>643</v>
      </c>
      <c r="Y185" s="120">
        <v>1.28</v>
      </c>
      <c r="Z185" s="120" t="s">
        <v>645</v>
      </c>
      <c r="AA185" s="120">
        <v>1.4193995369841159</v>
      </c>
      <c r="AB185" s="137" t="s">
        <v>776</v>
      </c>
      <c r="AC185" s="120">
        <v>2017</v>
      </c>
      <c r="AD185" s="120">
        <v>7</v>
      </c>
      <c r="AE185" s="120" t="s">
        <v>1197</v>
      </c>
      <c r="AF185" s="120" t="s">
        <v>1134</v>
      </c>
      <c r="AG185" s="120" t="s">
        <v>1137</v>
      </c>
      <c r="AH185" s="120">
        <v>2</v>
      </c>
      <c r="AI185">
        <v>2</v>
      </c>
      <c r="AJ185" s="121">
        <v>3</v>
      </c>
      <c r="AK185" s="120" t="s">
        <v>75</v>
      </c>
      <c r="AL185" s="121">
        <v>1</v>
      </c>
      <c r="AM185" s="120">
        <v>8.4716666666666693</v>
      </c>
      <c r="AN185" s="120">
        <v>-13.3816666666667</v>
      </c>
      <c r="AO185" s="121">
        <v>0</v>
      </c>
      <c r="AP185" s="120">
        <v>2</v>
      </c>
    </row>
    <row r="186" spans="1:42" x14ac:dyDescent="0.25">
      <c r="A186" t="s">
        <v>33</v>
      </c>
      <c r="B186" s="81" t="s">
        <v>42</v>
      </c>
      <c r="C186" s="81" t="s">
        <v>47</v>
      </c>
      <c r="D186" s="120" t="s">
        <v>50</v>
      </c>
      <c r="E186" s="120" t="s">
        <v>57</v>
      </c>
      <c r="F186" s="136">
        <v>1.5</v>
      </c>
      <c r="G186" s="120" t="s">
        <v>60</v>
      </c>
      <c r="H186" s="120" t="s">
        <v>64</v>
      </c>
      <c r="I186" s="120">
        <v>4</v>
      </c>
      <c r="J186" s="120" t="s">
        <v>68</v>
      </c>
      <c r="K186" s="120" t="s">
        <v>71</v>
      </c>
      <c r="L186" s="120">
        <v>0</v>
      </c>
      <c r="M186" s="120">
        <v>0</v>
      </c>
      <c r="N186" s="120">
        <v>0</v>
      </c>
      <c r="O186" s="120">
        <v>0</v>
      </c>
      <c r="P186" s="120">
        <v>0</v>
      </c>
      <c r="Q186" s="120" t="s">
        <v>75</v>
      </c>
      <c r="R186" s="79" t="s">
        <v>1588</v>
      </c>
      <c r="S186" s="137" t="s">
        <v>382</v>
      </c>
      <c r="T186" s="120">
        <v>3.349609375</v>
      </c>
      <c r="U186" s="120" t="s">
        <v>639</v>
      </c>
      <c r="V186" s="120" t="s">
        <v>639</v>
      </c>
      <c r="W186" s="120" t="s">
        <v>1846</v>
      </c>
      <c r="X186" s="120" t="s">
        <v>643</v>
      </c>
      <c r="Y186" s="120">
        <v>0.89</v>
      </c>
      <c r="Z186" s="120" t="s">
        <v>645</v>
      </c>
      <c r="AA186" s="120">
        <v>0</v>
      </c>
      <c r="AB186" s="137">
        <v>42775</v>
      </c>
      <c r="AC186" s="120">
        <v>2017</v>
      </c>
      <c r="AD186" s="120">
        <v>9</v>
      </c>
      <c r="AE186" s="120" t="s">
        <v>1197</v>
      </c>
      <c r="AF186" s="120" t="s">
        <v>1134</v>
      </c>
      <c r="AG186" s="120" t="s">
        <v>1139</v>
      </c>
      <c r="AH186" s="120">
        <v>2</v>
      </c>
      <c r="AI186">
        <v>2</v>
      </c>
      <c r="AJ186" s="121">
        <v>2</v>
      </c>
      <c r="AK186" s="120" t="s">
        <v>75</v>
      </c>
      <c r="AL186" s="121">
        <v>1</v>
      </c>
      <c r="AM186" s="120">
        <v>4.9058333333333302</v>
      </c>
      <c r="AN186" s="120">
        <v>-1.6615</v>
      </c>
      <c r="AO186" s="121">
        <v>0</v>
      </c>
      <c r="AP186" s="120">
        <v>2</v>
      </c>
    </row>
    <row r="187" spans="1:42" x14ac:dyDescent="0.25">
      <c r="A187" t="s">
        <v>33</v>
      </c>
      <c r="B187" s="81" t="s">
        <v>41</v>
      </c>
      <c r="C187" s="81" t="s">
        <v>47</v>
      </c>
      <c r="D187" s="120" t="s">
        <v>50</v>
      </c>
      <c r="E187" s="120" t="s">
        <v>57</v>
      </c>
      <c r="F187" s="136">
        <v>3</v>
      </c>
      <c r="G187" s="120" t="s">
        <v>61</v>
      </c>
      <c r="H187" s="120" t="s">
        <v>64</v>
      </c>
      <c r="I187" s="120">
        <v>7</v>
      </c>
      <c r="J187" s="120" t="s">
        <v>69</v>
      </c>
      <c r="K187" s="120" t="s">
        <v>70</v>
      </c>
      <c r="L187" s="120">
        <v>0</v>
      </c>
      <c r="M187" s="120">
        <v>0</v>
      </c>
      <c r="N187" s="120">
        <v>0</v>
      </c>
      <c r="O187" s="120">
        <v>1</v>
      </c>
      <c r="P187" s="120">
        <v>0</v>
      </c>
      <c r="Q187" s="120" t="s">
        <v>75</v>
      </c>
      <c r="R187" s="79" t="s">
        <v>1608</v>
      </c>
      <c r="S187" s="137" t="s">
        <v>593</v>
      </c>
      <c r="T187" s="120">
        <v>3.1904296875</v>
      </c>
      <c r="U187" s="120" t="s">
        <v>640</v>
      </c>
      <c r="V187" s="120" t="s">
        <v>639</v>
      </c>
      <c r="W187" s="120" t="s">
        <v>1846</v>
      </c>
      <c r="X187" s="120" t="s">
        <v>642</v>
      </c>
      <c r="Y187" s="120">
        <v>0.67</v>
      </c>
      <c r="Z187" s="120" t="s">
        <v>645</v>
      </c>
      <c r="AA187" s="120">
        <v>0.2002790282618071</v>
      </c>
      <c r="AB187" s="137" t="s">
        <v>1097</v>
      </c>
      <c r="AC187" s="120">
        <v>2017</v>
      </c>
      <c r="AD187" s="120">
        <v>9</v>
      </c>
      <c r="AE187" s="120" t="s">
        <v>1197</v>
      </c>
      <c r="AF187" s="120" t="s">
        <v>1134</v>
      </c>
      <c r="AG187" s="120" t="s">
        <v>1140</v>
      </c>
      <c r="AH187" s="120">
        <v>2</v>
      </c>
      <c r="AI187">
        <v>1</v>
      </c>
      <c r="AJ187" s="121">
        <v>2</v>
      </c>
      <c r="AK187" s="120" t="s">
        <v>75</v>
      </c>
      <c r="AL187" s="121">
        <v>1</v>
      </c>
      <c r="AM187" s="120">
        <v>9.3659999999999997</v>
      </c>
      <c r="AN187" s="120">
        <v>-13.7413333333333</v>
      </c>
      <c r="AO187" s="121">
        <v>0</v>
      </c>
      <c r="AP187" s="120">
        <v>3</v>
      </c>
    </row>
    <row r="188" spans="1:42" x14ac:dyDescent="0.25">
      <c r="A188" t="s">
        <v>33</v>
      </c>
      <c r="B188" s="81" t="s">
        <v>34</v>
      </c>
      <c r="C188" s="81" t="s">
        <v>48</v>
      </c>
      <c r="D188" s="120" t="s">
        <v>52</v>
      </c>
      <c r="E188" s="120" t="s">
        <v>56</v>
      </c>
      <c r="F188" s="136">
        <v>51</v>
      </c>
      <c r="G188" s="120" t="s">
        <v>59</v>
      </c>
      <c r="H188" s="120" t="s">
        <v>62</v>
      </c>
      <c r="I188" s="120">
        <v>1</v>
      </c>
      <c r="J188" s="120" t="s">
        <v>68</v>
      </c>
      <c r="K188" s="120" t="s">
        <v>71</v>
      </c>
      <c r="L188" s="120">
        <v>0</v>
      </c>
      <c r="M188" s="120">
        <v>0</v>
      </c>
      <c r="N188" s="120">
        <v>0</v>
      </c>
      <c r="O188" s="120">
        <v>0</v>
      </c>
      <c r="P188" s="120">
        <v>0</v>
      </c>
      <c r="Q188" s="120" t="s">
        <v>76</v>
      </c>
      <c r="R188" s="79" t="s">
        <v>1611</v>
      </c>
      <c r="S188" s="137" t="s">
        <v>257</v>
      </c>
      <c r="T188" s="120">
        <v>3.1904296875</v>
      </c>
      <c r="U188" s="120" t="s">
        <v>640</v>
      </c>
      <c r="V188" s="120" t="s">
        <v>639</v>
      </c>
      <c r="W188" s="120" t="s">
        <v>1847</v>
      </c>
      <c r="X188" s="120" t="s">
        <v>643</v>
      </c>
      <c r="Y188" s="120">
        <v>1.34</v>
      </c>
      <c r="Z188" s="120" t="s">
        <v>645</v>
      </c>
      <c r="AA188" s="120">
        <v>0.44777396782908752</v>
      </c>
      <c r="AB188" s="137" t="s">
        <v>809</v>
      </c>
      <c r="AC188" s="120">
        <v>2017</v>
      </c>
      <c r="AD188" s="120">
        <v>10</v>
      </c>
      <c r="AE188" s="120" t="s">
        <v>1197</v>
      </c>
      <c r="AF188" s="120" t="s">
        <v>1136</v>
      </c>
      <c r="AG188" s="120" t="s">
        <v>1137</v>
      </c>
      <c r="AH188" s="120">
        <v>2</v>
      </c>
      <c r="AI188">
        <v>2</v>
      </c>
      <c r="AJ188" s="121">
        <v>1</v>
      </c>
      <c r="AK188" s="120" t="s">
        <v>75</v>
      </c>
      <c r="AL188" s="121">
        <v>0</v>
      </c>
      <c r="AM188" s="120">
        <v>3.5916666666666699</v>
      </c>
      <c r="AN188" s="120">
        <v>6.82</v>
      </c>
      <c r="AO188" s="121">
        <v>1</v>
      </c>
      <c r="AP188" s="120">
        <v>2</v>
      </c>
    </row>
    <row r="189" spans="1:42" x14ac:dyDescent="0.25">
      <c r="A189" t="s">
        <v>32</v>
      </c>
      <c r="B189" s="81" t="s">
        <v>34</v>
      </c>
      <c r="C189" s="81" t="s">
        <v>47</v>
      </c>
      <c r="D189" s="120" t="s">
        <v>50</v>
      </c>
      <c r="E189" s="120" t="s">
        <v>56</v>
      </c>
      <c r="F189" s="136">
        <v>17</v>
      </c>
      <c r="G189" s="120" t="s">
        <v>59</v>
      </c>
      <c r="H189" s="120" t="s">
        <v>63</v>
      </c>
      <c r="I189" s="120">
        <v>5</v>
      </c>
      <c r="J189" s="120" t="s">
        <v>69</v>
      </c>
      <c r="K189" s="120" t="s">
        <v>70</v>
      </c>
      <c r="L189" s="120">
        <v>0</v>
      </c>
      <c r="M189" s="120">
        <v>0</v>
      </c>
      <c r="N189" s="120">
        <v>1</v>
      </c>
      <c r="O189" s="120">
        <v>0</v>
      </c>
      <c r="P189" s="120">
        <v>0</v>
      </c>
      <c r="Q189" s="120" t="s">
        <v>75</v>
      </c>
      <c r="R189" s="79" t="s">
        <v>1614</v>
      </c>
      <c r="S189" s="137" t="s">
        <v>150</v>
      </c>
      <c r="T189" s="120">
        <v>3.0302734375</v>
      </c>
      <c r="U189" s="120" t="s">
        <v>640</v>
      </c>
      <c r="V189" s="120" t="s">
        <v>639</v>
      </c>
      <c r="W189" s="120" t="s">
        <v>1846</v>
      </c>
      <c r="X189" s="120" t="s">
        <v>643</v>
      </c>
      <c r="Y189" s="120">
        <v>0.91</v>
      </c>
      <c r="Z189" s="120" t="s">
        <v>645</v>
      </c>
      <c r="AA189" s="120">
        <v>0</v>
      </c>
      <c r="AB189" s="137" t="s">
        <v>714</v>
      </c>
      <c r="AC189" s="120">
        <v>2017</v>
      </c>
      <c r="AD189" s="120">
        <v>11</v>
      </c>
      <c r="AE189" s="120" t="s">
        <v>1196</v>
      </c>
      <c r="AF189" s="120" t="s">
        <v>1136</v>
      </c>
      <c r="AG189" s="120" t="s">
        <v>1137</v>
      </c>
      <c r="AH189" s="120">
        <v>2</v>
      </c>
      <c r="AI189">
        <v>1</v>
      </c>
      <c r="AJ189" s="121">
        <v>3</v>
      </c>
      <c r="AK189" s="120" t="s">
        <v>75</v>
      </c>
      <c r="AL189" s="121">
        <v>1</v>
      </c>
      <c r="AM189" s="120">
        <v>4.1183333333333296</v>
      </c>
      <c r="AN189" s="120">
        <v>6.9928333333333299</v>
      </c>
      <c r="AO189" s="121">
        <v>1</v>
      </c>
      <c r="AP189" s="120">
        <v>3</v>
      </c>
    </row>
    <row r="190" spans="1:42" x14ac:dyDescent="0.25">
      <c r="A190" t="s">
        <v>32</v>
      </c>
      <c r="B190" s="81" t="s">
        <v>34</v>
      </c>
      <c r="C190" s="81" t="s">
        <v>48</v>
      </c>
      <c r="D190" s="120" t="s">
        <v>52</v>
      </c>
      <c r="E190" s="120" t="s">
        <v>56</v>
      </c>
      <c r="F190" s="136">
        <v>56</v>
      </c>
      <c r="G190" s="120" t="s">
        <v>59</v>
      </c>
      <c r="H190" s="120" t="s">
        <v>62</v>
      </c>
      <c r="I190" s="120">
        <v>7</v>
      </c>
      <c r="J190" s="120" t="s">
        <v>69</v>
      </c>
      <c r="K190" s="120" t="s">
        <v>71</v>
      </c>
      <c r="L190" s="120">
        <v>0</v>
      </c>
      <c r="M190" s="120">
        <v>0</v>
      </c>
      <c r="N190" s="120">
        <v>0</v>
      </c>
      <c r="O190" s="120">
        <v>0</v>
      </c>
      <c r="P190" s="120">
        <v>0</v>
      </c>
      <c r="Q190" s="120" t="s">
        <v>76</v>
      </c>
      <c r="R190" s="79" t="s">
        <v>1615</v>
      </c>
      <c r="S190" s="137" t="s">
        <v>307</v>
      </c>
      <c r="T190" s="120">
        <v>2.5498046875</v>
      </c>
      <c r="U190" s="120" t="s">
        <v>640</v>
      </c>
      <c r="V190" s="120" t="s">
        <v>640</v>
      </c>
      <c r="W190" s="120" t="s">
        <v>1846</v>
      </c>
      <c r="X190" s="120" t="s">
        <v>643</v>
      </c>
      <c r="Y190" s="120">
        <v>1.0900000000000001</v>
      </c>
      <c r="Z190" s="120" t="s">
        <v>645</v>
      </c>
      <c r="AA190" s="120">
        <v>1.0571946040727139E-2</v>
      </c>
      <c r="AB190" s="137" t="s">
        <v>850</v>
      </c>
      <c r="AC190" s="120">
        <v>2017</v>
      </c>
      <c r="AD190" s="120">
        <v>11</v>
      </c>
      <c r="AE190" s="120" t="s">
        <v>1196</v>
      </c>
      <c r="AF190" s="120" t="s">
        <v>1136</v>
      </c>
      <c r="AG190" s="120" t="s">
        <v>1137</v>
      </c>
      <c r="AH190" s="120">
        <v>1</v>
      </c>
      <c r="AI190">
        <v>1</v>
      </c>
      <c r="AJ190" s="121">
        <v>1</v>
      </c>
      <c r="AK190" s="120" t="s">
        <v>75</v>
      </c>
      <c r="AL190" s="121">
        <v>0</v>
      </c>
      <c r="AM190" s="120">
        <v>3.51</v>
      </c>
      <c r="AN190" s="120">
        <v>6.7649999999999997</v>
      </c>
      <c r="AO190" s="121">
        <v>0</v>
      </c>
      <c r="AP190" s="120">
        <v>2</v>
      </c>
    </row>
    <row r="191" spans="1:42" x14ac:dyDescent="0.25">
      <c r="A191" t="s">
        <v>33</v>
      </c>
      <c r="B191" s="81" t="s">
        <v>34</v>
      </c>
      <c r="C191" s="81" t="s">
        <v>48</v>
      </c>
      <c r="D191" s="120" t="s">
        <v>52</v>
      </c>
      <c r="E191" s="120" t="s">
        <v>57</v>
      </c>
      <c r="F191" s="136">
        <v>5.5</v>
      </c>
      <c r="G191" s="120" t="s">
        <v>61</v>
      </c>
      <c r="H191" s="120" t="s">
        <v>62</v>
      </c>
      <c r="I191" s="120">
        <v>1</v>
      </c>
      <c r="J191" s="120" t="s">
        <v>68</v>
      </c>
      <c r="K191" s="120" t="s">
        <v>71</v>
      </c>
      <c r="L191" s="120">
        <v>0</v>
      </c>
      <c r="M191" s="120">
        <v>0</v>
      </c>
      <c r="N191" s="120">
        <v>0</v>
      </c>
      <c r="O191" s="120">
        <v>0</v>
      </c>
      <c r="P191" s="120">
        <v>0</v>
      </c>
      <c r="Q191" s="120" t="s">
        <v>75</v>
      </c>
      <c r="R191" s="79" t="s">
        <v>1617</v>
      </c>
      <c r="S191" s="137" t="s">
        <v>504</v>
      </c>
      <c r="T191" s="120">
        <v>3.2900390625</v>
      </c>
      <c r="U191" s="120" t="s">
        <v>640</v>
      </c>
      <c r="V191" s="120" t="s">
        <v>639</v>
      </c>
      <c r="W191" s="120" t="s">
        <v>1846</v>
      </c>
      <c r="X191" s="120" t="s">
        <v>643</v>
      </c>
      <c r="Y191" s="120">
        <v>0.91</v>
      </c>
      <c r="Z191" s="120" t="s">
        <v>645</v>
      </c>
      <c r="AA191" s="120">
        <v>0</v>
      </c>
      <c r="AB191" s="137" t="s">
        <v>1025</v>
      </c>
      <c r="AC191" s="120">
        <v>2017</v>
      </c>
      <c r="AD191" s="120">
        <v>11</v>
      </c>
      <c r="AE191" s="120" t="s">
        <v>1196</v>
      </c>
      <c r="AF191" s="120" t="s">
        <v>1136</v>
      </c>
      <c r="AG191" s="120" t="s">
        <v>1137</v>
      </c>
      <c r="AH191" s="120">
        <v>2</v>
      </c>
      <c r="AI191">
        <v>1</v>
      </c>
      <c r="AJ191" s="121">
        <v>1</v>
      </c>
      <c r="AK191" s="120" t="s">
        <v>75</v>
      </c>
      <c r="AL191" s="121">
        <v>0</v>
      </c>
      <c r="AM191" s="120">
        <v>6.3241666666666703</v>
      </c>
      <c r="AN191" s="120">
        <v>3.1946666666666701</v>
      </c>
      <c r="AO191" s="121">
        <v>0</v>
      </c>
      <c r="AP191" s="120">
        <v>2</v>
      </c>
    </row>
    <row r="192" spans="1:42" x14ac:dyDescent="0.25">
      <c r="A192" t="s">
        <v>33</v>
      </c>
      <c r="B192" s="81" t="s">
        <v>34</v>
      </c>
      <c r="C192" s="81" t="s">
        <v>47</v>
      </c>
      <c r="D192" s="120" t="s">
        <v>50</v>
      </c>
      <c r="E192" s="120" t="s">
        <v>56</v>
      </c>
      <c r="F192" s="136">
        <v>66</v>
      </c>
      <c r="G192" s="120" t="s">
        <v>59</v>
      </c>
      <c r="H192" s="120" t="s">
        <v>62</v>
      </c>
      <c r="I192" s="120">
        <v>1</v>
      </c>
      <c r="J192" s="120" t="s">
        <v>68</v>
      </c>
      <c r="K192" s="120" t="s">
        <v>71</v>
      </c>
      <c r="L192" s="120">
        <v>0</v>
      </c>
      <c r="M192" s="120">
        <v>0</v>
      </c>
      <c r="N192" s="120">
        <v>0</v>
      </c>
      <c r="O192" s="120">
        <v>0</v>
      </c>
      <c r="P192" s="120">
        <v>0</v>
      </c>
      <c r="Q192" s="120" t="s">
        <v>74</v>
      </c>
      <c r="R192" s="79" t="s">
        <v>1618</v>
      </c>
      <c r="S192" s="137" t="s">
        <v>106</v>
      </c>
      <c r="T192" s="120">
        <v>4.5595703125</v>
      </c>
      <c r="U192" s="120" t="s">
        <v>639</v>
      </c>
      <c r="V192" s="120" t="s">
        <v>639</v>
      </c>
      <c r="W192" s="120" t="s">
        <v>1847</v>
      </c>
      <c r="X192" s="120" t="s">
        <v>644</v>
      </c>
      <c r="Y192" s="120">
        <v>1.51</v>
      </c>
      <c r="Z192" s="120" t="s">
        <v>645</v>
      </c>
      <c r="AA192" s="120">
        <v>3.2837791484780552</v>
      </c>
      <c r="AB192" s="137" t="s">
        <v>676</v>
      </c>
      <c r="AC192" s="120">
        <v>2017</v>
      </c>
      <c r="AD192" s="120">
        <v>11</v>
      </c>
      <c r="AE192" s="120" t="s">
        <v>1196</v>
      </c>
      <c r="AF192" s="120" t="s">
        <v>1136</v>
      </c>
      <c r="AG192" s="120" t="s">
        <v>1137</v>
      </c>
      <c r="AH192" s="120">
        <v>2</v>
      </c>
      <c r="AI192">
        <v>2</v>
      </c>
      <c r="AJ192" s="121">
        <v>1</v>
      </c>
      <c r="AK192" s="120" t="s">
        <v>75</v>
      </c>
      <c r="AL192" s="121">
        <v>0</v>
      </c>
      <c r="AM192" s="120">
        <v>3.2916666666666701</v>
      </c>
      <c r="AN192" s="120">
        <v>6.875</v>
      </c>
      <c r="AO192" s="121">
        <v>1</v>
      </c>
      <c r="AP192" s="120">
        <v>2</v>
      </c>
    </row>
    <row r="193" spans="1:42" x14ac:dyDescent="0.25">
      <c r="A193" t="s">
        <v>32</v>
      </c>
      <c r="B193" s="81" t="s">
        <v>34</v>
      </c>
      <c r="C193" s="81" t="s">
        <v>47</v>
      </c>
      <c r="D193" s="120" t="s">
        <v>52</v>
      </c>
      <c r="E193" s="120" t="s">
        <v>56</v>
      </c>
      <c r="F193" s="136">
        <v>32</v>
      </c>
      <c r="G193" s="120" t="s">
        <v>59</v>
      </c>
      <c r="H193" s="120" t="s">
        <v>65</v>
      </c>
      <c r="I193" s="120">
        <v>7</v>
      </c>
      <c r="J193" s="120" t="s">
        <v>69</v>
      </c>
      <c r="K193" s="120" t="s">
        <v>71</v>
      </c>
      <c r="L193" s="120">
        <v>1</v>
      </c>
      <c r="M193" s="120">
        <v>1</v>
      </c>
      <c r="N193" s="120">
        <v>0</v>
      </c>
      <c r="O193" s="120">
        <v>0</v>
      </c>
      <c r="P193" s="120">
        <v>0</v>
      </c>
      <c r="Q193" s="120" t="s">
        <v>75</v>
      </c>
      <c r="R193" s="79" t="s">
        <v>1623</v>
      </c>
      <c r="S193" s="137" t="s">
        <v>158</v>
      </c>
      <c r="T193" s="120">
        <v>3.9599609375</v>
      </c>
      <c r="U193" s="120" t="s">
        <v>639</v>
      </c>
      <c r="V193" s="120" t="s">
        <v>639</v>
      </c>
      <c r="W193" s="120" t="s">
        <v>1846</v>
      </c>
      <c r="X193" s="120" t="s">
        <v>643</v>
      </c>
      <c r="Y193" s="120">
        <v>1.02</v>
      </c>
      <c r="Z193" s="120" t="s">
        <v>645</v>
      </c>
      <c r="AA193" s="120">
        <v>0</v>
      </c>
      <c r="AB193" s="137" t="s">
        <v>716</v>
      </c>
      <c r="AC193" s="120">
        <v>2017</v>
      </c>
      <c r="AD193" s="120">
        <v>12</v>
      </c>
      <c r="AE193" s="120" t="s">
        <v>1196</v>
      </c>
      <c r="AF193" s="120" t="s">
        <v>1136</v>
      </c>
      <c r="AG193" s="120" t="s">
        <v>1137</v>
      </c>
      <c r="AH193" s="120">
        <v>2</v>
      </c>
      <c r="AI193">
        <v>2</v>
      </c>
      <c r="AJ193" s="121">
        <v>3</v>
      </c>
      <c r="AK193" s="120" t="s">
        <v>75</v>
      </c>
      <c r="AL193" s="121">
        <v>1</v>
      </c>
      <c r="AM193" s="120">
        <v>3.9716666666666698</v>
      </c>
      <c r="AN193" s="120">
        <v>6.2066666666666697</v>
      </c>
      <c r="AO193" s="121">
        <v>0</v>
      </c>
      <c r="AP193" s="120">
        <v>2</v>
      </c>
    </row>
    <row r="194" spans="1:42" x14ac:dyDescent="0.25">
      <c r="A194" t="s">
        <v>33</v>
      </c>
      <c r="B194" s="81" t="s">
        <v>34</v>
      </c>
      <c r="C194" s="81" t="s">
        <v>47</v>
      </c>
      <c r="D194" s="120" t="s">
        <v>50</v>
      </c>
      <c r="E194" s="120" t="s">
        <v>56</v>
      </c>
      <c r="F194" s="136">
        <v>19</v>
      </c>
      <c r="G194" s="120" t="s">
        <v>59</v>
      </c>
      <c r="H194" s="120" t="s">
        <v>62</v>
      </c>
      <c r="I194" s="120">
        <v>5</v>
      </c>
      <c r="J194" s="120" t="s">
        <v>69</v>
      </c>
      <c r="K194" s="120" t="s">
        <v>71</v>
      </c>
      <c r="L194" s="120">
        <v>0</v>
      </c>
      <c r="M194" s="120">
        <v>0</v>
      </c>
      <c r="N194" s="120">
        <v>0</v>
      </c>
      <c r="O194" s="120">
        <v>0</v>
      </c>
      <c r="P194" s="120">
        <v>0</v>
      </c>
      <c r="Q194" s="120" t="s">
        <v>75</v>
      </c>
      <c r="R194" s="79" t="s">
        <v>1622</v>
      </c>
      <c r="S194" s="137" t="s">
        <v>153</v>
      </c>
      <c r="T194" s="120">
        <v>4.48046875</v>
      </c>
      <c r="U194" s="120" t="s">
        <v>639</v>
      </c>
      <c r="V194" s="120" t="s">
        <v>639</v>
      </c>
      <c r="W194" s="120" t="s">
        <v>1846</v>
      </c>
      <c r="X194" s="120" t="s">
        <v>643</v>
      </c>
      <c r="Y194" s="120">
        <v>0.96</v>
      </c>
      <c r="Z194" s="120" t="s">
        <v>645</v>
      </c>
      <c r="AA194" s="120">
        <v>0</v>
      </c>
      <c r="AB194" s="137" t="s">
        <v>716</v>
      </c>
      <c r="AC194" s="120">
        <v>2017</v>
      </c>
      <c r="AD194" s="120">
        <v>12</v>
      </c>
      <c r="AE194" s="120" t="s">
        <v>1196</v>
      </c>
      <c r="AF194" s="120" t="s">
        <v>1136</v>
      </c>
      <c r="AG194" s="120" t="s">
        <v>1137</v>
      </c>
      <c r="AH194" s="120">
        <v>2</v>
      </c>
      <c r="AI194">
        <v>2</v>
      </c>
      <c r="AJ194" s="121">
        <v>1</v>
      </c>
      <c r="AK194" s="120" t="s">
        <v>75</v>
      </c>
      <c r="AL194" s="121">
        <v>0</v>
      </c>
      <c r="AM194" s="120">
        <v>3.7733333333333299</v>
      </c>
      <c r="AN194" s="120">
        <v>6.2866666666666697</v>
      </c>
      <c r="AO194" s="121">
        <v>0</v>
      </c>
      <c r="AP194" s="120">
        <v>2</v>
      </c>
    </row>
    <row r="195" spans="1:42" x14ac:dyDescent="0.25">
      <c r="A195" t="s">
        <v>33</v>
      </c>
      <c r="B195" s="81" t="s">
        <v>34</v>
      </c>
      <c r="C195" s="81" t="s">
        <v>48</v>
      </c>
      <c r="D195" s="120" t="s">
        <v>52</v>
      </c>
      <c r="E195" s="120" t="s">
        <v>57</v>
      </c>
      <c r="F195" s="136">
        <v>6.5</v>
      </c>
      <c r="G195" s="120" t="s">
        <v>61</v>
      </c>
      <c r="H195" s="120" t="s">
        <v>62</v>
      </c>
      <c r="I195" s="120">
        <v>1</v>
      </c>
      <c r="J195" s="120" t="s">
        <v>68</v>
      </c>
      <c r="K195" s="120" t="s">
        <v>71</v>
      </c>
      <c r="L195" s="120">
        <v>0</v>
      </c>
      <c r="M195" s="120">
        <v>0</v>
      </c>
      <c r="N195" s="120">
        <v>0</v>
      </c>
      <c r="O195" s="120">
        <v>0</v>
      </c>
      <c r="P195" s="120">
        <v>0</v>
      </c>
      <c r="Q195" s="120" t="s">
        <v>75</v>
      </c>
      <c r="R195" s="79" t="s">
        <v>1627</v>
      </c>
      <c r="S195" s="137" t="s">
        <v>498</v>
      </c>
      <c r="T195" s="120">
        <v>3.2998046875</v>
      </c>
      <c r="U195" s="120" t="s">
        <v>640</v>
      </c>
      <c r="V195" s="120" t="s">
        <v>639</v>
      </c>
      <c r="W195" s="120" t="s">
        <v>1846</v>
      </c>
      <c r="X195" s="120" t="s">
        <v>642</v>
      </c>
      <c r="Y195" s="120">
        <v>0.74</v>
      </c>
      <c r="Z195" s="120" t="s">
        <v>645</v>
      </c>
      <c r="AA195" s="120">
        <v>0</v>
      </c>
      <c r="AB195" s="137" t="s">
        <v>1019</v>
      </c>
      <c r="AC195" s="120">
        <v>2018</v>
      </c>
      <c r="AD195" s="120">
        <v>1</v>
      </c>
      <c r="AE195" s="120" t="s">
        <v>1196</v>
      </c>
      <c r="AF195" s="120" t="s">
        <v>1133</v>
      </c>
      <c r="AG195" s="120" t="s">
        <v>1137</v>
      </c>
      <c r="AH195" s="120">
        <v>2</v>
      </c>
      <c r="AI195">
        <v>1</v>
      </c>
      <c r="AJ195" s="121">
        <v>1</v>
      </c>
      <c r="AK195" s="120" t="s">
        <v>75</v>
      </c>
      <c r="AL195" s="121">
        <v>0</v>
      </c>
      <c r="AM195" s="120">
        <v>6.3008333333333297</v>
      </c>
      <c r="AN195" s="120">
        <v>3.3935</v>
      </c>
      <c r="AO195" s="121">
        <v>0</v>
      </c>
      <c r="AP195" s="120">
        <v>2</v>
      </c>
    </row>
    <row r="196" spans="1:42" x14ac:dyDescent="0.25">
      <c r="A196" t="s">
        <v>33</v>
      </c>
      <c r="B196" s="81" t="s">
        <v>41</v>
      </c>
      <c r="C196" s="81" t="s">
        <v>47</v>
      </c>
      <c r="D196" s="120" t="s">
        <v>50</v>
      </c>
      <c r="E196" s="120" t="s">
        <v>57</v>
      </c>
      <c r="F196" s="136">
        <v>0.1</v>
      </c>
      <c r="G196" s="120" t="s">
        <v>60</v>
      </c>
      <c r="H196" s="120" t="s">
        <v>62</v>
      </c>
      <c r="I196" s="120">
        <v>2</v>
      </c>
      <c r="J196" s="120" t="s">
        <v>68</v>
      </c>
      <c r="K196" s="120" t="s">
        <v>71</v>
      </c>
      <c r="L196" s="120">
        <v>0</v>
      </c>
      <c r="M196" s="120">
        <v>0</v>
      </c>
      <c r="N196" s="120">
        <v>0</v>
      </c>
      <c r="O196" s="120">
        <v>0</v>
      </c>
      <c r="P196" s="120">
        <v>0</v>
      </c>
      <c r="Q196" s="120" t="s">
        <v>75</v>
      </c>
      <c r="R196" s="79" t="s">
        <v>1628</v>
      </c>
      <c r="S196" s="137" t="s">
        <v>359</v>
      </c>
      <c r="T196" s="120">
        <v>2.490234375</v>
      </c>
      <c r="U196" s="120" t="s">
        <v>640</v>
      </c>
      <c r="V196" s="120" t="s">
        <v>640</v>
      </c>
      <c r="W196" s="120" t="s">
        <v>1845</v>
      </c>
      <c r="X196" s="120" t="s">
        <v>642</v>
      </c>
      <c r="Y196" s="120">
        <v>0.19</v>
      </c>
      <c r="Z196" s="120" t="s">
        <v>645</v>
      </c>
      <c r="AA196" s="120">
        <v>0</v>
      </c>
      <c r="AB196" s="137" t="s">
        <v>892</v>
      </c>
      <c r="AC196" s="120">
        <v>2018</v>
      </c>
      <c r="AD196" s="120">
        <v>1</v>
      </c>
      <c r="AE196" s="120" t="s">
        <v>1196</v>
      </c>
      <c r="AF196" s="120" t="s">
        <v>1133</v>
      </c>
      <c r="AG196" s="120" t="s">
        <v>1140</v>
      </c>
      <c r="AH196" s="120">
        <v>1</v>
      </c>
      <c r="AI196">
        <v>1</v>
      </c>
      <c r="AJ196" s="121">
        <v>1</v>
      </c>
      <c r="AK196" s="120" t="s">
        <v>75</v>
      </c>
      <c r="AL196" s="121">
        <v>0</v>
      </c>
      <c r="AM196" s="120">
        <v>9.5</v>
      </c>
      <c r="AN196" s="120">
        <v>-13.716666666666701</v>
      </c>
      <c r="AO196" s="121">
        <v>0</v>
      </c>
      <c r="AP196" s="120">
        <v>2</v>
      </c>
    </row>
    <row r="197" spans="1:42" x14ac:dyDescent="0.25">
      <c r="A197" t="s">
        <v>32</v>
      </c>
      <c r="B197" s="81" t="s">
        <v>34</v>
      </c>
      <c r="C197" s="81" t="s">
        <v>48</v>
      </c>
      <c r="D197" s="120" t="s">
        <v>34</v>
      </c>
      <c r="E197" s="120" t="s">
        <v>56</v>
      </c>
      <c r="F197" s="136">
        <v>48</v>
      </c>
      <c r="G197" s="120" t="s">
        <v>59</v>
      </c>
      <c r="H197" s="120" t="s">
        <v>62</v>
      </c>
      <c r="I197" s="120">
        <v>7</v>
      </c>
      <c r="J197" s="120" t="s">
        <v>69</v>
      </c>
      <c r="K197" s="120" t="s">
        <v>70</v>
      </c>
      <c r="L197" s="120">
        <v>0</v>
      </c>
      <c r="M197" s="120">
        <v>0</v>
      </c>
      <c r="N197" s="120">
        <v>0</v>
      </c>
      <c r="O197" s="120">
        <v>0</v>
      </c>
      <c r="P197" s="120">
        <v>0</v>
      </c>
      <c r="Q197" s="120" t="s">
        <v>74</v>
      </c>
      <c r="R197" s="79" t="s">
        <v>1630</v>
      </c>
      <c r="S197" s="137" t="s">
        <v>84</v>
      </c>
      <c r="T197" s="120">
        <v>2.01953125</v>
      </c>
      <c r="U197" s="120" t="s">
        <v>640</v>
      </c>
      <c r="V197" s="120" t="s">
        <v>640</v>
      </c>
      <c r="W197" s="120" t="s">
        <v>1846</v>
      </c>
      <c r="X197" s="120" t="s">
        <v>642</v>
      </c>
      <c r="Y197" s="120">
        <v>0.70000000000000007</v>
      </c>
      <c r="Z197" s="120" t="s">
        <v>645</v>
      </c>
      <c r="AA197" s="120">
        <v>0</v>
      </c>
      <c r="AB197" s="137" t="s">
        <v>655</v>
      </c>
      <c r="AC197" s="120">
        <v>2018</v>
      </c>
      <c r="AD197" s="120">
        <v>1</v>
      </c>
      <c r="AE197" s="120" t="s">
        <v>1196</v>
      </c>
      <c r="AF197" s="120" t="s">
        <v>1133</v>
      </c>
      <c r="AG197" s="120" t="s">
        <v>1137</v>
      </c>
      <c r="AH197" s="120">
        <v>1</v>
      </c>
      <c r="AI197">
        <v>1</v>
      </c>
      <c r="AJ197" s="121">
        <v>1</v>
      </c>
      <c r="AK197" s="120" t="s">
        <v>75</v>
      </c>
      <c r="AL197" s="121">
        <v>0</v>
      </c>
      <c r="AM197" s="120">
        <v>3.6333333333333302</v>
      </c>
      <c r="AN197" s="120">
        <v>6.6166666666666698</v>
      </c>
      <c r="AO197" s="121">
        <v>0</v>
      </c>
      <c r="AP197" s="120">
        <v>3</v>
      </c>
    </row>
    <row r="198" spans="1:42" x14ac:dyDescent="0.25">
      <c r="A198" t="s">
        <v>32</v>
      </c>
      <c r="B198" s="81" t="s">
        <v>34</v>
      </c>
      <c r="C198" s="81" t="s">
        <v>47</v>
      </c>
      <c r="D198" s="120" t="s">
        <v>50</v>
      </c>
      <c r="E198" s="120" t="s">
        <v>56</v>
      </c>
      <c r="F198" s="136">
        <v>48</v>
      </c>
      <c r="G198" s="120" t="s">
        <v>59</v>
      </c>
      <c r="H198" s="120" t="s">
        <v>63</v>
      </c>
      <c r="I198" s="120">
        <v>8</v>
      </c>
      <c r="J198" s="120" t="s">
        <v>69</v>
      </c>
      <c r="K198" s="120" t="s">
        <v>70</v>
      </c>
      <c r="L198" s="120">
        <v>0</v>
      </c>
      <c r="M198" s="120">
        <v>0</v>
      </c>
      <c r="N198" s="120">
        <v>1</v>
      </c>
      <c r="O198" s="120">
        <v>1</v>
      </c>
      <c r="P198" s="120">
        <v>0</v>
      </c>
      <c r="Q198" s="120" t="s">
        <v>75</v>
      </c>
      <c r="R198" s="79" t="s">
        <v>1635</v>
      </c>
      <c r="S198" s="137" t="s">
        <v>213</v>
      </c>
      <c r="T198" s="120">
        <v>5.6796875</v>
      </c>
      <c r="U198" s="120" t="s">
        <v>641</v>
      </c>
      <c r="V198" s="120" t="s">
        <v>641</v>
      </c>
      <c r="W198" s="120" t="s">
        <v>1847</v>
      </c>
      <c r="X198" s="120" t="s">
        <v>643</v>
      </c>
      <c r="Y198" s="120">
        <v>1.37</v>
      </c>
      <c r="Z198" s="120" t="s">
        <v>645</v>
      </c>
      <c r="AA198" s="120">
        <v>0.64509616495342859</v>
      </c>
      <c r="AB198" s="137" t="s">
        <v>770</v>
      </c>
      <c r="AC198" s="120">
        <v>2018</v>
      </c>
      <c r="AD198" s="120">
        <v>2</v>
      </c>
      <c r="AE198" s="120" t="s">
        <v>1196</v>
      </c>
      <c r="AF198" s="120" t="s">
        <v>1133</v>
      </c>
      <c r="AG198" s="120" t="s">
        <v>1137</v>
      </c>
      <c r="AH198" s="120">
        <v>2</v>
      </c>
      <c r="AI198">
        <v>2</v>
      </c>
      <c r="AJ198" s="121">
        <v>3</v>
      </c>
      <c r="AK198" s="120" t="s">
        <v>75</v>
      </c>
      <c r="AL198" s="121">
        <v>1</v>
      </c>
      <c r="AM198" s="120">
        <v>4.0999999999999996</v>
      </c>
      <c r="AN198" s="120">
        <v>8.85</v>
      </c>
      <c r="AO198" s="121">
        <v>0</v>
      </c>
      <c r="AP198" s="120">
        <v>3</v>
      </c>
    </row>
    <row r="199" spans="1:42" x14ac:dyDescent="0.25">
      <c r="A199" t="s">
        <v>33</v>
      </c>
      <c r="B199" s="81" t="s">
        <v>1191</v>
      </c>
      <c r="C199" s="81" t="s">
        <v>48</v>
      </c>
      <c r="D199" s="120" t="s">
        <v>52</v>
      </c>
      <c r="E199" s="120" t="s">
        <v>57</v>
      </c>
      <c r="F199" s="136">
        <v>5</v>
      </c>
      <c r="G199" s="120" t="s">
        <v>61</v>
      </c>
      <c r="H199" s="120" t="s">
        <v>64</v>
      </c>
      <c r="I199" s="120">
        <v>3</v>
      </c>
      <c r="J199" s="120" t="s">
        <v>68</v>
      </c>
      <c r="K199" s="120" t="s">
        <v>70</v>
      </c>
      <c r="L199" s="120">
        <v>0</v>
      </c>
      <c r="M199" s="120">
        <v>0</v>
      </c>
      <c r="N199" s="120">
        <v>0</v>
      </c>
      <c r="O199" s="120">
        <v>0</v>
      </c>
      <c r="P199" s="120">
        <v>0</v>
      </c>
      <c r="Q199" s="120" t="s">
        <v>76</v>
      </c>
      <c r="R199" s="79" t="s">
        <v>1637</v>
      </c>
      <c r="S199" s="137" t="s">
        <v>622</v>
      </c>
      <c r="T199" s="120">
        <v>7.1796875</v>
      </c>
      <c r="U199" s="120" t="s">
        <v>641</v>
      </c>
      <c r="V199" s="120" t="s">
        <v>641</v>
      </c>
      <c r="W199" s="120" t="s">
        <v>1847</v>
      </c>
      <c r="X199" s="120" t="s">
        <v>643</v>
      </c>
      <c r="Y199" s="120">
        <v>1.31</v>
      </c>
      <c r="Z199" s="120" t="s">
        <v>645</v>
      </c>
      <c r="AA199" s="120">
        <v>0</v>
      </c>
      <c r="AB199" s="137" t="s">
        <v>1120</v>
      </c>
      <c r="AC199" s="120">
        <v>2018</v>
      </c>
      <c r="AD199" s="120">
        <v>2</v>
      </c>
      <c r="AE199" s="120" t="s">
        <v>1196</v>
      </c>
      <c r="AF199" s="120" t="s">
        <v>1133</v>
      </c>
      <c r="AG199" s="120" t="s">
        <v>1138</v>
      </c>
      <c r="AH199" s="120">
        <v>2</v>
      </c>
      <c r="AI199">
        <v>2</v>
      </c>
      <c r="AJ199" s="121">
        <v>2</v>
      </c>
      <c r="AK199" s="120" t="s">
        <v>75</v>
      </c>
      <c r="AL199" s="121">
        <v>1</v>
      </c>
      <c r="AM199" s="120">
        <v>6.2983333333333302</v>
      </c>
      <c r="AN199" s="120">
        <v>2.5049999999999999</v>
      </c>
      <c r="AO199" s="121">
        <v>1</v>
      </c>
      <c r="AP199" s="120">
        <v>2</v>
      </c>
    </row>
    <row r="200" spans="1:42" x14ac:dyDescent="0.25">
      <c r="A200" t="s">
        <v>32</v>
      </c>
      <c r="B200" s="81" t="s">
        <v>34</v>
      </c>
      <c r="C200" s="81" t="s">
        <v>50</v>
      </c>
      <c r="D200" s="120" t="s">
        <v>50</v>
      </c>
      <c r="E200" s="120" t="s">
        <v>56</v>
      </c>
      <c r="F200" s="136">
        <v>40</v>
      </c>
      <c r="G200" s="120" t="s">
        <v>59</v>
      </c>
      <c r="H200" s="120" t="s">
        <v>62</v>
      </c>
      <c r="I200" s="120">
        <v>10</v>
      </c>
      <c r="J200" s="120" t="s">
        <v>69</v>
      </c>
      <c r="K200" s="120" t="s">
        <v>70</v>
      </c>
      <c r="L200" s="120">
        <v>0</v>
      </c>
      <c r="M200" s="120">
        <v>0</v>
      </c>
      <c r="N200" s="120">
        <v>0</v>
      </c>
      <c r="O200" s="120">
        <v>0</v>
      </c>
      <c r="P200" s="120">
        <v>0</v>
      </c>
      <c r="Q200" s="120" t="s">
        <v>74</v>
      </c>
      <c r="R200" s="79" t="s">
        <v>1641</v>
      </c>
      <c r="S200" s="137" t="s">
        <v>94</v>
      </c>
      <c r="T200" s="120">
        <v>2.73046875</v>
      </c>
      <c r="U200" s="120" t="s">
        <v>640</v>
      </c>
      <c r="V200" s="120" t="s">
        <v>639</v>
      </c>
      <c r="W200" s="120" t="s">
        <v>1846</v>
      </c>
      <c r="X200" s="120" t="s">
        <v>643</v>
      </c>
      <c r="Y200" s="120">
        <v>1.1599999999999999</v>
      </c>
      <c r="Z200" s="120" t="s">
        <v>645</v>
      </c>
      <c r="AA200" s="120">
        <v>0</v>
      </c>
      <c r="AB200" s="137" t="s">
        <v>664</v>
      </c>
      <c r="AC200" s="120">
        <v>2018</v>
      </c>
      <c r="AD200" s="120">
        <v>2</v>
      </c>
      <c r="AE200" s="120" t="s">
        <v>1196</v>
      </c>
      <c r="AF200" s="120" t="s">
        <v>1133</v>
      </c>
      <c r="AG200" s="120" t="s">
        <v>1137</v>
      </c>
      <c r="AH200" s="120">
        <v>2</v>
      </c>
      <c r="AI200">
        <v>1</v>
      </c>
      <c r="AJ200" s="121">
        <v>1</v>
      </c>
      <c r="AK200" s="120" t="s">
        <v>75</v>
      </c>
      <c r="AL200" s="121">
        <v>0</v>
      </c>
      <c r="AM200" s="120">
        <v>3.5633333333333299</v>
      </c>
      <c r="AN200" s="120">
        <v>7.0449999999999999</v>
      </c>
      <c r="AO200" s="121">
        <v>0</v>
      </c>
      <c r="AP200" s="120">
        <v>3</v>
      </c>
    </row>
    <row r="201" spans="1:42" x14ac:dyDescent="0.25">
      <c r="A201" t="s">
        <v>33</v>
      </c>
      <c r="B201" s="81" t="s">
        <v>1191</v>
      </c>
      <c r="C201" s="81" t="s">
        <v>48</v>
      </c>
      <c r="D201" s="120" t="s">
        <v>50</v>
      </c>
      <c r="E201" s="120" t="s">
        <v>57</v>
      </c>
      <c r="F201" s="136">
        <v>6</v>
      </c>
      <c r="G201" s="120" t="s">
        <v>61</v>
      </c>
      <c r="H201" s="120" t="s">
        <v>63</v>
      </c>
      <c r="I201" s="120">
        <v>5</v>
      </c>
      <c r="J201" s="120" t="s">
        <v>69</v>
      </c>
      <c r="K201" s="120" t="s">
        <v>70</v>
      </c>
      <c r="L201" s="120">
        <v>0</v>
      </c>
      <c r="M201" s="120">
        <v>0</v>
      </c>
      <c r="N201" s="120">
        <v>1</v>
      </c>
      <c r="O201" s="120">
        <v>1</v>
      </c>
      <c r="P201" s="120">
        <v>0</v>
      </c>
      <c r="Q201" s="120" t="s">
        <v>74</v>
      </c>
      <c r="R201" s="79" t="s">
        <v>1643</v>
      </c>
      <c r="S201" s="137" t="s">
        <v>473</v>
      </c>
      <c r="T201" s="120">
        <v>4.2099609375</v>
      </c>
      <c r="U201" s="120" t="s">
        <v>639</v>
      </c>
      <c r="V201" s="120" t="s">
        <v>639</v>
      </c>
      <c r="W201" s="120" t="s">
        <v>1846</v>
      </c>
      <c r="X201" s="120" t="s">
        <v>643</v>
      </c>
      <c r="Y201" s="120">
        <v>1.07</v>
      </c>
      <c r="Z201" s="120" t="s">
        <v>645</v>
      </c>
      <c r="AA201" s="120">
        <v>0</v>
      </c>
      <c r="AB201" s="137" t="s">
        <v>997</v>
      </c>
      <c r="AC201" s="120">
        <v>2018</v>
      </c>
      <c r="AD201" s="120">
        <v>2</v>
      </c>
      <c r="AE201" s="120" t="s">
        <v>1196</v>
      </c>
      <c r="AF201" s="120" t="s">
        <v>1133</v>
      </c>
      <c r="AG201" s="120" t="s">
        <v>1138</v>
      </c>
      <c r="AH201" s="120">
        <v>2</v>
      </c>
      <c r="AI201">
        <v>2</v>
      </c>
      <c r="AJ201" s="121">
        <v>3</v>
      </c>
      <c r="AK201" s="120" t="s">
        <v>75</v>
      </c>
      <c r="AL201" s="121">
        <v>1</v>
      </c>
      <c r="AM201" s="120">
        <v>6.2716666666666701</v>
      </c>
      <c r="AN201" s="120">
        <v>2.4873333333333298</v>
      </c>
      <c r="AO201" s="121">
        <v>0</v>
      </c>
      <c r="AP201" s="120">
        <v>3</v>
      </c>
    </row>
    <row r="202" spans="1:42" x14ac:dyDescent="0.25">
      <c r="A202" t="s">
        <v>32</v>
      </c>
      <c r="B202" s="81" t="s">
        <v>39</v>
      </c>
      <c r="C202" s="81" t="s">
        <v>50</v>
      </c>
      <c r="D202" s="120" t="s">
        <v>50</v>
      </c>
      <c r="E202" s="120" t="s">
        <v>56</v>
      </c>
      <c r="F202" s="136">
        <v>27</v>
      </c>
      <c r="G202" s="120" t="s">
        <v>59</v>
      </c>
      <c r="H202" s="120" t="s">
        <v>65</v>
      </c>
      <c r="I202" s="120">
        <v>10</v>
      </c>
      <c r="J202" s="120" t="s">
        <v>69</v>
      </c>
      <c r="K202" s="120" t="s">
        <v>71</v>
      </c>
      <c r="L202" s="120">
        <v>1</v>
      </c>
      <c r="M202" s="120">
        <v>0</v>
      </c>
      <c r="N202" s="120">
        <v>1</v>
      </c>
      <c r="O202" s="120">
        <v>0</v>
      </c>
      <c r="P202" s="120">
        <v>0</v>
      </c>
      <c r="Q202" s="120" t="s">
        <v>75</v>
      </c>
      <c r="R202" s="79" t="s">
        <v>1650</v>
      </c>
      <c r="S202" s="137" t="s">
        <v>163</v>
      </c>
      <c r="T202" s="120">
        <v>4.650390625</v>
      </c>
      <c r="U202" s="120" t="s">
        <v>639</v>
      </c>
      <c r="V202" s="120" t="s">
        <v>639</v>
      </c>
      <c r="W202" s="120" t="s">
        <v>1846</v>
      </c>
      <c r="X202" s="120" t="s">
        <v>643</v>
      </c>
      <c r="Y202" s="120">
        <v>1.05</v>
      </c>
      <c r="Z202" s="120" t="s">
        <v>645</v>
      </c>
      <c r="AA202" s="120">
        <v>0</v>
      </c>
      <c r="AB202" s="137" t="s">
        <v>722</v>
      </c>
      <c r="AC202" s="120">
        <v>2018</v>
      </c>
      <c r="AD202" s="120">
        <v>3</v>
      </c>
      <c r="AE202" s="120" t="s">
        <v>1196</v>
      </c>
      <c r="AF202" s="120" t="s">
        <v>1135</v>
      </c>
      <c r="AG202" s="120" t="s">
        <v>1138</v>
      </c>
      <c r="AH202" s="120">
        <v>2</v>
      </c>
      <c r="AI202">
        <v>2</v>
      </c>
      <c r="AJ202" s="121">
        <v>3</v>
      </c>
      <c r="AK202" s="120" t="s">
        <v>75</v>
      </c>
      <c r="AL202" s="121">
        <v>1</v>
      </c>
      <c r="AM202" s="120">
        <v>5.3333333333333304</v>
      </c>
      <c r="AN202" s="120">
        <v>0.85666666666666702</v>
      </c>
      <c r="AO202" s="121">
        <v>1</v>
      </c>
      <c r="AP202" s="120">
        <v>2</v>
      </c>
    </row>
    <row r="203" spans="1:42" x14ac:dyDescent="0.25">
      <c r="A203" t="s">
        <v>33</v>
      </c>
      <c r="B203" s="81" t="s">
        <v>34</v>
      </c>
      <c r="C203" s="81" t="s">
        <v>47</v>
      </c>
      <c r="D203" s="120" t="s">
        <v>50</v>
      </c>
      <c r="E203" s="120" t="s">
        <v>56</v>
      </c>
      <c r="F203" s="136">
        <v>38</v>
      </c>
      <c r="G203" s="120" t="s">
        <v>59</v>
      </c>
      <c r="H203" s="120" t="s">
        <v>63</v>
      </c>
      <c r="I203" s="120">
        <v>11</v>
      </c>
      <c r="J203" s="120" t="s">
        <v>67</v>
      </c>
      <c r="K203" s="120" t="s">
        <v>71</v>
      </c>
      <c r="L203" s="120">
        <v>0</v>
      </c>
      <c r="M203" s="120">
        <v>0</v>
      </c>
      <c r="N203" s="120">
        <v>1</v>
      </c>
      <c r="O203" s="120">
        <v>0</v>
      </c>
      <c r="P203" s="120">
        <v>0</v>
      </c>
      <c r="Q203" s="120" t="s">
        <v>75</v>
      </c>
      <c r="R203" s="79" t="s">
        <v>1652</v>
      </c>
      <c r="S203" s="137" t="s">
        <v>123</v>
      </c>
      <c r="T203" s="120">
        <v>2.740234375</v>
      </c>
      <c r="U203" s="120" t="s">
        <v>640</v>
      </c>
      <c r="V203" s="120" t="s">
        <v>639</v>
      </c>
      <c r="W203" s="120" t="s">
        <v>1847</v>
      </c>
      <c r="X203" s="120" t="s">
        <v>643</v>
      </c>
      <c r="Y203" s="120">
        <v>1.27</v>
      </c>
      <c r="Z203" s="120" t="s">
        <v>645</v>
      </c>
      <c r="AA203" s="120">
        <v>0</v>
      </c>
      <c r="AB203" s="137" t="s">
        <v>690</v>
      </c>
      <c r="AC203" s="120">
        <v>2018</v>
      </c>
      <c r="AD203" s="120">
        <v>4</v>
      </c>
      <c r="AE203" s="120" t="s">
        <v>1197</v>
      </c>
      <c r="AF203" s="120" t="s">
        <v>1135</v>
      </c>
      <c r="AG203" s="120" t="s">
        <v>1137</v>
      </c>
      <c r="AH203" s="120">
        <v>2</v>
      </c>
      <c r="AI203">
        <v>2</v>
      </c>
      <c r="AJ203" s="121">
        <v>3</v>
      </c>
      <c r="AK203" s="120" t="s">
        <v>75</v>
      </c>
      <c r="AL203" s="121">
        <v>1</v>
      </c>
      <c r="AM203" s="120">
        <v>3.8</v>
      </c>
      <c r="AN203" s="120">
        <v>6.8333333333333304</v>
      </c>
      <c r="AO203" s="121">
        <v>1</v>
      </c>
      <c r="AP203" s="120">
        <v>3</v>
      </c>
    </row>
    <row r="204" spans="1:42" x14ac:dyDescent="0.25">
      <c r="A204" t="s">
        <v>33</v>
      </c>
      <c r="B204" s="81" t="s">
        <v>34</v>
      </c>
      <c r="C204" s="81" t="s">
        <v>47</v>
      </c>
      <c r="D204" s="120" t="s">
        <v>52</v>
      </c>
      <c r="E204" s="120" t="s">
        <v>57</v>
      </c>
      <c r="F204" s="136">
        <v>8</v>
      </c>
      <c r="G204" s="120" t="s">
        <v>61</v>
      </c>
      <c r="H204" s="120" t="s">
        <v>64</v>
      </c>
      <c r="I204" s="120">
        <v>2</v>
      </c>
      <c r="J204" s="120" t="s">
        <v>68</v>
      </c>
      <c r="K204" s="120" t="s">
        <v>71</v>
      </c>
      <c r="L204" s="120">
        <v>0</v>
      </c>
      <c r="M204" s="120">
        <v>0</v>
      </c>
      <c r="N204" s="120">
        <v>0</v>
      </c>
      <c r="O204" s="120">
        <v>0</v>
      </c>
      <c r="P204" s="120">
        <v>0</v>
      </c>
      <c r="Q204" s="120" t="s">
        <v>74</v>
      </c>
      <c r="R204" s="77">
        <v>43254</v>
      </c>
      <c r="S204" s="137" t="s">
        <v>470</v>
      </c>
      <c r="T204" s="120">
        <v>3.33984375</v>
      </c>
      <c r="U204" s="120" t="s">
        <v>639</v>
      </c>
      <c r="V204" s="120" t="s">
        <v>639</v>
      </c>
      <c r="W204" s="120" t="s">
        <v>1847</v>
      </c>
      <c r="X204" s="120" t="s">
        <v>643</v>
      </c>
      <c r="Y204" s="120">
        <v>1.47</v>
      </c>
      <c r="Z204" s="120" t="s">
        <v>645</v>
      </c>
      <c r="AA204" s="120">
        <v>1.231716023810222</v>
      </c>
      <c r="AB204" s="137" t="s">
        <v>994</v>
      </c>
      <c r="AC204" s="120">
        <v>2018</v>
      </c>
      <c r="AD204" s="120">
        <v>6</v>
      </c>
      <c r="AE204" s="120" t="s">
        <v>1197</v>
      </c>
      <c r="AF204" s="120" t="s">
        <v>1135</v>
      </c>
      <c r="AG204" s="120" t="s">
        <v>1137</v>
      </c>
      <c r="AH204" s="120">
        <v>2</v>
      </c>
      <c r="AI204">
        <v>2</v>
      </c>
      <c r="AJ204" s="121">
        <v>2</v>
      </c>
      <c r="AK204" s="120" t="s">
        <v>75</v>
      </c>
      <c r="AL204" s="121">
        <v>1</v>
      </c>
      <c r="AM204" s="120">
        <v>6.2833333333333297</v>
      </c>
      <c r="AN204" s="120">
        <v>3.35</v>
      </c>
      <c r="AO204" s="121">
        <v>0</v>
      </c>
      <c r="AP204" s="120">
        <v>2</v>
      </c>
    </row>
    <row r="205" spans="1:42" x14ac:dyDescent="0.25">
      <c r="A205" t="s">
        <v>33</v>
      </c>
      <c r="B205" s="81" t="s">
        <v>34</v>
      </c>
      <c r="C205" s="81" t="s">
        <v>48</v>
      </c>
      <c r="D205" s="120" t="s">
        <v>52</v>
      </c>
      <c r="E205" s="120" t="s">
        <v>57</v>
      </c>
      <c r="F205" s="136">
        <v>0.1</v>
      </c>
      <c r="G205" s="120" t="s">
        <v>60</v>
      </c>
      <c r="H205" s="120" t="s">
        <v>62</v>
      </c>
      <c r="I205" s="120">
        <v>1</v>
      </c>
      <c r="J205" s="120" t="s">
        <v>68</v>
      </c>
      <c r="K205" s="120" t="s">
        <v>71</v>
      </c>
      <c r="L205" s="120">
        <v>0</v>
      </c>
      <c r="M205" s="120">
        <v>0</v>
      </c>
      <c r="N205" s="120">
        <v>0</v>
      </c>
      <c r="O205" s="120">
        <v>0</v>
      </c>
      <c r="P205" s="120">
        <v>0</v>
      </c>
      <c r="Q205" s="120" t="s">
        <v>75</v>
      </c>
      <c r="R205" s="77">
        <v>43260</v>
      </c>
      <c r="S205" s="137" t="s">
        <v>417</v>
      </c>
      <c r="T205" s="120">
        <v>6.240234375</v>
      </c>
      <c r="U205" s="120" t="s">
        <v>641</v>
      </c>
      <c r="V205" s="120" t="s">
        <v>641</v>
      </c>
      <c r="W205" s="120" t="s">
        <v>1846</v>
      </c>
      <c r="X205" s="120" t="s">
        <v>643</v>
      </c>
      <c r="Y205" s="120">
        <v>0.99</v>
      </c>
      <c r="Z205" s="120" t="s">
        <v>645</v>
      </c>
      <c r="AA205" s="120">
        <v>1.197042249259535</v>
      </c>
      <c r="AB205" s="137" t="s">
        <v>943</v>
      </c>
      <c r="AC205" s="120">
        <v>2018</v>
      </c>
      <c r="AD205" s="120">
        <v>6</v>
      </c>
      <c r="AE205" s="120" t="s">
        <v>1197</v>
      </c>
      <c r="AF205" s="120" t="s">
        <v>1135</v>
      </c>
      <c r="AG205" s="120" t="s">
        <v>1137</v>
      </c>
      <c r="AH205" s="120">
        <v>2</v>
      </c>
      <c r="AI205">
        <v>2</v>
      </c>
      <c r="AJ205" s="121">
        <v>1</v>
      </c>
      <c r="AK205" s="120" t="s">
        <v>75</v>
      </c>
      <c r="AL205" s="121">
        <v>0</v>
      </c>
      <c r="AM205" s="120">
        <v>6.4550000000000001</v>
      </c>
      <c r="AN205" s="120">
        <v>3.3716666666666701</v>
      </c>
      <c r="AO205" s="121">
        <v>0</v>
      </c>
      <c r="AP205" s="120">
        <v>2</v>
      </c>
    </row>
    <row r="206" spans="1:42" x14ac:dyDescent="0.25">
      <c r="A206" t="s">
        <v>33</v>
      </c>
      <c r="B206" s="81" t="s">
        <v>34</v>
      </c>
      <c r="C206" s="81" t="s">
        <v>50</v>
      </c>
      <c r="D206" s="120" t="s">
        <v>50</v>
      </c>
      <c r="E206" s="120" t="s">
        <v>56</v>
      </c>
      <c r="F206" s="136">
        <v>220</v>
      </c>
      <c r="G206" s="120" t="s">
        <v>59</v>
      </c>
      <c r="H206" s="120" t="s">
        <v>62</v>
      </c>
      <c r="I206" s="120">
        <v>5</v>
      </c>
      <c r="J206" s="120" t="s">
        <v>69</v>
      </c>
      <c r="K206" s="120" t="s">
        <v>71</v>
      </c>
      <c r="L206" s="120">
        <v>0</v>
      </c>
      <c r="M206" s="120">
        <v>0</v>
      </c>
      <c r="N206" s="120">
        <v>0</v>
      </c>
      <c r="O206" s="120">
        <v>0</v>
      </c>
      <c r="P206" s="120">
        <v>0</v>
      </c>
      <c r="Q206" s="120" t="s">
        <v>76</v>
      </c>
      <c r="R206" s="77">
        <v>43284</v>
      </c>
      <c r="S206" s="137" t="s">
        <v>305</v>
      </c>
      <c r="T206" s="120">
        <v>7.1103515625</v>
      </c>
      <c r="U206" s="120" t="s">
        <v>641</v>
      </c>
      <c r="V206" s="120" t="s">
        <v>641</v>
      </c>
      <c r="W206" s="120" t="s">
        <v>1847</v>
      </c>
      <c r="X206" s="120" t="s">
        <v>643</v>
      </c>
      <c r="Y206" s="120">
        <v>1.49</v>
      </c>
      <c r="Z206" s="120" t="s">
        <v>645</v>
      </c>
      <c r="AA206" s="120">
        <v>0</v>
      </c>
      <c r="AB206" s="137" t="s">
        <v>848</v>
      </c>
      <c r="AC206" s="120">
        <v>2018</v>
      </c>
      <c r="AD206" s="120">
        <v>7</v>
      </c>
      <c r="AE206" s="120" t="s">
        <v>1197</v>
      </c>
      <c r="AF206" s="120" t="s">
        <v>1134</v>
      </c>
      <c r="AG206" s="120" t="s">
        <v>1137</v>
      </c>
      <c r="AH206" s="120">
        <v>2</v>
      </c>
      <c r="AI206">
        <v>2</v>
      </c>
      <c r="AJ206" s="121">
        <v>1</v>
      </c>
      <c r="AK206" s="120" t="s">
        <v>75</v>
      </c>
      <c r="AL206" s="121">
        <v>0</v>
      </c>
      <c r="AM206" s="120">
        <v>6.2666666666666702</v>
      </c>
      <c r="AN206" s="120">
        <v>3.18333333333333</v>
      </c>
      <c r="AO206" s="121">
        <v>0</v>
      </c>
      <c r="AP206" s="120">
        <v>2</v>
      </c>
    </row>
    <row r="207" spans="1:42" x14ac:dyDescent="0.25">
      <c r="A207" t="s">
        <v>32</v>
      </c>
      <c r="B207" s="81" t="s">
        <v>39</v>
      </c>
      <c r="C207" s="81" t="s">
        <v>50</v>
      </c>
      <c r="D207" s="120" t="s">
        <v>50</v>
      </c>
      <c r="E207" s="120" t="s">
        <v>56</v>
      </c>
      <c r="F207" s="136">
        <v>257</v>
      </c>
      <c r="G207" s="120" t="s">
        <v>59</v>
      </c>
      <c r="H207" s="120" t="s">
        <v>62</v>
      </c>
      <c r="I207" s="120">
        <v>1</v>
      </c>
      <c r="J207" s="120" t="s">
        <v>68</v>
      </c>
      <c r="K207" s="120" t="s">
        <v>71</v>
      </c>
      <c r="L207" s="120">
        <v>0</v>
      </c>
      <c r="M207" s="120">
        <v>0</v>
      </c>
      <c r="N207" s="120">
        <v>0</v>
      </c>
      <c r="O207" s="120">
        <v>0</v>
      </c>
      <c r="P207" s="120">
        <v>0</v>
      </c>
      <c r="Q207" s="120" t="s">
        <v>76</v>
      </c>
      <c r="R207" s="77">
        <v>43303</v>
      </c>
      <c r="S207" s="137" t="s">
        <v>297</v>
      </c>
      <c r="T207" s="120">
        <v>2.6904296875</v>
      </c>
      <c r="U207" s="120" t="s">
        <v>640</v>
      </c>
      <c r="V207" s="120" t="s">
        <v>639</v>
      </c>
      <c r="W207" s="120" t="s">
        <v>1847</v>
      </c>
      <c r="X207" s="120" t="s">
        <v>643</v>
      </c>
      <c r="Y207" s="120">
        <v>1.32</v>
      </c>
      <c r="Z207" s="120" t="s">
        <v>645</v>
      </c>
      <c r="AA207" s="120">
        <v>0</v>
      </c>
      <c r="AB207" s="137" t="s">
        <v>840</v>
      </c>
      <c r="AC207" s="120">
        <v>2018</v>
      </c>
      <c r="AD207" s="120">
        <v>7</v>
      </c>
      <c r="AE207" s="120" t="s">
        <v>1197</v>
      </c>
      <c r="AF207" s="120" t="s">
        <v>1134</v>
      </c>
      <c r="AG207" s="120" t="s">
        <v>1138</v>
      </c>
      <c r="AH207" s="120">
        <v>2</v>
      </c>
      <c r="AI207">
        <v>2</v>
      </c>
      <c r="AJ207" s="121">
        <v>1</v>
      </c>
      <c r="AK207" s="120" t="s">
        <v>75</v>
      </c>
      <c r="AL207" s="121">
        <v>0</v>
      </c>
      <c r="AM207" s="120">
        <v>5.1908333333333303</v>
      </c>
      <c r="AN207" s="120">
        <v>-4.0711666666666702</v>
      </c>
      <c r="AO207" s="121">
        <v>0</v>
      </c>
      <c r="AP207" s="120">
        <v>2</v>
      </c>
    </row>
    <row r="208" spans="1:42" x14ac:dyDescent="0.25">
      <c r="A208" t="s">
        <v>33</v>
      </c>
      <c r="B208" s="81" t="s">
        <v>41</v>
      </c>
      <c r="C208" s="81" t="s">
        <v>48</v>
      </c>
      <c r="D208" s="120" t="s">
        <v>52</v>
      </c>
      <c r="E208" s="120" t="s">
        <v>57</v>
      </c>
      <c r="F208" s="136">
        <v>7</v>
      </c>
      <c r="G208" s="120" t="s">
        <v>61</v>
      </c>
      <c r="H208" s="120" t="s">
        <v>64</v>
      </c>
      <c r="I208" s="120">
        <v>4</v>
      </c>
      <c r="J208" s="120" t="s">
        <v>68</v>
      </c>
      <c r="K208" s="120" t="s">
        <v>70</v>
      </c>
      <c r="L208" s="120">
        <v>0</v>
      </c>
      <c r="M208" s="120">
        <v>0</v>
      </c>
      <c r="N208" s="120">
        <v>0</v>
      </c>
      <c r="O208" s="120">
        <v>0</v>
      </c>
      <c r="P208" s="120">
        <v>0</v>
      </c>
      <c r="Q208" s="120" t="s">
        <v>76</v>
      </c>
      <c r="R208" s="79" t="s">
        <v>1662</v>
      </c>
      <c r="S208" s="137" t="s">
        <v>624</v>
      </c>
      <c r="T208" s="120">
        <v>3.1103515625</v>
      </c>
      <c r="U208" s="120" t="s">
        <v>640</v>
      </c>
      <c r="V208" s="120" t="s">
        <v>639</v>
      </c>
      <c r="W208" s="120" t="s">
        <v>1845</v>
      </c>
      <c r="X208" s="120" t="s">
        <v>642</v>
      </c>
      <c r="Y208" s="120">
        <v>0.3</v>
      </c>
      <c r="Z208" s="120" t="s">
        <v>645</v>
      </c>
      <c r="AA208" s="120">
        <v>3.0041854239271019E-2</v>
      </c>
      <c r="AB208" s="137" t="s">
        <v>1122</v>
      </c>
      <c r="AC208" s="120">
        <v>2018</v>
      </c>
      <c r="AD208" s="120">
        <v>9</v>
      </c>
      <c r="AE208" s="120" t="s">
        <v>1197</v>
      </c>
      <c r="AF208" s="120" t="s">
        <v>1134</v>
      </c>
      <c r="AG208" s="120" t="s">
        <v>1140</v>
      </c>
      <c r="AH208" s="120">
        <v>2</v>
      </c>
      <c r="AI208">
        <v>1</v>
      </c>
      <c r="AJ208" s="121">
        <v>2</v>
      </c>
      <c r="AK208" s="120" t="s">
        <v>75</v>
      </c>
      <c r="AL208" s="121">
        <v>1</v>
      </c>
      <c r="AM208" s="120">
        <v>9.3413333333333295</v>
      </c>
      <c r="AN208" s="120">
        <v>-13.719666666666701</v>
      </c>
      <c r="AO208" s="121">
        <v>1</v>
      </c>
      <c r="AP208" s="120">
        <v>2</v>
      </c>
    </row>
    <row r="209" spans="1:42" x14ac:dyDescent="0.25">
      <c r="A209" t="s">
        <v>33</v>
      </c>
      <c r="B209" s="81" t="s">
        <v>34</v>
      </c>
      <c r="C209" s="81" t="s">
        <v>47</v>
      </c>
      <c r="D209" s="120" t="s">
        <v>50</v>
      </c>
      <c r="E209" s="120" t="s">
        <v>56</v>
      </c>
      <c r="F209" s="136">
        <v>36</v>
      </c>
      <c r="G209" s="120" t="s">
        <v>59</v>
      </c>
      <c r="H209" s="120" t="s">
        <v>63</v>
      </c>
      <c r="I209" s="120">
        <v>5</v>
      </c>
      <c r="J209" s="120" t="s">
        <v>69</v>
      </c>
      <c r="K209" s="120" t="s">
        <v>71</v>
      </c>
      <c r="L209" s="120">
        <v>0</v>
      </c>
      <c r="M209" s="120">
        <v>0</v>
      </c>
      <c r="N209" s="120">
        <v>1</v>
      </c>
      <c r="O209" s="120">
        <v>0</v>
      </c>
      <c r="P209" s="120">
        <v>0</v>
      </c>
      <c r="Q209" s="120" t="s">
        <v>75</v>
      </c>
      <c r="R209" s="79" t="s">
        <v>1665</v>
      </c>
      <c r="S209" s="137" t="s">
        <v>218</v>
      </c>
      <c r="T209" s="120">
        <v>3.099609375</v>
      </c>
      <c r="U209" s="120" t="s">
        <v>640</v>
      </c>
      <c r="V209" s="120" t="s">
        <v>639</v>
      </c>
      <c r="W209" s="120" t="s">
        <v>1847</v>
      </c>
      <c r="X209" s="120" t="s">
        <v>644</v>
      </c>
      <c r="Y209" s="120">
        <v>1.52</v>
      </c>
      <c r="Z209" s="120" t="s">
        <v>645</v>
      </c>
      <c r="AA209" s="120">
        <v>0.88572975620626648</v>
      </c>
      <c r="AB209" s="137" t="s">
        <v>672</v>
      </c>
      <c r="AC209" s="120">
        <v>2018</v>
      </c>
      <c r="AD209" s="120">
        <v>9</v>
      </c>
      <c r="AE209" s="120" t="s">
        <v>1197</v>
      </c>
      <c r="AF209" s="120" t="s">
        <v>1136</v>
      </c>
      <c r="AG209" s="120" t="s">
        <v>1137</v>
      </c>
      <c r="AH209" s="120">
        <v>2</v>
      </c>
      <c r="AI209">
        <v>2</v>
      </c>
      <c r="AJ209" s="121">
        <v>3</v>
      </c>
      <c r="AK209" s="120" t="s">
        <v>75</v>
      </c>
      <c r="AL209" s="121">
        <v>1</v>
      </c>
      <c r="AM209" s="120">
        <v>3.7553333333333301</v>
      </c>
      <c r="AN209" s="120">
        <v>6.7168333333333301</v>
      </c>
      <c r="AO209" s="121">
        <v>1</v>
      </c>
      <c r="AP209" s="120">
        <v>2</v>
      </c>
    </row>
    <row r="210" spans="1:42" x14ac:dyDescent="0.25">
      <c r="A210" t="s">
        <v>33</v>
      </c>
      <c r="B210" s="81" t="s">
        <v>34</v>
      </c>
      <c r="C210" s="81" t="s">
        <v>47</v>
      </c>
      <c r="D210" s="120" t="s">
        <v>52</v>
      </c>
      <c r="E210" s="120" t="s">
        <v>56</v>
      </c>
      <c r="F210" s="136">
        <v>50</v>
      </c>
      <c r="G210" s="120" t="s">
        <v>59</v>
      </c>
      <c r="H210" s="120" t="s">
        <v>62</v>
      </c>
      <c r="I210" s="120">
        <v>1</v>
      </c>
      <c r="J210" s="120" t="s">
        <v>68</v>
      </c>
      <c r="K210" s="120" t="s">
        <v>71</v>
      </c>
      <c r="L210" s="120">
        <v>0</v>
      </c>
      <c r="M210" s="120">
        <v>0</v>
      </c>
      <c r="N210" s="120">
        <v>0</v>
      </c>
      <c r="O210" s="120">
        <v>0</v>
      </c>
      <c r="P210" s="120">
        <v>0</v>
      </c>
      <c r="Q210" s="120" t="s">
        <v>74</v>
      </c>
      <c r="R210" s="79" t="s">
        <v>1664</v>
      </c>
      <c r="S210" s="137" t="s">
        <v>102</v>
      </c>
      <c r="T210" s="120">
        <v>4.73046875</v>
      </c>
      <c r="U210" s="120" t="s">
        <v>639</v>
      </c>
      <c r="V210" s="120" t="s">
        <v>639</v>
      </c>
      <c r="W210" s="120" t="s">
        <v>1847</v>
      </c>
      <c r="X210" s="120" t="s">
        <v>644</v>
      </c>
      <c r="Y210" s="120">
        <v>1.59</v>
      </c>
      <c r="Z210" s="120" t="s">
        <v>645</v>
      </c>
      <c r="AA210" s="120">
        <v>0.96312713930787452</v>
      </c>
      <c r="AB210" s="137" t="s">
        <v>672</v>
      </c>
      <c r="AC210" s="120">
        <v>2018</v>
      </c>
      <c r="AD210" s="120">
        <v>9</v>
      </c>
      <c r="AE210" s="120" t="s">
        <v>1197</v>
      </c>
      <c r="AF210" s="120" t="s">
        <v>1136</v>
      </c>
      <c r="AG210" s="120" t="s">
        <v>1137</v>
      </c>
      <c r="AH210" s="120">
        <v>2</v>
      </c>
      <c r="AI210">
        <v>2</v>
      </c>
      <c r="AJ210" s="121">
        <v>1</v>
      </c>
      <c r="AK210" s="120" t="s">
        <v>75</v>
      </c>
      <c r="AL210" s="121">
        <v>0</v>
      </c>
      <c r="AM210" s="120">
        <v>3.6166666666666698</v>
      </c>
      <c r="AN210" s="120">
        <v>6.6666666666666696</v>
      </c>
      <c r="AO210" s="121">
        <v>0</v>
      </c>
      <c r="AP210" s="120">
        <v>2</v>
      </c>
    </row>
    <row r="211" spans="1:42" x14ac:dyDescent="0.25">
      <c r="A211" t="s">
        <v>32</v>
      </c>
      <c r="B211" s="81" t="s">
        <v>34</v>
      </c>
      <c r="C211" s="81" t="s">
        <v>48</v>
      </c>
      <c r="D211" s="120" t="s">
        <v>52</v>
      </c>
      <c r="E211" s="120" t="s">
        <v>56</v>
      </c>
      <c r="F211" s="136">
        <v>100</v>
      </c>
      <c r="G211" s="120" t="s">
        <v>59</v>
      </c>
      <c r="H211" s="120" t="s">
        <v>62</v>
      </c>
      <c r="I211" s="120">
        <v>6</v>
      </c>
      <c r="J211" s="120" t="s">
        <v>69</v>
      </c>
      <c r="K211" s="120" t="s">
        <v>70</v>
      </c>
      <c r="L211" s="120">
        <v>0</v>
      </c>
      <c r="M211" s="120">
        <v>0</v>
      </c>
      <c r="N211" s="120">
        <v>0</v>
      </c>
      <c r="O211" s="120">
        <v>0</v>
      </c>
      <c r="P211" s="120">
        <v>0</v>
      </c>
      <c r="Q211" s="120" t="s">
        <v>74</v>
      </c>
      <c r="R211" s="79" t="s">
        <v>1667</v>
      </c>
      <c r="S211" s="137" t="s">
        <v>111</v>
      </c>
      <c r="T211" s="120">
        <v>4.83984375</v>
      </c>
      <c r="U211" s="120" t="s">
        <v>639</v>
      </c>
      <c r="V211" s="120" t="s">
        <v>639</v>
      </c>
      <c r="W211" s="120" t="s">
        <v>1847</v>
      </c>
      <c r="X211" s="120" t="s">
        <v>644</v>
      </c>
      <c r="Y211" s="120">
        <v>1.89</v>
      </c>
      <c r="Z211" s="120" t="s">
        <v>647</v>
      </c>
      <c r="AA211" s="120">
        <v>11.964492034166989</v>
      </c>
      <c r="AB211" s="137" t="s">
        <v>679</v>
      </c>
      <c r="AC211" s="120">
        <v>2018</v>
      </c>
      <c r="AD211" s="120">
        <v>9</v>
      </c>
      <c r="AE211" s="120" t="s">
        <v>1197</v>
      </c>
      <c r="AF211" s="120" t="s">
        <v>1136</v>
      </c>
      <c r="AG211" s="120" t="s">
        <v>1137</v>
      </c>
      <c r="AH211" s="120">
        <v>2</v>
      </c>
      <c r="AI211">
        <v>2</v>
      </c>
      <c r="AJ211" s="121">
        <v>1</v>
      </c>
      <c r="AK211" s="120" t="s">
        <v>75</v>
      </c>
      <c r="AL211" s="121">
        <v>0</v>
      </c>
      <c r="AM211" s="120">
        <v>-4.68333333333333</v>
      </c>
      <c r="AN211" s="120">
        <v>11.750999999999999</v>
      </c>
      <c r="AO211" s="121">
        <v>1</v>
      </c>
      <c r="AP211" s="120">
        <v>3</v>
      </c>
    </row>
    <row r="212" spans="1:42" x14ac:dyDescent="0.25">
      <c r="A212" t="s">
        <v>33</v>
      </c>
      <c r="B212" s="81" t="s">
        <v>42</v>
      </c>
      <c r="C212" s="81" t="s">
        <v>50</v>
      </c>
      <c r="D212" s="120" t="s">
        <v>52</v>
      </c>
      <c r="E212" s="120" t="s">
        <v>57</v>
      </c>
      <c r="F212" s="136">
        <v>3</v>
      </c>
      <c r="G212" s="120" t="s">
        <v>61</v>
      </c>
      <c r="H212" s="120" t="s">
        <v>64</v>
      </c>
      <c r="I212" s="120">
        <v>2</v>
      </c>
      <c r="J212" s="120" t="s">
        <v>68</v>
      </c>
      <c r="K212" s="120" t="s">
        <v>72</v>
      </c>
      <c r="L212" s="120">
        <v>0</v>
      </c>
      <c r="M212" s="120">
        <v>0</v>
      </c>
      <c r="N212" s="120">
        <v>0</v>
      </c>
      <c r="O212" s="120">
        <v>0</v>
      </c>
      <c r="P212" s="120">
        <v>0</v>
      </c>
      <c r="Q212" s="120" t="s">
        <v>75</v>
      </c>
      <c r="R212" s="79" t="s">
        <v>1666</v>
      </c>
      <c r="S212" s="137" t="s">
        <v>516</v>
      </c>
      <c r="T212" s="120">
        <v>4.7197265625</v>
      </c>
      <c r="U212" s="120" t="s">
        <v>639</v>
      </c>
      <c r="V212" s="120" t="s">
        <v>639</v>
      </c>
      <c r="W212" s="120" t="s">
        <v>1846</v>
      </c>
      <c r="X212" s="120" t="s">
        <v>643</v>
      </c>
      <c r="Y212" s="120">
        <v>1.1100000000000001</v>
      </c>
      <c r="Z212" s="120" t="s">
        <v>645</v>
      </c>
      <c r="AA212" s="120">
        <v>0</v>
      </c>
      <c r="AB212" s="137" t="s">
        <v>679</v>
      </c>
      <c r="AC212" s="120">
        <v>2018</v>
      </c>
      <c r="AD212" s="120">
        <v>9</v>
      </c>
      <c r="AE212" s="120" t="s">
        <v>1197</v>
      </c>
      <c r="AF212" s="120" t="s">
        <v>1136</v>
      </c>
      <c r="AG212" s="120" t="s">
        <v>1139</v>
      </c>
      <c r="AH212" s="120">
        <v>2</v>
      </c>
      <c r="AI212">
        <v>2</v>
      </c>
      <c r="AJ212" s="121">
        <v>2</v>
      </c>
      <c r="AK212" s="120" t="s">
        <v>75</v>
      </c>
      <c r="AL212" s="121">
        <v>1</v>
      </c>
      <c r="AM212" s="120">
        <v>2.76</v>
      </c>
      <c r="AN212" s="120">
        <v>6.6529999999999996</v>
      </c>
      <c r="AO212" s="121">
        <v>0</v>
      </c>
      <c r="AP212" s="120">
        <v>1</v>
      </c>
    </row>
    <row r="213" spans="1:42" x14ac:dyDescent="0.25">
      <c r="A213" t="s">
        <v>33</v>
      </c>
      <c r="B213" s="81" t="s">
        <v>39</v>
      </c>
      <c r="C213" s="81" t="s">
        <v>50</v>
      </c>
      <c r="D213" s="120" t="s">
        <v>50</v>
      </c>
      <c r="E213" s="120" t="s">
        <v>57</v>
      </c>
      <c r="F213" s="136">
        <v>3</v>
      </c>
      <c r="G213" s="120" t="s">
        <v>60</v>
      </c>
      <c r="H213" s="120" t="s">
        <v>62</v>
      </c>
      <c r="I213" s="120">
        <v>2</v>
      </c>
      <c r="J213" s="120" t="s">
        <v>68</v>
      </c>
      <c r="K213" s="120" t="s">
        <v>71</v>
      </c>
      <c r="L213" s="120">
        <v>0</v>
      </c>
      <c r="M213" s="120">
        <v>0</v>
      </c>
      <c r="N213" s="120">
        <v>0</v>
      </c>
      <c r="O213" s="120">
        <v>0</v>
      </c>
      <c r="P213" s="120">
        <v>0</v>
      </c>
      <c r="Q213" s="120" t="s">
        <v>75</v>
      </c>
      <c r="R213" s="79" t="s">
        <v>1668</v>
      </c>
      <c r="S213" s="137" t="s">
        <v>369</v>
      </c>
      <c r="T213" s="120">
        <v>3.009765625</v>
      </c>
      <c r="U213" s="120" t="s">
        <v>640</v>
      </c>
      <c r="V213" s="120" t="s">
        <v>639</v>
      </c>
      <c r="W213" s="120" t="s">
        <v>1846</v>
      </c>
      <c r="X213" s="120" t="s">
        <v>642</v>
      </c>
      <c r="Y213" s="120">
        <v>0.69000000000000006</v>
      </c>
      <c r="Z213" s="120" t="s">
        <v>645</v>
      </c>
      <c r="AA213" s="120">
        <v>0</v>
      </c>
      <c r="AB213" s="137" t="s">
        <v>902</v>
      </c>
      <c r="AC213" s="120">
        <v>2018</v>
      </c>
      <c r="AD213" s="120">
        <v>9</v>
      </c>
      <c r="AE213" s="120" t="s">
        <v>1197</v>
      </c>
      <c r="AF213" s="120" t="s">
        <v>1134</v>
      </c>
      <c r="AG213" s="120" t="s">
        <v>1138</v>
      </c>
      <c r="AH213" s="120">
        <v>2</v>
      </c>
      <c r="AI213">
        <v>1</v>
      </c>
      <c r="AJ213" s="121">
        <v>1</v>
      </c>
      <c r="AK213" s="120" t="s">
        <v>75</v>
      </c>
      <c r="AL213" s="121">
        <v>0</v>
      </c>
      <c r="AM213" s="120">
        <v>4.9016666666666699</v>
      </c>
      <c r="AN213" s="120">
        <v>-1.6861666666666699</v>
      </c>
      <c r="AO213" s="121">
        <v>0</v>
      </c>
      <c r="AP213" s="120">
        <v>2</v>
      </c>
    </row>
    <row r="214" spans="1:42" x14ac:dyDescent="0.25">
      <c r="A214" t="s">
        <v>33</v>
      </c>
      <c r="B214" s="81" t="s">
        <v>39</v>
      </c>
      <c r="C214" s="81" t="s">
        <v>47</v>
      </c>
      <c r="D214" s="120" t="s">
        <v>50</v>
      </c>
      <c r="E214" s="120" t="s">
        <v>57</v>
      </c>
      <c r="F214" s="136">
        <v>3</v>
      </c>
      <c r="G214" s="120" t="s">
        <v>60</v>
      </c>
      <c r="H214" s="120" t="s">
        <v>62</v>
      </c>
      <c r="I214" s="120">
        <v>1</v>
      </c>
      <c r="J214" s="120" t="s">
        <v>68</v>
      </c>
      <c r="K214" s="120" t="s">
        <v>71</v>
      </c>
      <c r="L214" s="120">
        <v>0</v>
      </c>
      <c r="M214" s="120">
        <v>0</v>
      </c>
      <c r="N214" s="120">
        <v>0</v>
      </c>
      <c r="O214" s="120">
        <v>0</v>
      </c>
      <c r="P214" s="120">
        <v>0</v>
      </c>
      <c r="Q214" s="120" t="s">
        <v>75</v>
      </c>
      <c r="R214" s="79" t="s">
        <v>1669</v>
      </c>
      <c r="S214" s="137" t="s">
        <v>420</v>
      </c>
      <c r="T214" s="120">
        <v>3.5498046875</v>
      </c>
      <c r="U214" s="120" t="s">
        <v>639</v>
      </c>
      <c r="V214" s="120" t="s">
        <v>639</v>
      </c>
      <c r="W214" s="120" t="s">
        <v>1846</v>
      </c>
      <c r="X214" s="120" t="s">
        <v>642</v>
      </c>
      <c r="Y214" s="120">
        <v>0.73</v>
      </c>
      <c r="Z214" s="120" t="s">
        <v>645</v>
      </c>
      <c r="AA214" s="120">
        <v>3.2816017844847272</v>
      </c>
      <c r="AB214" s="137" t="s">
        <v>946</v>
      </c>
      <c r="AC214" s="120">
        <v>2018</v>
      </c>
      <c r="AD214" s="120">
        <v>10</v>
      </c>
      <c r="AE214" s="120" t="s">
        <v>1197</v>
      </c>
      <c r="AF214" s="120" t="s">
        <v>1136</v>
      </c>
      <c r="AG214" s="120" t="s">
        <v>1138</v>
      </c>
      <c r="AH214" s="120">
        <v>2</v>
      </c>
      <c r="AI214">
        <v>2</v>
      </c>
      <c r="AJ214" s="121">
        <v>1</v>
      </c>
      <c r="AK214" s="120" t="s">
        <v>75</v>
      </c>
      <c r="AL214" s="121">
        <v>0</v>
      </c>
      <c r="AM214" s="120">
        <v>4.9046666666666701</v>
      </c>
      <c r="AN214" s="120">
        <v>-1.6595</v>
      </c>
      <c r="AO214" s="121">
        <v>0</v>
      </c>
      <c r="AP214" s="120">
        <v>2</v>
      </c>
    </row>
    <row r="215" spans="1:42" x14ac:dyDescent="0.25">
      <c r="A215" t="s">
        <v>33</v>
      </c>
      <c r="B215" s="81" t="s">
        <v>34</v>
      </c>
      <c r="C215" s="81" t="s">
        <v>48</v>
      </c>
      <c r="D215" s="120" t="s">
        <v>52</v>
      </c>
      <c r="E215" s="120" t="s">
        <v>57</v>
      </c>
      <c r="F215" s="136">
        <v>10</v>
      </c>
      <c r="G215" s="120" t="s">
        <v>61</v>
      </c>
      <c r="H215" s="120" t="s">
        <v>62</v>
      </c>
      <c r="I215" s="120">
        <v>5</v>
      </c>
      <c r="J215" s="120" t="s">
        <v>69</v>
      </c>
      <c r="K215" s="120" t="s">
        <v>70</v>
      </c>
      <c r="L215" s="120">
        <v>0</v>
      </c>
      <c r="M215" s="120">
        <v>0</v>
      </c>
      <c r="N215" s="120">
        <v>0</v>
      </c>
      <c r="O215" s="120">
        <v>0</v>
      </c>
      <c r="P215" s="120">
        <v>0</v>
      </c>
      <c r="Q215" s="120" t="s">
        <v>75</v>
      </c>
      <c r="R215" s="79" t="s">
        <v>1671</v>
      </c>
      <c r="S215" s="137" t="s">
        <v>572</v>
      </c>
      <c r="T215" s="120">
        <v>1.7802734375</v>
      </c>
      <c r="U215" s="120" t="s">
        <v>640</v>
      </c>
      <c r="V215" s="120" t="s">
        <v>640</v>
      </c>
      <c r="W215" s="120" t="s">
        <v>1846</v>
      </c>
      <c r="X215" s="120" t="s">
        <v>643</v>
      </c>
      <c r="Y215" s="120">
        <v>1.07</v>
      </c>
      <c r="Z215" s="120" t="s">
        <v>645</v>
      </c>
      <c r="AA215" s="120">
        <v>0</v>
      </c>
      <c r="AB215" s="137" t="s">
        <v>1079</v>
      </c>
      <c r="AC215" s="120">
        <v>2018</v>
      </c>
      <c r="AD215" s="120">
        <v>10</v>
      </c>
      <c r="AE215" s="120" t="s">
        <v>1197</v>
      </c>
      <c r="AF215" s="120" t="s">
        <v>1136</v>
      </c>
      <c r="AG215" s="120" t="s">
        <v>1137</v>
      </c>
      <c r="AH215" s="120">
        <v>1</v>
      </c>
      <c r="AI215">
        <v>1</v>
      </c>
      <c r="AJ215" s="121">
        <v>1</v>
      </c>
      <c r="AK215" s="120" t="s">
        <v>75</v>
      </c>
      <c r="AL215" s="121">
        <v>0</v>
      </c>
      <c r="AM215" s="120">
        <v>6.2649999999999997</v>
      </c>
      <c r="AN215" s="120">
        <v>3.2216666666666698</v>
      </c>
      <c r="AO215" s="121">
        <v>0</v>
      </c>
      <c r="AP215" s="120">
        <v>3</v>
      </c>
    </row>
    <row r="216" spans="1:42" ht="375" x14ac:dyDescent="0.25">
      <c r="A216" t="s">
        <v>32</v>
      </c>
      <c r="B216" s="81" t="s">
        <v>42</v>
      </c>
      <c r="C216" s="81" t="s">
        <v>50</v>
      </c>
      <c r="D216" s="120" t="s">
        <v>52</v>
      </c>
      <c r="E216" s="120" t="s">
        <v>56</v>
      </c>
      <c r="F216" s="136">
        <v>101</v>
      </c>
      <c r="G216" s="120" t="s">
        <v>59</v>
      </c>
      <c r="H216" s="120" t="s">
        <v>62</v>
      </c>
      <c r="I216" s="120">
        <v>1</v>
      </c>
      <c r="J216" s="120" t="s">
        <v>68</v>
      </c>
      <c r="K216" s="120" t="s">
        <v>71</v>
      </c>
      <c r="L216" s="120">
        <v>0</v>
      </c>
      <c r="M216" s="120">
        <v>0</v>
      </c>
      <c r="N216" s="120">
        <v>0</v>
      </c>
      <c r="O216" s="120">
        <v>0</v>
      </c>
      <c r="P216" s="120">
        <v>0</v>
      </c>
      <c r="Q216" s="120" t="s">
        <v>75</v>
      </c>
      <c r="R216" s="145" t="s">
        <v>1675</v>
      </c>
      <c r="S216" s="137" t="s">
        <v>223</v>
      </c>
      <c r="T216" s="120">
        <v>3.91015625</v>
      </c>
      <c r="U216" s="120" t="s">
        <v>639</v>
      </c>
      <c r="V216" s="120" t="s">
        <v>639</v>
      </c>
      <c r="W216" s="120" t="s">
        <v>1846</v>
      </c>
      <c r="X216" s="120" t="s">
        <v>643</v>
      </c>
      <c r="Y216" s="120">
        <v>0.93</v>
      </c>
      <c r="Z216" s="120" t="s">
        <v>645</v>
      </c>
      <c r="AA216" s="120">
        <v>2.8469931450672439</v>
      </c>
      <c r="AB216" s="137" t="s">
        <v>718</v>
      </c>
      <c r="AC216" s="120">
        <v>2018</v>
      </c>
      <c r="AD216" s="120">
        <v>10</v>
      </c>
      <c r="AE216" s="120" t="s">
        <v>1197</v>
      </c>
      <c r="AF216" s="120" t="s">
        <v>1136</v>
      </c>
      <c r="AG216" s="120" t="s">
        <v>1139</v>
      </c>
      <c r="AH216" s="120">
        <v>2</v>
      </c>
      <c r="AI216">
        <v>2</v>
      </c>
      <c r="AJ216" s="121">
        <v>1</v>
      </c>
      <c r="AK216" s="120" t="s">
        <v>75</v>
      </c>
      <c r="AL216" s="121">
        <v>0</v>
      </c>
      <c r="AM216" s="120">
        <v>-4.7783333333333298</v>
      </c>
      <c r="AN216" s="120">
        <v>10.1383333333333</v>
      </c>
      <c r="AO216" s="121">
        <v>0</v>
      </c>
      <c r="AP216" s="120">
        <v>2</v>
      </c>
    </row>
    <row r="217" spans="1:42" x14ac:dyDescent="0.25">
      <c r="A217" t="s">
        <v>32</v>
      </c>
      <c r="B217" s="81" t="s">
        <v>34</v>
      </c>
      <c r="C217" s="81" t="s">
        <v>50</v>
      </c>
      <c r="D217" s="120" t="s">
        <v>34</v>
      </c>
      <c r="E217" s="120" t="s">
        <v>56</v>
      </c>
      <c r="F217" s="136">
        <v>30</v>
      </c>
      <c r="G217" s="120" t="s">
        <v>59</v>
      </c>
      <c r="H217" s="120" t="s">
        <v>62</v>
      </c>
      <c r="I217" s="120">
        <v>9</v>
      </c>
      <c r="J217" s="120" t="s">
        <v>69</v>
      </c>
      <c r="K217" s="120" t="s">
        <v>70</v>
      </c>
      <c r="L217" s="120">
        <v>0</v>
      </c>
      <c r="M217" s="120">
        <v>0</v>
      </c>
      <c r="N217" s="120">
        <v>0</v>
      </c>
      <c r="O217" s="120">
        <v>0</v>
      </c>
      <c r="P217" s="120">
        <v>0</v>
      </c>
      <c r="Q217" s="120" t="s">
        <v>76</v>
      </c>
      <c r="R217" s="79" t="s">
        <v>1676</v>
      </c>
      <c r="S217" s="137" t="s">
        <v>342</v>
      </c>
      <c r="T217" s="120">
        <v>4.6103515625</v>
      </c>
      <c r="U217" s="120" t="s">
        <v>639</v>
      </c>
      <c r="V217" s="120" t="s">
        <v>639</v>
      </c>
      <c r="W217" s="120" t="s">
        <v>1846</v>
      </c>
      <c r="X217" s="120" t="s">
        <v>643</v>
      </c>
      <c r="Y217" s="120">
        <v>1.25</v>
      </c>
      <c r="Z217" s="120" t="s">
        <v>647</v>
      </c>
      <c r="AA217" s="120">
        <v>12.2461651978285</v>
      </c>
      <c r="AB217" s="137" t="s">
        <v>877</v>
      </c>
      <c r="AC217" s="120">
        <v>2018</v>
      </c>
      <c r="AD217" s="120">
        <v>11</v>
      </c>
      <c r="AE217" s="120" t="s">
        <v>1196</v>
      </c>
      <c r="AF217" s="120" t="s">
        <v>1136</v>
      </c>
      <c r="AG217" s="120" t="s">
        <v>1137</v>
      </c>
      <c r="AH217" s="120">
        <v>2</v>
      </c>
      <c r="AI217">
        <v>2</v>
      </c>
      <c r="AJ217" s="121">
        <v>1</v>
      </c>
      <c r="AK217" s="120" t="s">
        <v>75</v>
      </c>
      <c r="AL217" s="121">
        <v>0</v>
      </c>
      <c r="AM217" s="120">
        <v>3.9561666666666699</v>
      </c>
      <c r="AN217" s="120">
        <v>6.8431666666666704</v>
      </c>
      <c r="AO217" s="121">
        <v>0</v>
      </c>
      <c r="AP217" s="120">
        <v>3</v>
      </c>
    </row>
    <row r="218" spans="1:42" x14ac:dyDescent="0.25">
      <c r="A218" t="s">
        <v>33</v>
      </c>
      <c r="B218" s="81" t="s">
        <v>34</v>
      </c>
      <c r="C218" s="81" t="s">
        <v>48</v>
      </c>
      <c r="D218" s="120" t="s">
        <v>50</v>
      </c>
      <c r="E218" s="120" t="s">
        <v>57</v>
      </c>
      <c r="F218" s="136">
        <v>3</v>
      </c>
      <c r="G218" s="120" t="s">
        <v>60</v>
      </c>
      <c r="H218" s="120" t="s">
        <v>62</v>
      </c>
      <c r="I218" s="120">
        <v>2</v>
      </c>
      <c r="J218" s="120" t="s">
        <v>68</v>
      </c>
      <c r="K218" s="120" t="s">
        <v>71</v>
      </c>
      <c r="L218" s="120">
        <v>0</v>
      </c>
      <c r="M218" s="120">
        <v>0</v>
      </c>
      <c r="N218" s="120">
        <v>0</v>
      </c>
      <c r="O218" s="120">
        <v>0</v>
      </c>
      <c r="P218" s="120">
        <v>0</v>
      </c>
      <c r="Q218" s="120" t="s">
        <v>76</v>
      </c>
      <c r="R218" s="79" t="s">
        <v>1678</v>
      </c>
      <c r="S218" s="137" t="s">
        <v>452</v>
      </c>
      <c r="T218" s="120">
        <v>1.349609375</v>
      </c>
      <c r="U218" s="120" t="s">
        <v>1842</v>
      </c>
      <c r="V218" s="120" t="s">
        <v>640</v>
      </c>
      <c r="W218" s="120" t="s">
        <v>1845</v>
      </c>
      <c r="X218" s="120" t="s">
        <v>642</v>
      </c>
      <c r="Y218" s="120">
        <v>0.26</v>
      </c>
      <c r="Z218" s="120" t="s">
        <v>645</v>
      </c>
      <c r="AA218" s="120">
        <v>0</v>
      </c>
      <c r="AB218" s="137" t="s">
        <v>769</v>
      </c>
      <c r="AC218" s="120">
        <v>2018</v>
      </c>
      <c r="AD218" s="120">
        <v>11</v>
      </c>
      <c r="AE218" s="120" t="s">
        <v>1196</v>
      </c>
      <c r="AF218" s="120" t="s">
        <v>1136</v>
      </c>
      <c r="AG218" s="120" t="s">
        <v>1137</v>
      </c>
      <c r="AH218" s="120">
        <v>1</v>
      </c>
      <c r="AI218">
        <v>1</v>
      </c>
      <c r="AJ218" s="121">
        <v>1</v>
      </c>
      <c r="AK218" s="120" t="s">
        <v>75</v>
      </c>
      <c r="AL218" s="121">
        <v>0</v>
      </c>
      <c r="AM218" s="120">
        <v>9.3298333333333296</v>
      </c>
      <c r="AN218" s="120">
        <v>-13.734999999999999</v>
      </c>
      <c r="AO218" s="121">
        <v>0</v>
      </c>
      <c r="AP218" s="120">
        <v>2</v>
      </c>
    </row>
    <row r="219" spans="1:42" x14ac:dyDescent="0.25">
      <c r="A219" t="s">
        <v>33</v>
      </c>
      <c r="B219" s="81" t="s">
        <v>41</v>
      </c>
      <c r="C219" s="81" t="s">
        <v>47</v>
      </c>
      <c r="D219" s="120" t="s">
        <v>52</v>
      </c>
      <c r="E219" s="120" t="s">
        <v>57</v>
      </c>
      <c r="F219" s="136">
        <v>18</v>
      </c>
      <c r="G219" s="120" t="s">
        <v>59</v>
      </c>
      <c r="H219" s="120" t="s">
        <v>66</v>
      </c>
      <c r="I219" s="120">
        <v>8</v>
      </c>
      <c r="J219" s="120" t="s">
        <v>69</v>
      </c>
      <c r="K219" s="120" t="s">
        <v>70</v>
      </c>
      <c r="L219" s="120">
        <v>0</v>
      </c>
      <c r="M219" s="120">
        <v>1</v>
      </c>
      <c r="N219" s="120">
        <v>0</v>
      </c>
      <c r="O219" s="120">
        <v>0</v>
      </c>
      <c r="P219" s="120">
        <v>0</v>
      </c>
      <c r="Q219" s="120" t="s">
        <v>75</v>
      </c>
      <c r="R219" s="79" t="s">
        <v>1677</v>
      </c>
      <c r="S219" s="137" t="s">
        <v>212</v>
      </c>
      <c r="T219" s="120">
        <v>4.9404296875</v>
      </c>
      <c r="U219" s="120" t="s">
        <v>639</v>
      </c>
      <c r="V219" s="120" t="s">
        <v>639</v>
      </c>
      <c r="W219" s="120" t="s">
        <v>1846</v>
      </c>
      <c r="X219" s="120" t="s">
        <v>643</v>
      </c>
      <c r="Y219" s="120">
        <v>0.85</v>
      </c>
      <c r="Z219" s="120" t="s">
        <v>645</v>
      </c>
      <c r="AA219" s="120">
        <v>0.57940148307304606</v>
      </c>
      <c r="AB219" s="137" t="s">
        <v>769</v>
      </c>
      <c r="AC219" s="120">
        <v>2018</v>
      </c>
      <c r="AD219" s="120">
        <v>11</v>
      </c>
      <c r="AE219" s="120" t="s">
        <v>1196</v>
      </c>
      <c r="AF219" s="120" t="s">
        <v>1136</v>
      </c>
      <c r="AG219" s="120" t="s">
        <v>1140</v>
      </c>
      <c r="AH219" s="120">
        <v>2</v>
      </c>
      <c r="AI219">
        <v>2</v>
      </c>
      <c r="AJ219" s="121">
        <v>2</v>
      </c>
      <c r="AK219" s="120" t="s">
        <v>75</v>
      </c>
      <c r="AL219" s="121">
        <v>1</v>
      </c>
      <c r="AM219" s="120">
        <v>6.35666666666667</v>
      </c>
      <c r="AN219" s="120">
        <v>3.3214999999999999</v>
      </c>
      <c r="AO219" s="121">
        <v>0</v>
      </c>
      <c r="AP219" s="120">
        <v>3</v>
      </c>
    </row>
    <row r="220" spans="1:42" x14ac:dyDescent="0.25">
      <c r="A220" t="s">
        <v>33</v>
      </c>
      <c r="B220" s="81" t="s">
        <v>34</v>
      </c>
      <c r="C220" s="81" t="s">
        <v>48</v>
      </c>
      <c r="D220" s="120" t="s">
        <v>52</v>
      </c>
      <c r="E220" s="120" t="s">
        <v>56</v>
      </c>
      <c r="F220" s="136">
        <v>93</v>
      </c>
      <c r="G220" s="120" t="s">
        <v>59</v>
      </c>
      <c r="H220" s="120" t="s">
        <v>62</v>
      </c>
      <c r="I220" s="120">
        <v>7</v>
      </c>
      <c r="J220" s="120" t="s">
        <v>69</v>
      </c>
      <c r="K220" s="120" t="s">
        <v>70</v>
      </c>
      <c r="L220" s="120">
        <v>0</v>
      </c>
      <c r="M220" s="120">
        <v>0</v>
      </c>
      <c r="N220" s="120">
        <v>0</v>
      </c>
      <c r="O220" s="120">
        <v>0</v>
      </c>
      <c r="P220" s="120">
        <v>0</v>
      </c>
      <c r="Q220" s="120" t="s">
        <v>74</v>
      </c>
      <c r="R220" s="79" t="s">
        <v>1679</v>
      </c>
      <c r="S220" s="137" t="s">
        <v>98</v>
      </c>
      <c r="T220" s="120">
        <v>4.009765625</v>
      </c>
      <c r="U220" s="120" t="s">
        <v>639</v>
      </c>
      <c r="V220" s="120" t="s">
        <v>639</v>
      </c>
      <c r="W220" s="120" t="s">
        <v>1847</v>
      </c>
      <c r="X220" s="120" t="s">
        <v>643</v>
      </c>
      <c r="Y220" s="120">
        <v>1.33</v>
      </c>
      <c r="Z220" s="120" t="s">
        <v>645</v>
      </c>
      <c r="AA220" s="120">
        <v>0</v>
      </c>
      <c r="AB220" s="137" t="s">
        <v>668</v>
      </c>
      <c r="AC220" s="120">
        <v>2018</v>
      </c>
      <c r="AD220" s="120">
        <v>12</v>
      </c>
      <c r="AE220" s="120" t="s">
        <v>1196</v>
      </c>
      <c r="AF220" s="120" t="s">
        <v>1136</v>
      </c>
      <c r="AG220" s="120" t="s">
        <v>1137</v>
      </c>
      <c r="AH220" s="120">
        <v>2</v>
      </c>
      <c r="AI220">
        <v>2</v>
      </c>
      <c r="AJ220" s="121">
        <v>1</v>
      </c>
      <c r="AK220" s="120" t="s">
        <v>75</v>
      </c>
      <c r="AL220" s="121">
        <v>0</v>
      </c>
      <c r="AM220" s="120">
        <v>4.665</v>
      </c>
      <c r="AN220" s="120">
        <v>4.0166666666666702</v>
      </c>
      <c r="AO220" s="121">
        <v>0</v>
      </c>
      <c r="AP220" s="120">
        <v>3</v>
      </c>
    </row>
    <row r="221" spans="1:42" x14ac:dyDescent="0.25">
      <c r="A221" t="s">
        <v>33</v>
      </c>
      <c r="B221" s="81" t="s">
        <v>42</v>
      </c>
      <c r="C221" s="81" t="s">
        <v>47</v>
      </c>
      <c r="D221" s="120" t="s">
        <v>50</v>
      </c>
      <c r="E221" s="120" t="s">
        <v>57</v>
      </c>
      <c r="F221" s="136">
        <v>5</v>
      </c>
      <c r="G221" s="120" t="s">
        <v>61</v>
      </c>
      <c r="H221" s="120" t="s">
        <v>64</v>
      </c>
      <c r="I221" s="120">
        <v>4</v>
      </c>
      <c r="J221" s="120" t="s">
        <v>68</v>
      </c>
      <c r="K221" s="120" t="s">
        <v>71</v>
      </c>
      <c r="L221" s="120">
        <v>0</v>
      </c>
      <c r="M221" s="120">
        <v>0</v>
      </c>
      <c r="N221" s="120">
        <v>0</v>
      </c>
      <c r="O221" s="120">
        <v>0</v>
      </c>
      <c r="P221" s="120">
        <v>0</v>
      </c>
      <c r="Q221" s="120" t="s">
        <v>76</v>
      </c>
      <c r="R221" s="79" t="s">
        <v>1680</v>
      </c>
      <c r="S221" s="137" t="s">
        <v>616</v>
      </c>
      <c r="T221" s="120">
        <v>2.8798828125</v>
      </c>
      <c r="U221" s="120" t="s">
        <v>640</v>
      </c>
      <c r="V221" s="120" t="s">
        <v>639</v>
      </c>
      <c r="W221" s="120" t="s">
        <v>1846</v>
      </c>
      <c r="X221" s="120" t="s">
        <v>643</v>
      </c>
      <c r="Y221" s="120">
        <v>0.82000000000000006</v>
      </c>
      <c r="Z221" s="120" t="s">
        <v>645</v>
      </c>
      <c r="AA221" s="120">
        <v>0</v>
      </c>
      <c r="AB221" s="137" t="s">
        <v>1114</v>
      </c>
      <c r="AC221" s="120">
        <v>2018</v>
      </c>
      <c r="AD221" s="120">
        <v>12</v>
      </c>
      <c r="AE221" s="120" t="s">
        <v>1196</v>
      </c>
      <c r="AF221" s="120" t="s">
        <v>1133</v>
      </c>
      <c r="AG221" s="120" t="s">
        <v>1139</v>
      </c>
      <c r="AH221" s="120">
        <v>2</v>
      </c>
      <c r="AI221">
        <v>1</v>
      </c>
      <c r="AJ221" s="121">
        <v>2</v>
      </c>
      <c r="AK221" s="120" t="s">
        <v>75</v>
      </c>
      <c r="AL221" s="121">
        <v>1</v>
      </c>
      <c r="AM221" s="120">
        <v>-4.7483333333333304</v>
      </c>
      <c r="AN221" s="120">
        <v>11.7566666666667</v>
      </c>
      <c r="AO221" s="121">
        <v>0</v>
      </c>
      <c r="AP221" s="120">
        <v>2</v>
      </c>
    </row>
    <row r="222" spans="1:42" x14ac:dyDescent="0.25">
      <c r="A222" t="s">
        <v>33</v>
      </c>
      <c r="B222" s="81" t="s">
        <v>34</v>
      </c>
      <c r="C222" s="81" t="s">
        <v>48</v>
      </c>
      <c r="D222" s="120" t="s">
        <v>52</v>
      </c>
      <c r="E222" s="120" t="s">
        <v>57</v>
      </c>
      <c r="F222" s="136">
        <v>8</v>
      </c>
      <c r="G222" s="120" t="s">
        <v>61</v>
      </c>
      <c r="H222" s="120" t="s">
        <v>62</v>
      </c>
      <c r="I222" s="120">
        <v>5</v>
      </c>
      <c r="J222" s="120" t="s">
        <v>69</v>
      </c>
      <c r="K222" s="120" t="s">
        <v>71</v>
      </c>
      <c r="L222" s="120">
        <v>0</v>
      </c>
      <c r="M222" s="120">
        <v>0</v>
      </c>
      <c r="N222" s="120">
        <v>0</v>
      </c>
      <c r="O222" s="120">
        <v>0</v>
      </c>
      <c r="P222" s="120">
        <v>0</v>
      </c>
      <c r="Q222" s="120" t="s">
        <v>76</v>
      </c>
      <c r="R222" s="79" t="s">
        <v>1684</v>
      </c>
      <c r="S222" s="137" t="s">
        <v>630</v>
      </c>
      <c r="T222" s="120">
        <v>4.0302734375</v>
      </c>
      <c r="U222" s="120" t="s">
        <v>639</v>
      </c>
      <c r="V222" s="120" t="s">
        <v>639</v>
      </c>
      <c r="W222" s="120" t="s">
        <v>1846</v>
      </c>
      <c r="X222" s="120" t="s">
        <v>643</v>
      </c>
      <c r="Y222" s="120">
        <v>0.85</v>
      </c>
      <c r="Z222" s="120" t="s">
        <v>645</v>
      </c>
      <c r="AA222" s="120">
        <v>0</v>
      </c>
      <c r="AB222" s="137" t="s">
        <v>1023</v>
      </c>
      <c r="AC222" s="120">
        <v>2019</v>
      </c>
      <c r="AD222" s="120">
        <v>1</v>
      </c>
      <c r="AE222" s="120" t="s">
        <v>1196</v>
      </c>
      <c r="AF222" s="120" t="s">
        <v>1133</v>
      </c>
      <c r="AG222" s="120" t="s">
        <v>1137</v>
      </c>
      <c r="AH222" s="120">
        <v>2</v>
      </c>
      <c r="AI222">
        <v>2</v>
      </c>
      <c r="AJ222" s="121">
        <v>1</v>
      </c>
      <c r="AK222" s="120" t="s">
        <v>75</v>
      </c>
      <c r="AL222" s="121">
        <v>0</v>
      </c>
      <c r="AM222" s="120">
        <v>6.2714999999999996</v>
      </c>
      <c r="AN222" s="120">
        <v>3.335</v>
      </c>
      <c r="AO222" s="121">
        <v>1</v>
      </c>
      <c r="AP222" s="120">
        <v>2</v>
      </c>
    </row>
    <row r="223" spans="1:42" x14ac:dyDescent="0.25">
      <c r="A223" t="s">
        <v>33</v>
      </c>
      <c r="B223" s="81" t="s">
        <v>34</v>
      </c>
      <c r="C223" s="81" t="s">
        <v>48</v>
      </c>
      <c r="D223" s="120" t="s">
        <v>50</v>
      </c>
      <c r="E223" s="120" t="s">
        <v>57</v>
      </c>
      <c r="F223" s="136">
        <v>9.5</v>
      </c>
      <c r="G223" s="120" t="s">
        <v>61</v>
      </c>
      <c r="H223" s="120" t="s">
        <v>62</v>
      </c>
      <c r="I223" s="120">
        <v>2</v>
      </c>
      <c r="J223" s="120" t="s">
        <v>68</v>
      </c>
      <c r="K223" s="120" t="s">
        <v>71</v>
      </c>
      <c r="L223" s="120">
        <v>0</v>
      </c>
      <c r="M223" s="120">
        <v>0</v>
      </c>
      <c r="N223" s="120">
        <v>0</v>
      </c>
      <c r="O223" s="120">
        <v>0</v>
      </c>
      <c r="P223" s="120">
        <v>0</v>
      </c>
      <c r="Q223" s="120" t="s">
        <v>75</v>
      </c>
      <c r="R223" s="79" t="s">
        <v>1685</v>
      </c>
      <c r="S223" s="137" t="s">
        <v>502</v>
      </c>
      <c r="T223" s="120">
        <v>5.6103515625</v>
      </c>
      <c r="U223" s="120" t="s">
        <v>641</v>
      </c>
      <c r="V223" s="120" t="s">
        <v>641</v>
      </c>
      <c r="W223" s="120" t="s">
        <v>1846</v>
      </c>
      <c r="X223" s="120" t="s">
        <v>643</v>
      </c>
      <c r="Y223" s="120">
        <v>0.86</v>
      </c>
      <c r="Z223" s="120" t="s">
        <v>645</v>
      </c>
      <c r="AA223" s="120">
        <v>0</v>
      </c>
      <c r="AB223" s="137" t="s">
        <v>1023</v>
      </c>
      <c r="AC223" s="120">
        <v>2019</v>
      </c>
      <c r="AD223" s="120">
        <v>1</v>
      </c>
      <c r="AE223" s="120" t="s">
        <v>1196</v>
      </c>
      <c r="AF223" s="120" t="s">
        <v>1133</v>
      </c>
      <c r="AG223" s="120" t="s">
        <v>1137</v>
      </c>
      <c r="AH223" s="120">
        <v>2</v>
      </c>
      <c r="AI223">
        <v>2</v>
      </c>
      <c r="AJ223" s="121">
        <v>1</v>
      </c>
      <c r="AK223" s="120" t="s">
        <v>75</v>
      </c>
      <c r="AL223" s="121">
        <v>0</v>
      </c>
      <c r="AM223" s="120">
        <v>6.2616666666666703</v>
      </c>
      <c r="AN223" s="120">
        <v>3.2133333333333298</v>
      </c>
      <c r="AO223" s="121">
        <v>0</v>
      </c>
      <c r="AP223" s="120">
        <v>2</v>
      </c>
    </row>
    <row r="224" spans="1:42" x14ac:dyDescent="0.25">
      <c r="A224" t="s">
        <v>32</v>
      </c>
      <c r="B224" s="81" t="s">
        <v>34</v>
      </c>
      <c r="C224" s="81" t="s">
        <v>50</v>
      </c>
      <c r="D224" s="120" t="s">
        <v>52</v>
      </c>
      <c r="E224" s="120" t="s">
        <v>56</v>
      </c>
      <c r="F224" s="136">
        <v>76</v>
      </c>
      <c r="G224" s="120" t="s">
        <v>59</v>
      </c>
      <c r="H224" s="120" t="s">
        <v>62</v>
      </c>
      <c r="I224" s="120">
        <v>8</v>
      </c>
      <c r="J224" s="120" t="s">
        <v>69</v>
      </c>
      <c r="K224" s="120" t="s">
        <v>71</v>
      </c>
      <c r="L224" s="120">
        <v>0</v>
      </c>
      <c r="M224" s="120">
        <v>0</v>
      </c>
      <c r="N224" s="120">
        <v>0</v>
      </c>
      <c r="O224" s="120">
        <v>0</v>
      </c>
      <c r="P224" s="120">
        <v>0</v>
      </c>
      <c r="Q224" s="120" t="s">
        <v>75</v>
      </c>
      <c r="R224" s="79" t="s">
        <v>1689</v>
      </c>
      <c r="S224" s="137" t="s">
        <v>151</v>
      </c>
      <c r="T224" s="120">
        <v>4.83984375</v>
      </c>
      <c r="U224" s="120" t="s">
        <v>639</v>
      </c>
      <c r="V224" s="120" t="s">
        <v>639</v>
      </c>
      <c r="W224" s="120" t="s">
        <v>1846</v>
      </c>
      <c r="X224" s="120" t="s">
        <v>643</v>
      </c>
      <c r="Y224" s="120">
        <v>0.91</v>
      </c>
      <c r="Z224" s="120" t="s">
        <v>645</v>
      </c>
      <c r="AA224" s="120">
        <v>0</v>
      </c>
      <c r="AB224" s="137" t="s">
        <v>658</v>
      </c>
      <c r="AC224" s="120">
        <v>2019</v>
      </c>
      <c r="AD224" s="120">
        <v>1</v>
      </c>
      <c r="AE224" s="120" t="s">
        <v>1196</v>
      </c>
      <c r="AF224" s="120" t="s">
        <v>1133</v>
      </c>
      <c r="AG224" s="120" t="s">
        <v>1137</v>
      </c>
      <c r="AH224" s="120">
        <v>2</v>
      </c>
      <c r="AI224">
        <v>2</v>
      </c>
      <c r="AJ224" s="121">
        <v>1</v>
      </c>
      <c r="AK224" s="120" t="s">
        <v>75</v>
      </c>
      <c r="AL224" s="121">
        <v>0</v>
      </c>
      <c r="AM224" s="120">
        <v>3.5333333333333301</v>
      </c>
      <c r="AN224" s="120">
        <v>6.1933333333333298</v>
      </c>
      <c r="AO224" s="121">
        <v>0</v>
      </c>
      <c r="AP224" s="120">
        <v>2</v>
      </c>
    </row>
    <row r="225" spans="1:42" x14ac:dyDescent="0.25">
      <c r="A225" t="s">
        <v>33</v>
      </c>
      <c r="B225" s="81" t="s">
        <v>34</v>
      </c>
      <c r="C225" s="81" t="s">
        <v>50</v>
      </c>
      <c r="D225" s="120" t="s">
        <v>52</v>
      </c>
      <c r="E225" s="120" t="s">
        <v>56</v>
      </c>
      <c r="F225" s="136">
        <v>180</v>
      </c>
      <c r="G225" s="120" t="s">
        <v>59</v>
      </c>
      <c r="H225" s="120" t="s">
        <v>62</v>
      </c>
      <c r="I225" s="120">
        <v>1</v>
      </c>
      <c r="J225" s="120" t="s">
        <v>68</v>
      </c>
      <c r="K225" s="120" t="s">
        <v>71</v>
      </c>
      <c r="L225" s="120">
        <v>0</v>
      </c>
      <c r="M225" s="120">
        <v>0</v>
      </c>
      <c r="N225" s="120">
        <v>0</v>
      </c>
      <c r="O225" s="120">
        <v>0</v>
      </c>
      <c r="P225" s="120">
        <v>0</v>
      </c>
      <c r="Q225" s="120" t="s">
        <v>75</v>
      </c>
      <c r="R225" s="79" t="s">
        <v>1691</v>
      </c>
      <c r="S225" s="137" t="s">
        <v>171</v>
      </c>
      <c r="T225" s="120">
        <v>3.73046875</v>
      </c>
      <c r="U225" s="120" t="s">
        <v>639</v>
      </c>
      <c r="V225" s="120" t="s">
        <v>639</v>
      </c>
      <c r="W225" s="120" t="s">
        <v>1846</v>
      </c>
      <c r="X225" s="120" t="s">
        <v>643</v>
      </c>
      <c r="Y225" s="120">
        <v>1.1399999999999999</v>
      </c>
      <c r="Z225" s="120" t="s">
        <v>645</v>
      </c>
      <c r="AA225" s="120">
        <v>0</v>
      </c>
      <c r="AB225" s="137" t="s">
        <v>730</v>
      </c>
      <c r="AC225" s="120">
        <v>2019</v>
      </c>
      <c r="AD225" s="120">
        <v>2</v>
      </c>
      <c r="AE225" s="120" t="s">
        <v>1196</v>
      </c>
      <c r="AF225" s="120" t="s">
        <v>1133</v>
      </c>
      <c r="AG225" s="120" t="s">
        <v>1137</v>
      </c>
      <c r="AH225" s="120">
        <v>2</v>
      </c>
      <c r="AI225">
        <v>2</v>
      </c>
      <c r="AJ225" s="121">
        <v>1</v>
      </c>
      <c r="AK225" s="120" t="s">
        <v>75</v>
      </c>
      <c r="AL225" s="121">
        <v>0</v>
      </c>
      <c r="AM225" s="120">
        <v>2.5581666666666698</v>
      </c>
      <c r="AN225" s="120">
        <v>4.7424999999999997</v>
      </c>
      <c r="AO225" s="121">
        <v>1</v>
      </c>
      <c r="AP225" s="120">
        <v>2</v>
      </c>
    </row>
    <row r="226" spans="1:42" x14ac:dyDescent="0.25">
      <c r="A226" t="s">
        <v>33</v>
      </c>
      <c r="B226" s="81" t="s">
        <v>34</v>
      </c>
      <c r="C226" s="81" t="s">
        <v>50</v>
      </c>
      <c r="D226" s="120" t="s">
        <v>52</v>
      </c>
      <c r="E226" s="120" t="s">
        <v>56</v>
      </c>
      <c r="F226" s="136">
        <v>136</v>
      </c>
      <c r="G226" s="120" t="s">
        <v>59</v>
      </c>
      <c r="H226" s="120" t="s">
        <v>63</v>
      </c>
      <c r="I226" s="120">
        <v>5</v>
      </c>
      <c r="J226" s="120" t="s">
        <v>69</v>
      </c>
      <c r="K226" s="120" t="s">
        <v>71</v>
      </c>
      <c r="L226" s="120">
        <v>0</v>
      </c>
      <c r="M226" s="120">
        <v>0</v>
      </c>
      <c r="N226" s="120">
        <v>1</v>
      </c>
      <c r="O226" s="120">
        <v>0</v>
      </c>
      <c r="P226" s="120">
        <v>0</v>
      </c>
      <c r="Q226" s="120" t="s">
        <v>75</v>
      </c>
      <c r="R226" s="79" t="s">
        <v>1692</v>
      </c>
      <c r="S226" s="137" t="s">
        <v>171</v>
      </c>
      <c r="T226" s="120">
        <v>3.73046875</v>
      </c>
      <c r="U226" s="120" t="s">
        <v>639</v>
      </c>
      <c r="V226" s="120" t="s">
        <v>639</v>
      </c>
      <c r="W226" s="120" t="s">
        <v>1846</v>
      </c>
      <c r="X226" s="120" t="s">
        <v>643</v>
      </c>
      <c r="Y226" s="120">
        <v>1.1399999999999999</v>
      </c>
      <c r="Z226" s="120" t="s">
        <v>645</v>
      </c>
      <c r="AA226" s="120">
        <v>0</v>
      </c>
      <c r="AB226" s="137" t="s">
        <v>730</v>
      </c>
      <c r="AC226" s="120">
        <v>2019</v>
      </c>
      <c r="AD226" s="120">
        <v>2</v>
      </c>
      <c r="AE226" s="120" t="s">
        <v>1196</v>
      </c>
      <c r="AF226" s="120" t="s">
        <v>1133</v>
      </c>
      <c r="AG226" s="120" t="s">
        <v>1137</v>
      </c>
      <c r="AH226" s="120">
        <v>2</v>
      </c>
      <c r="AI226">
        <v>2</v>
      </c>
      <c r="AJ226" s="121">
        <v>3</v>
      </c>
      <c r="AK226" s="120" t="s">
        <v>75</v>
      </c>
      <c r="AL226" s="121">
        <v>1</v>
      </c>
      <c r="AM226" s="120">
        <v>2.5431666666666701</v>
      </c>
      <c r="AN226" s="120">
        <v>4.7883333333333304</v>
      </c>
      <c r="AO226" s="121">
        <v>1</v>
      </c>
      <c r="AP226" s="120">
        <v>2</v>
      </c>
    </row>
    <row r="227" spans="1:42" x14ac:dyDescent="0.25">
      <c r="A227" t="s">
        <v>33</v>
      </c>
      <c r="B227" s="81" t="s">
        <v>39</v>
      </c>
      <c r="C227" s="81" t="s">
        <v>47</v>
      </c>
      <c r="D227" s="120" t="s">
        <v>50</v>
      </c>
      <c r="E227" s="120" t="s">
        <v>57</v>
      </c>
      <c r="F227" s="136">
        <v>2.5</v>
      </c>
      <c r="G227" s="120" t="s">
        <v>61</v>
      </c>
      <c r="H227" s="120" t="s">
        <v>64</v>
      </c>
      <c r="I227" s="120">
        <v>6</v>
      </c>
      <c r="J227" s="120" t="s">
        <v>69</v>
      </c>
      <c r="K227" s="120" t="s">
        <v>71</v>
      </c>
      <c r="L227" s="120">
        <v>0</v>
      </c>
      <c r="M227" s="120">
        <v>0</v>
      </c>
      <c r="N227" s="120">
        <v>0</v>
      </c>
      <c r="O227" s="120">
        <v>0</v>
      </c>
      <c r="P227" s="120">
        <v>0</v>
      </c>
      <c r="Q227" s="120" t="s">
        <v>75</v>
      </c>
      <c r="R227" s="79" t="s">
        <v>1695</v>
      </c>
      <c r="S227" s="137" t="s">
        <v>558</v>
      </c>
      <c r="T227" s="120">
        <v>4.240234375</v>
      </c>
      <c r="U227" s="120" t="s">
        <v>639</v>
      </c>
      <c r="V227" s="120" t="s">
        <v>639</v>
      </c>
      <c r="W227" s="120" t="s">
        <v>1846</v>
      </c>
      <c r="X227" s="120" t="s">
        <v>643</v>
      </c>
      <c r="Y227" s="120">
        <v>0.77</v>
      </c>
      <c r="Z227" s="120" t="s">
        <v>645</v>
      </c>
      <c r="AA227" s="120">
        <v>0</v>
      </c>
      <c r="AB227" s="137" t="s">
        <v>1068</v>
      </c>
      <c r="AC227" s="120">
        <v>2019</v>
      </c>
      <c r="AD227" s="120">
        <v>2</v>
      </c>
      <c r="AE227" s="120" t="s">
        <v>1196</v>
      </c>
      <c r="AF227" s="120" t="s">
        <v>1133</v>
      </c>
      <c r="AG227" s="120" t="s">
        <v>1138</v>
      </c>
      <c r="AH227" s="120">
        <v>2</v>
      </c>
      <c r="AI227">
        <v>2</v>
      </c>
      <c r="AJ227" s="121">
        <v>2</v>
      </c>
      <c r="AK227" s="120" t="s">
        <v>75</v>
      </c>
      <c r="AL227" s="121">
        <v>1</v>
      </c>
      <c r="AM227" s="120">
        <v>4.91</v>
      </c>
      <c r="AN227" s="120">
        <v>-1.67</v>
      </c>
      <c r="AO227" s="121">
        <v>0</v>
      </c>
      <c r="AP227" s="120">
        <v>2</v>
      </c>
    </row>
    <row r="228" spans="1:42" x14ac:dyDescent="0.25">
      <c r="A228" t="s">
        <v>32</v>
      </c>
      <c r="B228" s="81" t="s">
        <v>34</v>
      </c>
      <c r="C228" s="81" t="s">
        <v>48</v>
      </c>
      <c r="D228" s="120" t="s">
        <v>52</v>
      </c>
      <c r="E228" s="120" t="s">
        <v>56</v>
      </c>
      <c r="F228" s="136">
        <v>69</v>
      </c>
      <c r="G228" s="120" t="s">
        <v>59</v>
      </c>
      <c r="H228" s="120" t="s">
        <v>62</v>
      </c>
      <c r="I228" s="120">
        <v>16</v>
      </c>
      <c r="J228" s="120" t="s">
        <v>67</v>
      </c>
      <c r="K228" s="120" t="s">
        <v>70</v>
      </c>
      <c r="L228" s="120">
        <v>0</v>
      </c>
      <c r="M228" s="120">
        <v>0</v>
      </c>
      <c r="N228" s="120">
        <v>0</v>
      </c>
      <c r="O228" s="120">
        <v>0</v>
      </c>
      <c r="P228" s="120">
        <v>0</v>
      </c>
      <c r="Q228" s="120" t="s">
        <v>76</v>
      </c>
      <c r="R228" s="79" t="s">
        <v>1697</v>
      </c>
      <c r="S228" s="137" t="s">
        <v>254</v>
      </c>
      <c r="T228" s="120">
        <v>2.7099609375</v>
      </c>
      <c r="U228" s="120" t="s">
        <v>640</v>
      </c>
      <c r="V228" s="120" t="s">
        <v>639</v>
      </c>
      <c r="W228" s="120" t="s">
        <v>1846</v>
      </c>
      <c r="X228" s="120" t="s">
        <v>643</v>
      </c>
      <c r="Y228" s="120">
        <v>1</v>
      </c>
      <c r="Z228" s="120" t="s">
        <v>645</v>
      </c>
      <c r="AA228" s="120">
        <v>0</v>
      </c>
      <c r="AB228" s="137" t="s">
        <v>687</v>
      </c>
      <c r="AC228" s="120">
        <v>2019</v>
      </c>
      <c r="AD228" s="120">
        <v>2</v>
      </c>
      <c r="AE228" s="120" t="s">
        <v>1196</v>
      </c>
      <c r="AF228" s="120" t="s">
        <v>1133</v>
      </c>
      <c r="AG228" s="120" t="s">
        <v>1137</v>
      </c>
      <c r="AH228" s="120">
        <v>2</v>
      </c>
      <c r="AI228">
        <v>1</v>
      </c>
      <c r="AJ228" s="121">
        <v>1</v>
      </c>
      <c r="AK228" s="120" t="s">
        <v>75</v>
      </c>
      <c r="AL228" s="121">
        <v>0</v>
      </c>
      <c r="AM228" s="120">
        <v>3.1283333333333299</v>
      </c>
      <c r="AN228" s="120">
        <v>6.2066666666666697</v>
      </c>
      <c r="AO228" s="121">
        <v>0</v>
      </c>
      <c r="AP228" s="120">
        <v>3</v>
      </c>
    </row>
    <row r="229" spans="1:42" x14ac:dyDescent="0.25">
      <c r="A229" t="s">
        <v>32</v>
      </c>
      <c r="B229" s="81" t="s">
        <v>34</v>
      </c>
      <c r="C229" s="81" t="s">
        <v>47</v>
      </c>
      <c r="D229" s="120" t="s">
        <v>50</v>
      </c>
      <c r="E229" s="120" t="s">
        <v>56</v>
      </c>
      <c r="F229" s="136">
        <v>30</v>
      </c>
      <c r="G229" s="120" t="s">
        <v>59</v>
      </c>
      <c r="H229" s="120" t="s">
        <v>62</v>
      </c>
      <c r="I229" s="120">
        <v>16</v>
      </c>
      <c r="J229" s="120" t="s">
        <v>67</v>
      </c>
      <c r="K229" s="120" t="s">
        <v>70</v>
      </c>
      <c r="L229" s="120">
        <v>0</v>
      </c>
      <c r="M229" s="120">
        <v>0</v>
      </c>
      <c r="N229" s="120">
        <v>0</v>
      </c>
      <c r="O229" s="120">
        <v>0</v>
      </c>
      <c r="P229" s="120">
        <v>0</v>
      </c>
      <c r="Q229" s="120" t="s">
        <v>74</v>
      </c>
      <c r="R229" s="79" t="s">
        <v>1699</v>
      </c>
      <c r="S229" s="137" t="s">
        <v>80</v>
      </c>
      <c r="T229" s="120">
        <v>2.349609375</v>
      </c>
      <c r="U229" s="120" t="s">
        <v>640</v>
      </c>
      <c r="V229" s="120" t="s">
        <v>640</v>
      </c>
      <c r="W229" s="120" t="s">
        <v>1846</v>
      </c>
      <c r="X229" s="120" t="s">
        <v>643</v>
      </c>
      <c r="Y229" s="120">
        <v>0.94</v>
      </c>
      <c r="Z229" s="120" t="s">
        <v>646</v>
      </c>
      <c r="AA229" s="120">
        <v>59.696477651596027</v>
      </c>
      <c r="AB229" s="137" t="s">
        <v>651</v>
      </c>
      <c r="AC229" s="120">
        <v>2019</v>
      </c>
      <c r="AD229" s="120">
        <v>2</v>
      </c>
      <c r="AE229" s="120" t="s">
        <v>1196</v>
      </c>
      <c r="AF229" s="120" t="s">
        <v>1133</v>
      </c>
      <c r="AG229" s="120" t="s">
        <v>1137</v>
      </c>
      <c r="AH229" s="120">
        <v>2</v>
      </c>
      <c r="AI229">
        <v>2</v>
      </c>
      <c r="AJ229" s="121">
        <v>1</v>
      </c>
      <c r="AK229" s="120" t="s">
        <v>75</v>
      </c>
      <c r="AL229" s="121">
        <v>0</v>
      </c>
      <c r="AM229" s="120">
        <v>3.88</v>
      </c>
      <c r="AN229" s="120">
        <v>7.0750000000000002</v>
      </c>
      <c r="AO229" s="121">
        <v>1</v>
      </c>
      <c r="AP229" s="120">
        <v>3</v>
      </c>
    </row>
    <row r="230" spans="1:42" x14ac:dyDescent="0.25">
      <c r="A230" t="s">
        <v>32</v>
      </c>
      <c r="B230" s="81" t="s">
        <v>34</v>
      </c>
      <c r="C230" s="81" t="s">
        <v>48</v>
      </c>
      <c r="D230" s="120" t="s">
        <v>50</v>
      </c>
      <c r="E230" s="120" t="s">
        <v>56</v>
      </c>
      <c r="F230" s="136">
        <v>105</v>
      </c>
      <c r="G230" s="120" t="s">
        <v>59</v>
      </c>
      <c r="H230" s="120" t="s">
        <v>62</v>
      </c>
      <c r="I230" s="120">
        <v>6</v>
      </c>
      <c r="J230" s="120" t="s">
        <v>69</v>
      </c>
      <c r="K230" s="120" t="s">
        <v>70</v>
      </c>
      <c r="L230" s="120">
        <v>0</v>
      </c>
      <c r="M230" s="120">
        <v>0</v>
      </c>
      <c r="N230" s="120">
        <v>0</v>
      </c>
      <c r="O230" s="120">
        <v>0</v>
      </c>
      <c r="P230" s="120">
        <v>0</v>
      </c>
      <c r="Q230" s="120" t="s">
        <v>76</v>
      </c>
      <c r="R230" s="79" t="s">
        <v>1700</v>
      </c>
      <c r="S230" s="137" t="s">
        <v>345</v>
      </c>
      <c r="T230" s="120">
        <v>3.400390625</v>
      </c>
      <c r="U230" s="120" t="s">
        <v>639</v>
      </c>
      <c r="V230" s="120" t="s">
        <v>639</v>
      </c>
      <c r="W230" s="120" t="s">
        <v>1846</v>
      </c>
      <c r="X230" s="120" t="s">
        <v>643</v>
      </c>
      <c r="Y230" s="120">
        <v>0.97</v>
      </c>
      <c r="Z230" s="120" t="s">
        <v>647</v>
      </c>
      <c r="AA230" s="120">
        <v>15.413312846794669</v>
      </c>
      <c r="AB230" s="137" t="s">
        <v>879</v>
      </c>
      <c r="AC230" s="120">
        <v>2019</v>
      </c>
      <c r="AD230" s="120">
        <v>3</v>
      </c>
      <c r="AE230" s="120" t="s">
        <v>1196</v>
      </c>
      <c r="AF230" s="120" t="s">
        <v>1133</v>
      </c>
      <c r="AG230" s="120" t="s">
        <v>1137</v>
      </c>
      <c r="AH230" s="120">
        <v>2</v>
      </c>
      <c r="AI230">
        <v>2</v>
      </c>
      <c r="AJ230" s="121">
        <v>1</v>
      </c>
      <c r="AK230" s="120" t="s">
        <v>75</v>
      </c>
      <c r="AL230" s="121">
        <v>0</v>
      </c>
      <c r="AM230" s="120">
        <v>4.6333333333333302</v>
      </c>
      <c r="AN230" s="120">
        <v>3.2349999999999999</v>
      </c>
      <c r="AO230" s="121">
        <v>1</v>
      </c>
      <c r="AP230" s="120">
        <v>3</v>
      </c>
    </row>
    <row r="231" spans="1:42" x14ac:dyDescent="0.25">
      <c r="A231" t="s">
        <v>32</v>
      </c>
      <c r="B231" s="81" t="s">
        <v>34</v>
      </c>
      <c r="C231" s="81" t="s">
        <v>50</v>
      </c>
      <c r="D231" s="120" t="s">
        <v>34</v>
      </c>
      <c r="E231" s="120" t="s">
        <v>56</v>
      </c>
      <c r="F231" s="136">
        <v>32</v>
      </c>
      <c r="G231" s="120" t="s">
        <v>59</v>
      </c>
      <c r="H231" s="120" t="s">
        <v>63</v>
      </c>
      <c r="I231" s="120">
        <v>8</v>
      </c>
      <c r="J231" s="120" t="s">
        <v>69</v>
      </c>
      <c r="K231" s="120" t="s">
        <v>70</v>
      </c>
      <c r="L231" s="120">
        <v>0</v>
      </c>
      <c r="M231" s="120">
        <v>0</v>
      </c>
      <c r="N231" s="120">
        <v>1</v>
      </c>
      <c r="O231" s="120">
        <v>0</v>
      </c>
      <c r="P231" s="120">
        <v>1</v>
      </c>
      <c r="Q231" s="120" t="s">
        <v>74</v>
      </c>
      <c r="R231" s="79" t="s">
        <v>1702</v>
      </c>
      <c r="S231" s="137" t="s">
        <v>114</v>
      </c>
      <c r="T231" s="120">
        <v>4.1103515625</v>
      </c>
      <c r="U231" s="120" t="s">
        <v>639</v>
      </c>
      <c r="V231" s="120" t="s">
        <v>639</v>
      </c>
      <c r="W231" s="120" t="s">
        <v>1846</v>
      </c>
      <c r="X231" s="120" t="s">
        <v>643</v>
      </c>
      <c r="Y231" s="120">
        <v>1.1599999999999999</v>
      </c>
      <c r="Z231" s="120" t="s">
        <v>646</v>
      </c>
      <c r="AA231" s="120">
        <v>75.909978523850427</v>
      </c>
      <c r="AB231" s="137" t="s">
        <v>682</v>
      </c>
      <c r="AC231" s="120">
        <v>2019</v>
      </c>
      <c r="AD231" s="120">
        <v>3</v>
      </c>
      <c r="AE231" s="120" t="s">
        <v>1196</v>
      </c>
      <c r="AF231" s="120" t="s">
        <v>1133</v>
      </c>
      <c r="AG231" s="120" t="s">
        <v>1137</v>
      </c>
      <c r="AH231" s="120">
        <v>3</v>
      </c>
      <c r="AI231">
        <v>2</v>
      </c>
      <c r="AJ231" s="121">
        <v>3</v>
      </c>
      <c r="AK231" s="120" t="s">
        <v>75</v>
      </c>
      <c r="AL231" s="121">
        <v>1</v>
      </c>
      <c r="AM231" s="120">
        <v>3.95333333333333</v>
      </c>
      <c r="AN231" s="120">
        <v>6.65</v>
      </c>
      <c r="AO231" s="121">
        <v>1</v>
      </c>
      <c r="AP231" s="120">
        <v>3</v>
      </c>
    </row>
    <row r="232" spans="1:42" x14ac:dyDescent="0.25">
      <c r="A232" t="s">
        <v>33</v>
      </c>
      <c r="B232" s="81" t="s">
        <v>34</v>
      </c>
      <c r="C232" s="81" t="s">
        <v>48</v>
      </c>
      <c r="D232" s="120" t="s">
        <v>34</v>
      </c>
      <c r="E232" s="120" t="s">
        <v>56</v>
      </c>
      <c r="F232" s="133">
        <v>49</v>
      </c>
      <c r="G232" s="120" t="s">
        <v>59</v>
      </c>
      <c r="H232" s="120" t="s">
        <v>65</v>
      </c>
      <c r="I232" s="120">
        <v>9</v>
      </c>
      <c r="J232" s="120" t="s">
        <v>69</v>
      </c>
      <c r="K232" s="120" t="s">
        <v>73</v>
      </c>
      <c r="L232" s="120">
        <v>1</v>
      </c>
      <c r="M232" s="120">
        <v>1</v>
      </c>
      <c r="N232" s="120">
        <v>0</v>
      </c>
      <c r="O232" s="120">
        <v>0</v>
      </c>
      <c r="P232" s="120">
        <v>0</v>
      </c>
      <c r="Q232" s="120" t="s">
        <v>75</v>
      </c>
      <c r="R232" s="79" t="s">
        <v>1707</v>
      </c>
      <c r="S232" s="137" t="s">
        <v>191</v>
      </c>
      <c r="T232" s="120">
        <v>7.240234375</v>
      </c>
      <c r="U232" s="120" t="s">
        <v>641</v>
      </c>
      <c r="V232" s="120" t="s">
        <v>641</v>
      </c>
      <c r="W232" s="120" t="s">
        <v>1847</v>
      </c>
      <c r="X232" s="120" t="s">
        <v>644</v>
      </c>
      <c r="Y232" s="120">
        <v>1.76</v>
      </c>
      <c r="Z232" s="120" t="s">
        <v>645</v>
      </c>
      <c r="AA232" s="120">
        <v>0</v>
      </c>
      <c r="AB232" s="137" t="s">
        <v>749</v>
      </c>
      <c r="AC232" s="120">
        <v>2019</v>
      </c>
      <c r="AD232" s="120">
        <v>4</v>
      </c>
      <c r="AE232" s="120" t="s">
        <v>1197</v>
      </c>
      <c r="AF232" s="120" t="s">
        <v>1135</v>
      </c>
      <c r="AG232" s="120" t="s">
        <v>1137</v>
      </c>
      <c r="AH232" s="120">
        <v>3</v>
      </c>
      <c r="AI232">
        <v>2</v>
      </c>
      <c r="AJ232" s="121">
        <v>3</v>
      </c>
      <c r="AK232" s="120" t="s">
        <v>75</v>
      </c>
      <c r="AL232" s="121">
        <v>1</v>
      </c>
      <c r="AM232" s="120">
        <v>5.8183333333333298</v>
      </c>
      <c r="AN232" s="120">
        <v>3.81666666666667</v>
      </c>
      <c r="AO232" s="121">
        <v>0</v>
      </c>
      <c r="AP232" s="120">
        <v>3</v>
      </c>
    </row>
    <row r="233" spans="1:42" x14ac:dyDescent="0.25">
      <c r="A233" t="s">
        <v>33</v>
      </c>
      <c r="B233" s="81" t="s">
        <v>34</v>
      </c>
      <c r="C233" s="81" t="s">
        <v>48</v>
      </c>
      <c r="D233" s="120" t="s">
        <v>50</v>
      </c>
      <c r="E233" s="120" t="s">
        <v>57</v>
      </c>
      <c r="F233" s="136">
        <v>0.2</v>
      </c>
      <c r="G233" s="120" t="s">
        <v>60</v>
      </c>
      <c r="H233" s="120" t="s">
        <v>62</v>
      </c>
      <c r="I233" s="120">
        <v>4</v>
      </c>
      <c r="J233" s="120" t="s">
        <v>68</v>
      </c>
      <c r="K233" s="120" t="s">
        <v>70</v>
      </c>
      <c r="L233" s="120">
        <v>0</v>
      </c>
      <c r="M233" s="120">
        <v>0</v>
      </c>
      <c r="N233" s="120">
        <v>0</v>
      </c>
      <c r="O233" s="120">
        <v>1</v>
      </c>
      <c r="P233" s="120">
        <v>0</v>
      </c>
      <c r="Q233" s="120" t="s">
        <v>74</v>
      </c>
      <c r="R233" s="79" t="s">
        <v>1708</v>
      </c>
      <c r="S233" s="137" t="s">
        <v>353</v>
      </c>
      <c r="T233" s="120">
        <v>4</v>
      </c>
      <c r="U233" s="120" t="s">
        <v>639</v>
      </c>
      <c r="V233" s="120" t="s">
        <v>639</v>
      </c>
      <c r="W233" s="120" t="s">
        <v>1846</v>
      </c>
      <c r="X233" s="120" t="s">
        <v>643</v>
      </c>
      <c r="Y233" s="120">
        <v>1.1299999999999999</v>
      </c>
      <c r="Z233" s="120" t="s">
        <v>645</v>
      </c>
      <c r="AA233" s="120">
        <v>0</v>
      </c>
      <c r="AB233" s="137" t="s">
        <v>886</v>
      </c>
      <c r="AC233" s="120">
        <v>2019</v>
      </c>
      <c r="AD233" s="120">
        <v>4</v>
      </c>
      <c r="AE233" s="120" t="s">
        <v>1197</v>
      </c>
      <c r="AF233" s="120" t="s">
        <v>1135</v>
      </c>
      <c r="AG233" s="120" t="s">
        <v>1137</v>
      </c>
      <c r="AH233" s="120">
        <v>2</v>
      </c>
      <c r="AI233">
        <v>2</v>
      </c>
      <c r="AJ233" s="121">
        <v>1</v>
      </c>
      <c r="AK233" s="120" t="s">
        <v>75</v>
      </c>
      <c r="AL233" s="121">
        <v>0</v>
      </c>
      <c r="AM233" s="120">
        <v>4.4683333333333302</v>
      </c>
      <c r="AN233" s="120">
        <v>7.1683333333333303</v>
      </c>
      <c r="AO233" s="121">
        <v>0</v>
      </c>
      <c r="AP233" s="120">
        <v>2</v>
      </c>
    </row>
    <row r="234" spans="1:42" ht="14.1" customHeight="1" x14ac:dyDescent="0.25">
      <c r="A234" t="s">
        <v>33</v>
      </c>
      <c r="B234" s="81" t="s">
        <v>34</v>
      </c>
      <c r="C234" s="81" t="s">
        <v>48</v>
      </c>
      <c r="D234" s="120" t="s">
        <v>52</v>
      </c>
      <c r="E234" s="120" t="s">
        <v>57</v>
      </c>
      <c r="F234" s="136">
        <v>5.5</v>
      </c>
      <c r="G234" s="120" t="s">
        <v>61</v>
      </c>
      <c r="H234" s="120" t="s">
        <v>62</v>
      </c>
      <c r="I234" s="120">
        <v>3</v>
      </c>
      <c r="J234" s="120" t="s">
        <v>68</v>
      </c>
      <c r="K234" s="120" t="s">
        <v>71</v>
      </c>
      <c r="L234" s="120">
        <v>0</v>
      </c>
      <c r="M234" s="120">
        <v>0</v>
      </c>
      <c r="N234" s="120">
        <v>0</v>
      </c>
      <c r="O234" s="120">
        <v>0</v>
      </c>
      <c r="P234" s="120">
        <v>0</v>
      </c>
      <c r="Q234" s="120" t="s">
        <v>75</v>
      </c>
      <c r="R234" s="79" t="s">
        <v>1709</v>
      </c>
      <c r="S234" s="137" t="s">
        <v>532</v>
      </c>
      <c r="T234" s="120">
        <v>3.8798828125</v>
      </c>
      <c r="U234" s="120" t="s">
        <v>639</v>
      </c>
      <c r="V234" s="120" t="s">
        <v>639</v>
      </c>
      <c r="W234" s="120" t="s">
        <v>1846</v>
      </c>
      <c r="X234" s="120" t="s">
        <v>643</v>
      </c>
      <c r="Y234" s="120">
        <v>0.8</v>
      </c>
      <c r="Z234" s="120" t="s">
        <v>645</v>
      </c>
      <c r="AA234" s="120">
        <v>1.381125320391404</v>
      </c>
      <c r="AB234" s="137" t="s">
        <v>1045</v>
      </c>
      <c r="AC234" s="120">
        <v>2019</v>
      </c>
      <c r="AD234" s="120">
        <v>4</v>
      </c>
      <c r="AE234" s="120" t="s">
        <v>1197</v>
      </c>
      <c r="AF234" s="120" t="s">
        <v>1135</v>
      </c>
      <c r="AG234" s="120" t="s">
        <v>1137</v>
      </c>
      <c r="AH234" s="120">
        <v>2</v>
      </c>
      <c r="AI234">
        <v>2</v>
      </c>
      <c r="AJ234" s="121">
        <v>1</v>
      </c>
      <c r="AK234" s="120" t="s">
        <v>75</v>
      </c>
      <c r="AL234" s="121">
        <v>0</v>
      </c>
      <c r="AM234" s="120">
        <v>6.3381666666666696</v>
      </c>
      <c r="AN234" s="120">
        <v>3.3416666666666699</v>
      </c>
      <c r="AO234" s="121">
        <v>0</v>
      </c>
      <c r="AP234" s="120">
        <v>2</v>
      </c>
    </row>
    <row r="235" spans="1:42" x14ac:dyDescent="0.25">
      <c r="A235" t="s">
        <v>33</v>
      </c>
      <c r="B235" s="81" t="s">
        <v>1192</v>
      </c>
      <c r="C235" s="81" t="s">
        <v>48</v>
      </c>
      <c r="D235" s="120" t="s">
        <v>52</v>
      </c>
      <c r="E235" s="120" t="s">
        <v>57</v>
      </c>
      <c r="F235" s="136">
        <v>0.1</v>
      </c>
      <c r="G235" s="120" t="s">
        <v>60</v>
      </c>
      <c r="H235" s="120" t="s">
        <v>64</v>
      </c>
      <c r="I235" s="120">
        <v>2</v>
      </c>
      <c r="J235" s="120" t="s">
        <v>68</v>
      </c>
      <c r="K235" s="120" t="s">
        <v>72</v>
      </c>
      <c r="L235" s="120">
        <v>0</v>
      </c>
      <c r="M235" s="120">
        <v>0</v>
      </c>
      <c r="N235" s="120">
        <v>0</v>
      </c>
      <c r="O235" s="120">
        <v>0</v>
      </c>
      <c r="P235" s="120">
        <v>0</v>
      </c>
      <c r="Q235" s="120" t="s">
        <v>75</v>
      </c>
      <c r="R235" s="79" t="s">
        <v>1710</v>
      </c>
      <c r="S235" s="137" t="s">
        <v>391</v>
      </c>
      <c r="T235" s="120">
        <v>3.8785306490384621</v>
      </c>
      <c r="U235" s="120" t="s">
        <v>639</v>
      </c>
      <c r="V235" s="120" t="s">
        <v>639</v>
      </c>
      <c r="W235" s="120" t="s">
        <v>1846</v>
      </c>
      <c r="X235" s="120" t="s">
        <v>643</v>
      </c>
      <c r="Y235" s="120">
        <v>0.98</v>
      </c>
      <c r="Z235" s="120" t="s">
        <v>645</v>
      </c>
      <c r="AA235" s="120">
        <v>0</v>
      </c>
      <c r="AB235" s="137" t="s">
        <v>920</v>
      </c>
      <c r="AC235" s="120">
        <v>2019</v>
      </c>
      <c r="AD235" s="120">
        <v>4</v>
      </c>
      <c r="AE235" s="120" t="s">
        <v>1197</v>
      </c>
      <c r="AF235" s="120" t="s">
        <v>1135</v>
      </c>
      <c r="AG235" s="120" t="s">
        <v>1139</v>
      </c>
      <c r="AH235" s="120">
        <v>2</v>
      </c>
      <c r="AI235">
        <v>2</v>
      </c>
      <c r="AJ235" s="121">
        <v>2</v>
      </c>
      <c r="AK235" s="120" t="s">
        <v>75</v>
      </c>
      <c r="AL235" s="121">
        <v>1</v>
      </c>
      <c r="AM235" s="120">
        <v>-5.8416666666666703</v>
      </c>
      <c r="AN235" s="120">
        <v>13.425000000000001</v>
      </c>
      <c r="AO235" s="121">
        <v>0</v>
      </c>
      <c r="AP235" s="120">
        <v>1</v>
      </c>
    </row>
    <row r="236" spans="1:42" x14ac:dyDescent="0.25">
      <c r="A236" t="s">
        <v>33</v>
      </c>
      <c r="B236" s="81" t="s">
        <v>34</v>
      </c>
      <c r="C236" s="81" t="s">
        <v>48</v>
      </c>
      <c r="D236" s="120" t="s">
        <v>52</v>
      </c>
      <c r="E236" s="120" t="s">
        <v>57</v>
      </c>
      <c r="F236" s="136">
        <v>9.5</v>
      </c>
      <c r="G236" s="120" t="s">
        <v>61</v>
      </c>
      <c r="H236" s="120" t="s">
        <v>62</v>
      </c>
      <c r="I236" s="120">
        <v>2</v>
      </c>
      <c r="J236" s="120" t="s">
        <v>68</v>
      </c>
      <c r="K236" s="120" t="s">
        <v>71</v>
      </c>
      <c r="L236" s="120">
        <v>0</v>
      </c>
      <c r="M236" s="120">
        <v>0</v>
      </c>
      <c r="N236" s="120">
        <v>0</v>
      </c>
      <c r="O236" s="120">
        <v>0</v>
      </c>
      <c r="P236" s="120">
        <v>0</v>
      </c>
      <c r="Q236" s="120" t="s">
        <v>75</v>
      </c>
      <c r="R236" s="79" t="s">
        <v>1711</v>
      </c>
      <c r="S236" s="137" t="s">
        <v>531</v>
      </c>
      <c r="T236" s="120">
        <v>4.1201171875</v>
      </c>
      <c r="U236" s="120" t="s">
        <v>639</v>
      </c>
      <c r="V236" s="120" t="s">
        <v>639</v>
      </c>
      <c r="W236" s="120" t="s">
        <v>1846</v>
      </c>
      <c r="X236" s="120" t="s">
        <v>643</v>
      </c>
      <c r="Y236" s="120">
        <v>0.98</v>
      </c>
      <c r="Z236" s="120" t="s">
        <v>645</v>
      </c>
      <c r="AA236" s="120">
        <v>1.2190589681267661</v>
      </c>
      <c r="AB236" s="137" t="s">
        <v>845</v>
      </c>
      <c r="AC236" s="120">
        <v>2019</v>
      </c>
      <c r="AD236" s="120">
        <v>5</v>
      </c>
      <c r="AE236" s="120" t="s">
        <v>1197</v>
      </c>
      <c r="AF236" s="120" t="s">
        <v>1135</v>
      </c>
      <c r="AG236" s="120" t="s">
        <v>1137</v>
      </c>
      <c r="AH236" s="120">
        <v>2</v>
      </c>
      <c r="AI236">
        <v>2</v>
      </c>
      <c r="AJ236" s="121">
        <v>1</v>
      </c>
      <c r="AK236" s="120" t="s">
        <v>75</v>
      </c>
      <c r="AL236" s="121">
        <v>0</v>
      </c>
      <c r="AM236" s="120">
        <v>2.9708333333333301</v>
      </c>
      <c r="AN236" s="120">
        <v>5.2686666666666699</v>
      </c>
      <c r="AO236" s="121">
        <v>0</v>
      </c>
      <c r="AP236" s="120">
        <v>2</v>
      </c>
    </row>
    <row r="237" spans="1:42" x14ac:dyDescent="0.25">
      <c r="A237" t="s">
        <v>32</v>
      </c>
      <c r="B237" s="81" t="s">
        <v>34</v>
      </c>
      <c r="C237" s="81" t="s">
        <v>50</v>
      </c>
      <c r="D237" s="120" t="s">
        <v>34</v>
      </c>
      <c r="E237" s="120" t="s">
        <v>56</v>
      </c>
      <c r="F237" s="136">
        <v>41</v>
      </c>
      <c r="G237" s="120" t="s">
        <v>59</v>
      </c>
      <c r="H237" s="120" t="s">
        <v>65</v>
      </c>
      <c r="I237" s="120">
        <v>7</v>
      </c>
      <c r="J237" s="120" t="s">
        <v>69</v>
      </c>
      <c r="K237" s="120" t="s">
        <v>71</v>
      </c>
      <c r="L237" s="120">
        <v>1</v>
      </c>
      <c r="M237" s="120">
        <v>1</v>
      </c>
      <c r="N237" s="120">
        <v>0</v>
      </c>
      <c r="O237" s="120">
        <v>0</v>
      </c>
      <c r="P237" s="120">
        <v>0</v>
      </c>
      <c r="Q237" s="120" t="s">
        <v>75</v>
      </c>
      <c r="R237" s="79" t="s">
        <v>1713</v>
      </c>
      <c r="S237" s="137" t="s">
        <v>240</v>
      </c>
      <c r="T237" s="120">
        <v>5.1298828125</v>
      </c>
      <c r="U237" s="120" t="s">
        <v>639</v>
      </c>
      <c r="V237" s="120" t="s">
        <v>639</v>
      </c>
      <c r="W237" s="120" t="s">
        <v>1846</v>
      </c>
      <c r="X237" s="120" t="s">
        <v>643</v>
      </c>
      <c r="Y237" s="120">
        <v>1.24</v>
      </c>
      <c r="Z237" s="120" t="s">
        <v>647</v>
      </c>
      <c r="AA237" s="120">
        <v>13.128774845972661</v>
      </c>
      <c r="AB237" s="137" t="s">
        <v>794</v>
      </c>
      <c r="AC237" s="120">
        <v>2019</v>
      </c>
      <c r="AD237" s="120">
        <v>5</v>
      </c>
      <c r="AE237" s="120" t="s">
        <v>1197</v>
      </c>
      <c r="AF237" s="120" t="s">
        <v>1135</v>
      </c>
      <c r="AG237" s="120" t="s">
        <v>1137</v>
      </c>
      <c r="AH237" s="120">
        <v>2</v>
      </c>
      <c r="AI237">
        <v>2</v>
      </c>
      <c r="AJ237" s="121">
        <v>3</v>
      </c>
      <c r="AK237" s="120" t="s">
        <v>75</v>
      </c>
      <c r="AL237" s="121">
        <v>1</v>
      </c>
      <c r="AM237" s="120">
        <v>3.06666666666667</v>
      </c>
      <c r="AN237" s="120">
        <v>7.9833333333333298</v>
      </c>
      <c r="AO237" s="121">
        <v>0</v>
      </c>
      <c r="AP237" s="120">
        <v>2</v>
      </c>
    </row>
    <row r="238" spans="1:42" x14ac:dyDescent="0.25">
      <c r="A238" t="s">
        <v>33</v>
      </c>
      <c r="B238" s="81" t="s">
        <v>41</v>
      </c>
      <c r="C238" s="81" t="s">
        <v>47</v>
      </c>
      <c r="D238" s="120" t="s">
        <v>50</v>
      </c>
      <c r="E238" s="120" t="s">
        <v>57</v>
      </c>
      <c r="F238" s="136">
        <v>5</v>
      </c>
      <c r="G238" s="120" t="s">
        <v>61</v>
      </c>
      <c r="H238" s="120" t="s">
        <v>66</v>
      </c>
      <c r="I238" s="120">
        <v>4</v>
      </c>
      <c r="J238" s="120" t="s">
        <v>68</v>
      </c>
      <c r="K238" s="120" t="s">
        <v>70</v>
      </c>
      <c r="L238" s="120">
        <v>0</v>
      </c>
      <c r="M238" s="120">
        <v>1</v>
      </c>
      <c r="N238" s="120">
        <v>0</v>
      </c>
      <c r="O238" s="120">
        <v>1</v>
      </c>
      <c r="P238" s="120">
        <v>0</v>
      </c>
      <c r="Q238" s="120" t="s">
        <v>75</v>
      </c>
      <c r="R238" s="79" t="s">
        <v>1715</v>
      </c>
      <c r="S238" s="137" t="s">
        <v>538</v>
      </c>
      <c r="T238" s="120">
        <v>3.740234375</v>
      </c>
      <c r="U238" s="120" t="s">
        <v>639</v>
      </c>
      <c r="V238" s="120" t="s">
        <v>639</v>
      </c>
      <c r="W238" s="120" t="s">
        <v>1845</v>
      </c>
      <c r="X238" s="120" t="s">
        <v>642</v>
      </c>
      <c r="Y238" s="120">
        <v>0.5</v>
      </c>
      <c r="Z238" s="120" t="s">
        <v>645</v>
      </c>
      <c r="AA238" s="120">
        <v>2.944886963814489</v>
      </c>
      <c r="AB238" s="137" t="s">
        <v>1050</v>
      </c>
      <c r="AC238" s="120">
        <v>2019</v>
      </c>
      <c r="AD238" s="120">
        <v>5</v>
      </c>
      <c r="AE238" s="120" t="s">
        <v>1197</v>
      </c>
      <c r="AF238" s="120" t="s">
        <v>1135</v>
      </c>
      <c r="AG238" s="120" t="s">
        <v>1140</v>
      </c>
      <c r="AH238" s="120">
        <v>2</v>
      </c>
      <c r="AI238">
        <v>1</v>
      </c>
      <c r="AJ238" s="121">
        <v>2</v>
      </c>
      <c r="AK238" s="120" t="s">
        <v>75</v>
      </c>
      <c r="AL238" s="121">
        <v>1</v>
      </c>
      <c r="AM238" s="120">
        <v>9.3989999999999991</v>
      </c>
      <c r="AN238" s="120">
        <v>-13.687666666666701</v>
      </c>
      <c r="AO238" s="121">
        <v>0</v>
      </c>
      <c r="AP238" s="120">
        <v>2</v>
      </c>
    </row>
    <row r="239" spans="1:42" x14ac:dyDescent="0.25">
      <c r="A239" t="s">
        <v>33</v>
      </c>
      <c r="B239" s="81" t="s">
        <v>34</v>
      </c>
      <c r="C239" s="81" t="s">
        <v>47</v>
      </c>
      <c r="D239" s="120" t="s">
        <v>50</v>
      </c>
      <c r="E239" s="120" t="s">
        <v>56</v>
      </c>
      <c r="F239" s="136">
        <v>124</v>
      </c>
      <c r="G239" s="120" t="s">
        <v>59</v>
      </c>
      <c r="H239" s="120" t="s">
        <v>65</v>
      </c>
      <c r="I239" s="120">
        <v>7</v>
      </c>
      <c r="J239" s="120" t="s">
        <v>69</v>
      </c>
      <c r="K239" s="120" t="s">
        <v>71</v>
      </c>
      <c r="L239" s="120">
        <v>1</v>
      </c>
      <c r="M239" s="120">
        <v>1</v>
      </c>
      <c r="N239" s="120">
        <v>0</v>
      </c>
      <c r="O239" s="120">
        <v>0</v>
      </c>
      <c r="P239" s="120">
        <v>0</v>
      </c>
      <c r="Q239" s="120" t="s">
        <v>75</v>
      </c>
      <c r="R239" s="79" t="s">
        <v>1716</v>
      </c>
      <c r="S239" s="137" t="s">
        <v>210</v>
      </c>
      <c r="T239" s="120">
        <v>4.5400390625</v>
      </c>
      <c r="U239" s="120" t="s">
        <v>639</v>
      </c>
      <c r="V239" s="120" t="s">
        <v>639</v>
      </c>
      <c r="W239" s="120" t="s">
        <v>1847</v>
      </c>
      <c r="X239" s="120" t="s">
        <v>643</v>
      </c>
      <c r="Y239" s="120">
        <v>1.37</v>
      </c>
      <c r="Z239" s="120" t="s">
        <v>645</v>
      </c>
      <c r="AA239" s="120">
        <v>0.51159158445380837</v>
      </c>
      <c r="AB239" s="137" t="s">
        <v>767</v>
      </c>
      <c r="AC239" s="120">
        <v>2019</v>
      </c>
      <c r="AD239" s="120">
        <v>7</v>
      </c>
      <c r="AE239" s="120" t="s">
        <v>1197</v>
      </c>
      <c r="AF239" s="120" t="s">
        <v>1134</v>
      </c>
      <c r="AG239" s="120" t="s">
        <v>1137</v>
      </c>
      <c r="AH239" s="120">
        <v>2</v>
      </c>
      <c r="AI239">
        <v>2</v>
      </c>
      <c r="AJ239" s="121">
        <v>3</v>
      </c>
      <c r="AK239" s="120" t="s">
        <v>75</v>
      </c>
      <c r="AL239" s="121">
        <v>1</v>
      </c>
      <c r="AM239" s="120">
        <v>2.9666666666666699</v>
      </c>
      <c r="AN239" s="120">
        <v>4.6666666666666696</v>
      </c>
      <c r="AO239" s="121">
        <v>1</v>
      </c>
      <c r="AP239" s="120">
        <v>2</v>
      </c>
    </row>
    <row r="240" spans="1:42" x14ac:dyDescent="0.25">
      <c r="A240" t="s">
        <v>33</v>
      </c>
      <c r="B240" s="81" t="s">
        <v>46</v>
      </c>
      <c r="C240" s="81" t="s">
        <v>47</v>
      </c>
      <c r="D240" s="120" t="s">
        <v>52</v>
      </c>
      <c r="E240" s="120" t="s">
        <v>57</v>
      </c>
      <c r="F240" s="136">
        <v>3</v>
      </c>
      <c r="G240" s="120" t="s">
        <v>61</v>
      </c>
      <c r="H240" s="120" t="s">
        <v>64</v>
      </c>
      <c r="I240" s="120">
        <v>6</v>
      </c>
      <c r="J240" s="120" t="s">
        <v>69</v>
      </c>
      <c r="K240" s="120" t="s">
        <v>71</v>
      </c>
      <c r="L240" s="120">
        <v>0</v>
      </c>
      <c r="M240" s="120">
        <v>0</v>
      </c>
      <c r="N240" s="120">
        <v>0</v>
      </c>
      <c r="O240" s="120">
        <v>0</v>
      </c>
      <c r="P240" s="120">
        <v>0</v>
      </c>
      <c r="Q240" s="120" t="s">
        <v>75</v>
      </c>
      <c r="R240" s="79" t="s">
        <v>1720</v>
      </c>
      <c r="S240" s="137" t="s">
        <v>586</v>
      </c>
      <c r="T240" s="120">
        <v>5.16015625</v>
      </c>
      <c r="U240" s="120" t="s">
        <v>639</v>
      </c>
      <c r="V240" s="120" t="s">
        <v>639</v>
      </c>
      <c r="W240" s="120" t="s">
        <v>1847</v>
      </c>
      <c r="X240" s="120" t="s">
        <v>643</v>
      </c>
      <c r="Y240" s="120">
        <v>1.37</v>
      </c>
      <c r="Z240" s="120" t="s">
        <v>645</v>
      </c>
      <c r="AA240" s="120">
        <v>0</v>
      </c>
      <c r="AB240" s="137" t="s">
        <v>1091</v>
      </c>
      <c r="AC240" s="120">
        <v>2019</v>
      </c>
      <c r="AD240" s="120">
        <v>7</v>
      </c>
      <c r="AE240" s="120" t="s">
        <v>1197</v>
      </c>
      <c r="AF240" s="120" t="s">
        <v>1134</v>
      </c>
      <c r="AG240" s="120" t="s">
        <v>1140</v>
      </c>
      <c r="AH240" s="120">
        <v>2</v>
      </c>
      <c r="AI240">
        <v>2</v>
      </c>
      <c r="AJ240" s="121">
        <v>2</v>
      </c>
      <c r="AK240" s="120" t="s">
        <v>75</v>
      </c>
      <c r="AL240" s="121">
        <v>1</v>
      </c>
      <c r="AM240" s="120">
        <v>6.3298333333333296</v>
      </c>
      <c r="AN240" s="120">
        <v>-10.856666666666699</v>
      </c>
      <c r="AO240" s="121">
        <v>0</v>
      </c>
      <c r="AP240" s="120">
        <v>2</v>
      </c>
    </row>
    <row r="241" spans="1:42" x14ac:dyDescent="0.25">
      <c r="A241" t="s">
        <v>33</v>
      </c>
      <c r="B241" s="81" t="s">
        <v>34</v>
      </c>
      <c r="C241" s="81" t="s">
        <v>47</v>
      </c>
      <c r="D241" s="120" t="s">
        <v>34</v>
      </c>
      <c r="E241" s="120" t="s">
        <v>58</v>
      </c>
      <c r="F241" s="136">
        <v>0</v>
      </c>
      <c r="G241" s="120" t="s">
        <v>60</v>
      </c>
      <c r="H241" s="120" t="s">
        <v>64</v>
      </c>
      <c r="I241" s="120">
        <v>2</v>
      </c>
      <c r="J241" s="120" t="s">
        <v>68</v>
      </c>
      <c r="K241" s="120" t="s">
        <v>71</v>
      </c>
      <c r="L241" s="120">
        <v>0</v>
      </c>
      <c r="M241" s="120">
        <v>0</v>
      </c>
      <c r="N241" s="120">
        <v>0</v>
      </c>
      <c r="O241" s="120">
        <v>0</v>
      </c>
      <c r="P241" s="120">
        <v>0</v>
      </c>
      <c r="Q241" s="120" t="s">
        <v>75</v>
      </c>
      <c r="R241" s="79" t="s">
        <v>1721</v>
      </c>
      <c r="S241" s="137" t="s">
        <v>403</v>
      </c>
      <c r="T241" s="120">
        <v>5.900390625</v>
      </c>
      <c r="U241" s="120" t="s">
        <v>641</v>
      </c>
      <c r="V241" s="120" t="s">
        <v>641</v>
      </c>
      <c r="W241" s="120" t="s">
        <v>1847</v>
      </c>
      <c r="X241" s="120" t="s">
        <v>643</v>
      </c>
      <c r="Y241" s="120">
        <v>1.2868571428571429</v>
      </c>
      <c r="Z241" s="120" t="s">
        <v>645</v>
      </c>
      <c r="AA241" s="120">
        <v>0</v>
      </c>
      <c r="AB241" s="137" t="s">
        <v>852</v>
      </c>
      <c r="AC241" s="120">
        <v>2019</v>
      </c>
      <c r="AD241" s="120">
        <v>8</v>
      </c>
      <c r="AE241" s="120" t="s">
        <v>1197</v>
      </c>
      <c r="AF241" s="120" t="s">
        <v>1134</v>
      </c>
      <c r="AG241" s="120" t="s">
        <v>1137</v>
      </c>
      <c r="AH241" s="120">
        <v>2</v>
      </c>
      <c r="AI241">
        <v>2</v>
      </c>
      <c r="AJ241" s="121">
        <v>2</v>
      </c>
      <c r="AK241" s="120" t="s">
        <v>75</v>
      </c>
      <c r="AL241" s="121">
        <v>1</v>
      </c>
      <c r="AM241" s="120">
        <v>4.16</v>
      </c>
      <c r="AN241" s="120">
        <v>8.375</v>
      </c>
      <c r="AO241" s="121">
        <v>0</v>
      </c>
      <c r="AP241" s="120">
        <v>2</v>
      </c>
    </row>
    <row r="242" spans="1:42" x14ac:dyDescent="0.25">
      <c r="A242" t="s">
        <v>33</v>
      </c>
      <c r="B242" s="81" t="s">
        <v>43</v>
      </c>
      <c r="C242" s="81" t="s">
        <v>47</v>
      </c>
      <c r="D242" s="120" t="s">
        <v>50</v>
      </c>
      <c r="E242" s="120" t="s">
        <v>57</v>
      </c>
      <c r="F242" s="136">
        <v>12</v>
      </c>
      <c r="G242" s="120" t="s">
        <v>61</v>
      </c>
      <c r="H242" s="120" t="s">
        <v>63</v>
      </c>
      <c r="I242" s="120">
        <v>4</v>
      </c>
      <c r="J242" s="120" t="s">
        <v>68</v>
      </c>
      <c r="K242" s="120" t="s">
        <v>71</v>
      </c>
      <c r="L242" s="120">
        <v>0</v>
      </c>
      <c r="M242" s="120">
        <v>0</v>
      </c>
      <c r="N242" s="120">
        <v>1</v>
      </c>
      <c r="O242" s="120">
        <v>0</v>
      </c>
      <c r="P242" s="120">
        <v>0</v>
      </c>
      <c r="Q242" s="120" t="s">
        <v>75</v>
      </c>
      <c r="R242" s="79" t="s">
        <v>1724</v>
      </c>
      <c r="S242" s="137" t="s">
        <v>488</v>
      </c>
      <c r="T242" s="120">
        <v>5.0703125</v>
      </c>
      <c r="U242" s="120" t="s">
        <v>639</v>
      </c>
      <c r="V242" s="120" t="s">
        <v>639</v>
      </c>
      <c r="W242" s="120" t="s">
        <v>1845</v>
      </c>
      <c r="X242" s="120" t="s">
        <v>642</v>
      </c>
      <c r="Y242" s="120">
        <v>0.46</v>
      </c>
      <c r="Z242" s="120" t="s">
        <v>645</v>
      </c>
      <c r="AA242" s="120">
        <v>0</v>
      </c>
      <c r="AB242" s="137" t="s">
        <v>1012</v>
      </c>
      <c r="AC242" s="120">
        <v>2019</v>
      </c>
      <c r="AD242" s="120">
        <v>8</v>
      </c>
      <c r="AE242" s="120" t="s">
        <v>1197</v>
      </c>
      <c r="AF242" s="120" t="s">
        <v>1134</v>
      </c>
      <c r="AG242" s="120" t="s">
        <v>1137</v>
      </c>
      <c r="AH242" s="120">
        <v>2</v>
      </c>
      <c r="AI242">
        <v>1</v>
      </c>
      <c r="AJ242" s="121">
        <v>3</v>
      </c>
      <c r="AK242" s="120" t="s">
        <v>75</v>
      </c>
      <c r="AL242" s="121">
        <v>1</v>
      </c>
      <c r="AM242" s="120">
        <v>3.87333333333333</v>
      </c>
      <c r="AN242" s="120">
        <v>9.5166666666666693</v>
      </c>
      <c r="AO242" s="121">
        <v>1</v>
      </c>
      <c r="AP242" s="120">
        <v>2</v>
      </c>
    </row>
    <row r="243" spans="1:42" x14ac:dyDescent="0.25">
      <c r="A243" t="s">
        <v>32</v>
      </c>
      <c r="B243" s="81" t="s">
        <v>43</v>
      </c>
      <c r="C243" s="81" t="s">
        <v>47</v>
      </c>
      <c r="D243" s="120" t="s">
        <v>52</v>
      </c>
      <c r="E243" s="120" t="s">
        <v>58</v>
      </c>
      <c r="F243" s="136">
        <v>0</v>
      </c>
      <c r="G243" s="120" t="s">
        <v>60</v>
      </c>
      <c r="H243" s="120" t="s">
        <v>64</v>
      </c>
      <c r="I243" s="120">
        <v>4</v>
      </c>
      <c r="J243" s="120" t="s">
        <v>68</v>
      </c>
      <c r="K243" s="120" t="s">
        <v>71</v>
      </c>
      <c r="L243" s="120">
        <v>0</v>
      </c>
      <c r="M243" s="120">
        <v>0</v>
      </c>
      <c r="N243" s="120">
        <v>0</v>
      </c>
      <c r="O243" s="120">
        <v>0</v>
      </c>
      <c r="P243" s="120">
        <v>0</v>
      </c>
      <c r="Q243" s="120" t="s">
        <v>75</v>
      </c>
      <c r="R243" s="79" t="s">
        <v>1726</v>
      </c>
      <c r="S243" s="137" t="s">
        <v>425</v>
      </c>
      <c r="T243" s="120">
        <v>6.919921875</v>
      </c>
      <c r="U243" s="120" t="s">
        <v>641</v>
      </c>
      <c r="V243" s="120" t="s">
        <v>641</v>
      </c>
      <c r="W243" s="120" t="s">
        <v>1845</v>
      </c>
      <c r="X243" s="120" t="s">
        <v>642</v>
      </c>
      <c r="Y243" s="120">
        <v>0.13</v>
      </c>
      <c r="Z243" s="120" t="s">
        <v>647</v>
      </c>
      <c r="AA243" s="120">
        <v>20.83255648612975</v>
      </c>
      <c r="AB243" s="137" t="s">
        <v>951</v>
      </c>
      <c r="AC243" s="120">
        <v>2019</v>
      </c>
      <c r="AD243" s="120">
        <v>9</v>
      </c>
      <c r="AE243" s="120" t="s">
        <v>1197</v>
      </c>
      <c r="AF243" s="120" t="s">
        <v>1134</v>
      </c>
      <c r="AG243" s="120" t="s">
        <v>1137</v>
      </c>
      <c r="AH243" s="120">
        <v>2</v>
      </c>
      <c r="AI243">
        <v>1</v>
      </c>
      <c r="AJ243" s="121">
        <v>2</v>
      </c>
      <c r="AK243" s="120" t="s">
        <v>75</v>
      </c>
      <c r="AL243" s="121">
        <v>1</v>
      </c>
      <c r="AM243" s="120">
        <v>4.0516666666666703</v>
      </c>
      <c r="AN243" s="120">
        <v>9.68333333333333</v>
      </c>
      <c r="AO243" s="121">
        <v>0</v>
      </c>
      <c r="AP243" s="120">
        <v>2</v>
      </c>
    </row>
    <row r="244" spans="1:42" x14ac:dyDescent="0.25">
      <c r="A244" t="s">
        <v>33</v>
      </c>
      <c r="B244" s="81" t="s">
        <v>43</v>
      </c>
      <c r="C244" s="81" t="s">
        <v>50</v>
      </c>
      <c r="D244" s="120" t="s">
        <v>52</v>
      </c>
      <c r="E244" s="120" t="s">
        <v>56</v>
      </c>
      <c r="F244" s="136">
        <v>4.5</v>
      </c>
      <c r="G244" s="120" t="s">
        <v>61</v>
      </c>
      <c r="H244" s="120" t="s">
        <v>63</v>
      </c>
      <c r="I244" s="120">
        <v>8</v>
      </c>
      <c r="J244" s="120" t="s">
        <v>69</v>
      </c>
      <c r="K244" s="120" t="s">
        <v>71</v>
      </c>
      <c r="L244" s="120">
        <v>0</v>
      </c>
      <c r="M244" s="120">
        <v>0</v>
      </c>
      <c r="N244" s="120">
        <v>1</v>
      </c>
      <c r="O244" s="120">
        <v>0</v>
      </c>
      <c r="P244" s="120">
        <v>0</v>
      </c>
      <c r="Q244" s="120" t="s">
        <v>75</v>
      </c>
      <c r="R244" s="79" t="s">
        <v>1727</v>
      </c>
      <c r="S244" s="137" t="s">
        <v>594</v>
      </c>
      <c r="T244" s="120">
        <v>3.6904296875</v>
      </c>
      <c r="U244" s="120" t="s">
        <v>639</v>
      </c>
      <c r="V244" s="120" t="s">
        <v>639</v>
      </c>
      <c r="W244" s="120" t="s">
        <v>1846</v>
      </c>
      <c r="X244" s="120" t="s">
        <v>642</v>
      </c>
      <c r="Y244" s="120">
        <v>0.61</v>
      </c>
      <c r="Z244" s="120" t="s">
        <v>645</v>
      </c>
      <c r="AA244" s="120">
        <v>0.2102139106552515</v>
      </c>
      <c r="AB244" s="137" t="s">
        <v>1098</v>
      </c>
      <c r="AC244" s="120">
        <v>2019</v>
      </c>
      <c r="AD244" s="120">
        <v>9</v>
      </c>
      <c r="AE244" s="120" t="s">
        <v>1197</v>
      </c>
      <c r="AF244" s="120" t="s">
        <v>1134</v>
      </c>
      <c r="AG244" s="120" t="s">
        <v>1137</v>
      </c>
      <c r="AH244" s="120">
        <v>2</v>
      </c>
      <c r="AI244">
        <v>2</v>
      </c>
      <c r="AJ244" s="121">
        <v>3</v>
      </c>
      <c r="AK244" s="120" t="s">
        <v>75</v>
      </c>
      <c r="AL244" s="121">
        <v>1</v>
      </c>
      <c r="AM244" s="120">
        <v>4.1710000000000003</v>
      </c>
      <c r="AN244" s="120">
        <v>8.9221666666666692</v>
      </c>
      <c r="AO244" s="121">
        <v>1</v>
      </c>
      <c r="AP244" s="120">
        <v>2</v>
      </c>
    </row>
    <row r="245" spans="1:42" x14ac:dyDescent="0.25">
      <c r="A245" t="s">
        <v>33</v>
      </c>
      <c r="B245" s="81" t="s">
        <v>41</v>
      </c>
      <c r="C245" s="81" t="s">
        <v>48</v>
      </c>
      <c r="D245" s="120" t="s">
        <v>52</v>
      </c>
      <c r="E245" s="120" t="s">
        <v>57</v>
      </c>
      <c r="F245" s="136">
        <v>5</v>
      </c>
      <c r="G245" s="120" t="s">
        <v>61</v>
      </c>
      <c r="H245" s="120" t="s">
        <v>66</v>
      </c>
      <c r="I245" s="120">
        <v>4</v>
      </c>
      <c r="J245" s="120" t="s">
        <v>68</v>
      </c>
      <c r="K245" s="120" t="s">
        <v>70</v>
      </c>
      <c r="L245" s="120">
        <v>0</v>
      </c>
      <c r="M245" s="120">
        <v>1</v>
      </c>
      <c r="N245" s="120">
        <v>0</v>
      </c>
      <c r="O245" s="120">
        <v>0</v>
      </c>
      <c r="P245" s="120">
        <v>0</v>
      </c>
      <c r="Q245" s="120" t="s">
        <v>75</v>
      </c>
      <c r="R245" s="79" t="s">
        <v>1728</v>
      </c>
      <c r="S245" s="137" t="s">
        <v>540</v>
      </c>
      <c r="T245" s="120">
        <v>6.23046875</v>
      </c>
      <c r="U245" s="120" t="s">
        <v>641</v>
      </c>
      <c r="V245" s="120" t="s">
        <v>641</v>
      </c>
      <c r="W245" s="120" t="s">
        <v>1845</v>
      </c>
      <c r="X245" s="120" t="s">
        <v>642</v>
      </c>
      <c r="Y245" s="120">
        <v>0.42</v>
      </c>
      <c r="Z245" s="120" t="s">
        <v>647</v>
      </c>
      <c r="AA245" s="120">
        <v>21.160670276731249</v>
      </c>
      <c r="AB245" s="137" t="s">
        <v>1052</v>
      </c>
      <c r="AC245" s="120">
        <v>2019</v>
      </c>
      <c r="AD245" s="120">
        <v>9</v>
      </c>
      <c r="AE245" s="120" t="s">
        <v>1197</v>
      </c>
      <c r="AF245" s="120" t="s">
        <v>1134</v>
      </c>
      <c r="AG245" s="120" t="s">
        <v>1140</v>
      </c>
      <c r="AH245" s="120">
        <v>2</v>
      </c>
      <c r="AI245">
        <v>1</v>
      </c>
      <c r="AJ245" s="121">
        <v>2</v>
      </c>
      <c r="AK245" s="120" t="s">
        <v>75</v>
      </c>
      <c r="AL245" s="121">
        <v>1</v>
      </c>
      <c r="AM245" s="120">
        <v>9.4166666666666696</v>
      </c>
      <c r="AN245" s="120">
        <v>-13.734999999999999</v>
      </c>
      <c r="AO245" s="121">
        <v>0</v>
      </c>
      <c r="AP245" s="120">
        <v>2</v>
      </c>
    </row>
    <row r="246" spans="1:42" x14ac:dyDescent="0.25">
      <c r="A246" t="s">
        <v>33</v>
      </c>
      <c r="B246" s="81" t="s">
        <v>34</v>
      </c>
      <c r="C246" s="81" t="s">
        <v>48</v>
      </c>
      <c r="D246" s="120" t="s">
        <v>52</v>
      </c>
      <c r="E246" s="120" t="s">
        <v>57</v>
      </c>
      <c r="F246" s="136">
        <v>8.5</v>
      </c>
      <c r="G246" s="120" t="s">
        <v>61</v>
      </c>
      <c r="H246" s="120" t="s">
        <v>62</v>
      </c>
      <c r="I246" s="120">
        <v>3</v>
      </c>
      <c r="J246" s="120" t="s">
        <v>68</v>
      </c>
      <c r="K246" s="120" t="s">
        <v>71</v>
      </c>
      <c r="L246" s="120">
        <v>0</v>
      </c>
      <c r="M246" s="120">
        <v>0</v>
      </c>
      <c r="N246" s="120">
        <v>0</v>
      </c>
      <c r="O246" s="120">
        <v>0</v>
      </c>
      <c r="P246" s="120">
        <v>0</v>
      </c>
      <c r="Q246" s="120" t="s">
        <v>75</v>
      </c>
      <c r="R246" s="79" t="s">
        <v>1730</v>
      </c>
      <c r="S246" s="137" t="s">
        <v>527</v>
      </c>
      <c r="T246" s="120">
        <v>2.7998046875</v>
      </c>
      <c r="U246" s="120" t="s">
        <v>640</v>
      </c>
      <c r="V246" s="120" t="s">
        <v>639</v>
      </c>
      <c r="W246" s="120" t="s">
        <v>1846</v>
      </c>
      <c r="X246" s="120" t="s">
        <v>643</v>
      </c>
      <c r="Y246" s="120">
        <v>1.1100000000000001</v>
      </c>
      <c r="Z246" s="120" t="s">
        <v>645</v>
      </c>
      <c r="AA246" s="120">
        <v>0.12534510497061949</v>
      </c>
      <c r="AB246" s="137" t="s">
        <v>1041</v>
      </c>
      <c r="AC246" s="120">
        <v>2019</v>
      </c>
      <c r="AD246" s="120">
        <v>10</v>
      </c>
      <c r="AE246" s="120" t="s">
        <v>1197</v>
      </c>
      <c r="AF246" s="120" t="s">
        <v>1136</v>
      </c>
      <c r="AG246" s="120" t="s">
        <v>1137</v>
      </c>
      <c r="AH246" s="120">
        <v>2</v>
      </c>
      <c r="AI246">
        <v>1</v>
      </c>
      <c r="AJ246" s="121">
        <v>1</v>
      </c>
      <c r="AK246" s="120" t="s">
        <v>75</v>
      </c>
      <c r="AL246" s="121">
        <v>0</v>
      </c>
      <c r="AM246" s="120">
        <v>6.2866666666666697</v>
      </c>
      <c r="AN246" s="120">
        <v>3.23</v>
      </c>
      <c r="AO246" s="121">
        <v>0</v>
      </c>
      <c r="AP246" s="120">
        <v>2</v>
      </c>
    </row>
    <row r="247" spans="1:42" x14ac:dyDescent="0.25">
      <c r="A247" t="s">
        <v>33</v>
      </c>
      <c r="B247" s="81" t="s">
        <v>1191</v>
      </c>
      <c r="C247" s="81" t="s">
        <v>47</v>
      </c>
      <c r="D247" s="120" t="s">
        <v>50</v>
      </c>
      <c r="E247" s="120" t="s">
        <v>57</v>
      </c>
      <c r="F247" s="136">
        <v>9</v>
      </c>
      <c r="G247" s="120" t="s">
        <v>61</v>
      </c>
      <c r="H247" s="120" t="s">
        <v>63</v>
      </c>
      <c r="I247" s="120">
        <v>4</v>
      </c>
      <c r="J247" s="120" t="s">
        <v>68</v>
      </c>
      <c r="K247" s="120" t="s">
        <v>71</v>
      </c>
      <c r="L247" s="120">
        <v>0</v>
      </c>
      <c r="M247" s="120">
        <v>0</v>
      </c>
      <c r="N247" s="120">
        <v>1</v>
      </c>
      <c r="O247" s="120">
        <v>0</v>
      </c>
      <c r="P247" s="120">
        <v>0</v>
      </c>
      <c r="Q247" s="120" t="s">
        <v>75</v>
      </c>
      <c r="R247" s="79" t="s">
        <v>1732</v>
      </c>
      <c r="S247" s="137" t="s">
        <v>534</v>
      </c>
      <c r="T247" s="120">
        <v>2.169921875</v>
      </c>
      <c r="U247" s="120" t="s">
        <v>640</v>
      </c>
      <c r="V247" s="120" t="s">
        <v>640</v>
      </c>
      <c r="W247" s="120" t="s">
        <v>1847</v>
      </c>
      <c r="X247" s="120" t="s">
        <v>643</v>
      </c>
      <c r="Y247" s="120">
        <v>1.28</v>
      </c>
      <c r="Z247" s="120" t="s">
        <v>645</v>
      </c>
      <c r="AA247" s="120">
        <v>1.730518648400903</v>
      </c>
      <c r="AB247" s="137" t="s">
        <v>1047</v>
      </c>
      <c r="AC247" s="120">
        <v>2019</v>
      </c>
      <c r="AD247" s="120">
        <v>11</v>
      </c>
      <c r="AE247" s="120" t="s">
        <v>1196</v>
      </c>
      <c r="AF247" s="120" t="s">
        <v>1136</v>
      </c>
      <c r="AG247" s="120" t="s">
        <v>1138</v>
      </c>
      <c r="AH247" s="120">
        <v>1</v>
      </c>
      <c r="AI247">
        <v>2</v>
      </c>
      <c r="AJ247" s="121">
        <v>3</v>
      </c>
      <c r="AK247" s="120" t="s">
        <v>75</v>
      </c>
      <c r="AL247" s="121">
        <v>1</v>
      </c>
      <c r="AM247" s="120">
        <v>6.2483333333333304</v>
      </c>
      <c r="AN247" s="120">
        <v>2.5483333333333298</v>
      </c>
      <c r="AO247" s="121">
        <v>1</v>
      </c>
      <c r="AP247" s="120">
        <v>2</v>
      </c>
    </row>
    <row r="248" spans="1:42" x14ac:dyDescent="0.25">
      <c r="A248" t="s">
        <v>33</v>
      </c>
      <c r="B248" s="81" t="s">
        <v>36</v>
      </c>
      <c r="C248" s="81" t="s">
        <v>48</v>
      </c>
      <c r="D248" s="120" t="s">
        <v>50</v>
      </c>
      <c r="E248" s="120" t="s">
        <v>57</v>
      </c>
      <c r="F248" s="136">
        <v>9</v>
      </c>
      <c r="G248" s="120" t="s">
        <v>61</v>
      </c>
      <c r="H248" s="120" t="s">
        <v>63</v>
      </c>
      <c r="I248" s="120">
        <v>3</v>
      </c>
      <c r="J248" s="120" t="s">
        <v>68</v>
      </c>
      <c r="K248" s="120" t="s">
        <v>70</v>
      </c>
      <c r="L248" s="120">
        <v>0</v>
      </c>
      <c r="M248" s="120">
        <v>0</v>
      </c>
      <c r="N248" s="120">
        <v>1</v>
      </c>
      <c r="O248" s="120">
        <v>1</v>
      </c>
      <c r="P248" s="120">
        <v>1</v>
      </c>
      <c r="Q248" s="120" t="s">
        <v>76</v>
      </c>
      <c r="R248" s="79" t="s">
        <v>1733</v>
      </c>
      <c r="S248" s="137" t="s">
        <v>619</v>
      </c>
      <c r="T248" s="120">
        <v>2.4697265625</v>
      </c>
      <c r="U248" s="120" t="s">
        <v>640</v>
      </c>
      <c r="V248" s="120" t="s">
        <v>640</v>
      </c>
      <c r="W248" s="120" t="s">
        <v>1846</v>
      </c>
      <c r="X248" s="120" t="s">
        <v>643</v>
      </c>
      <c r="Y248" s="120">
        <v>1.1299999999999999</v>
      </c>
      <c r="Z248" s="120" t="s">
        <v>645</v>
      </c>
      <c r="AA248" s="120">
        <v>0</v>
      </c>
      <c r="AB248" s="137" t="s">
        <v>1117</v>
      </c>
      <c r="AC248" s="120">
        <v>2019</v>
      </c>
      <c r="AD248" s="120">
        <v>11</v>
      </c>
      <c r="AE248" s="120" t="s">
        <v>1196</v>
      </c>
      <c r="AF248" s="120" t="s">
        <v>1136</v>
      </c>
      <c r="AG248" s="120" t="s">
        <v>1138</v>
      </c>
      <c r="AH248" s="120">
        <v>1</v>
      </c>
      <c r="AI248">
        <v>1</v>
      </c>
      <c r="AJ248" s="121">
        <v>3</v>
      </c>
      <c r="AK248" s="120" t="s">
        <v>75</v>
      </c>
      <c r="AL248" s="121">
        <v>1</v>
      </c>
      <c r="AM248" s="120">
        <v>5.9703333333333299</v>
      </c>
      <c r="AN248" s="120">
        <v>1.26166666666667</v>
      </c>
      <c r="AO248" s="121">
        <v>1</v>
      </c>
      <c r="AP248" s="120">
        <v>2</v>
      </c>
    </row>
    <row r="249" spans="1:42" x14ac:dyDescent="0.25">
      <c r="A249" t="s">
        <v>33</v>
      </c>
      <c r="B249" s="81" t="s">
        <v>1145</v>
      </c>
      <c r="C249" s="81" t="s">
        <v>48</v>
      </c>
      <c r="D249" s="120" t="s">
        <v>50</v>
      </c>
      <c r="E249" s="120" t="s">
        <v>56</v>
      </c>
      <c r="F249" s="136">
        <v>57</v>
      </c>
      <c r="G249" s="120" t="s">
        <v>59</v>
      </c>
      <c r="H249" s="120" t="s">
        <v>62</v>
      </c>
      <c r="I249" s="120">
        <v>7</v>
      </c>
      <c r="J249" s="120" t="s">
        <v>69</v>
      </c>
      <c r="K249" s="120" t="s">
        <v>70</v>
      </c>
      <c r="L249" s="120">
        <v>0</v>
      </c>
      <c r="M249" s="120">
        <v>0</v>
      </c>
      <c r="N249" s="120">
        <v>0</v>
      </c>
      <c r="O249" s="120">
        <v>0</v>
      </c>
      <c r="P249" s="120">
        <v>0</v>
      </c>
      <c r="Q249" s="120" t="s">
        <v>76</v>
      </c>
      <c r="R249" s="79" t="s">
        <v>1734</v>
      </c>
      <c r="S249" s="137" t="s">
        <v>298</v>
      </c>
      <c r="T249" s="120">
        <v>2.58984375</v>
      </c>
      <c r="U249" s="120" t="s">
        <v>640</v>
      </c>
      <c r="V249" s="120" t="s">
        <v>639</v>
      </c>
      <c r="W249" s="120" t="s">
        <v>1847</v>
      </c>
      <c r="X249" s="120" t="s">
        <v>643</v>
      </c>
      <c r="Y249" s="120">
        <v>1.34</v>
      </c>
      <c r="Z249" s="120" t="s">
        <v>645</v>
      </c>
      <c r="AA249" s="120">
        <v>0</v>
      </c>
      <c r="AB249" s="137" t="s">
        <v>841</v>
      </c>
      <c r="AC249" s="120">
        <v>2019</v>
      </c>
      <c r="AD249" s="120">
        <v>11</v>
      </c>
      <c r="AE249" s="120" t="s">
        <v>1196</v>
      </c>
      <c r="AF249" s="120" t="s">
        <v>1136</v>
      </c>
      <c r="AG249" s="120" t="s">
        <v>1139</v>
      </c>
      <c r="AH249" s="120">
        <v>2</v>
      </c>
      <c r="AI249">
        <v>2</v>
      </c>
      <c r="AJ249" s="121">
        <v>1</v>
      </c>
      <c r="AK249" s="120" t="s">
        <v>75</v>
      </c>
      <c r="AL249" s="121">
        <v>0</v>
      </c>
      <c r="AM249" s="120">
        <v>1.2266666666666699</v>
      </c>
      <c r="AN249" s="120">
        <v>6.16</v>
      </c>
      <c r="AO249" s="121">
        <v>0</v>
      </c>
      <c r="AP249" s="120">
        <v>3</v>
      </c>
    </row>
    <row r="250" spans="1:42" ht="14.1" customHeight="1" x14ac:dyDescent="0.25">
      <c r="A250" t="s">
        <v>32</v>
      </c>
      <c r="B250" s="81" t="s">
        <v>1191</v>
      </c>
      <c r="C250" s="81" t="s">
        <v>48</v>
      </c>
      <c r="D250" s="120" t="s">
        <v>52</v>
      </c>
      <c r="E250" s="120" t="s">
        <v>56</v>
      </c>
      <c r="F250" s="136">
        <v>118</v>
      </c>
      <c r="G250" s="120" t="s">
        <v>59</v>
      </c>
      <c r="H250" s="120" t="s">
        <v>63</v>
      </c>
      <c r="I250" s="120">
        <v>6</v>
      </c>
      <c r="J250" s="120" t="s">
        <v>69</v>
      </c>
      <c r="K250" s="120" t="s">
        <v>70</v>
      </c>
      <c r="L250" s="120">
        <v>0</v>
      </c>
      <c r="M250" s="120">
        <v>1</v>
      </c>
      <c r="N250" s="120">
        <v>1</v>
      </c>
      <c r="O250" s="120">
        <v>0</v>
      </c>
      <c r="P250" s="120">
        <v>1</v>
      </c>
      <c r="Q250" s="120" t="s">
        <v>75</v>
      </c>
      <c r="R250" s="79" t="s">
        <v>1736</v>
      </c>
      <c r="S250" s="137" t="s">
        <v>236</v>
      </c>
      <c r="T250" s="120">
        <v>2.9697265625</v>
      </c>
      <c r="U250" s="120" t="s">
        <v>640</v>
      </c>
      <c r="V250" s="120" t="s">
        <v>639</v>
      </c>
      <c r="W250" s="120" t="s">
        <v>1846</v>
      </c>
      <c r="X250" s="120" t="s">
        <v>643</v>
      </c>
      <c r="Y250" s="120">
        <v>1.1599999999999999</v>
      </c>
      <c r="Z250" s="120" t="s">
        <v>647</v>
      </c>
      <c r="AA250" s="120">
        <v>7.7527120476588571</v>
      </c>
      <c r="AB250" s="137" t="s">
        <v>790</v>
      </c>
      <c r="AC250" s="120">
        <v>2019</v>
      </c>
      <c r="AD250" s="120">
        <v>12</v>
      </c>
      <c r="AE250" s="120" t="s">
        <v>1196</v>
      </c>
      <c r="AF250" s="120" t="s">
        <v>1136</v>
      </c>
      <c r="AG250" s="120" t="s">
        <v>1138</v>
      </c>
      <c r="AH250" s="120">
        <v>2</v>
      </c>
      <c r="AI250">
        <v>2</v>
      </c>
      <c r="AJ250" s="121">
        <v>3</v>
      </c>
      <c r="AK250" s="120" t="s">
        <v>75</v>
      </c>
      <c r="AL250" s="121">
        <v>1</v>
      </c>
      <c r="AM250" s="120">
        <v>4.3931666666666702</v>
      </c>
      <c r="AN250" s="120">
        <v>2.0525000000000002</v>
      </c>
      <c r="AO250" s="121">
        <v>1</v>
      </c>
      <c r="AP250" s="120">
        <v>3</v>
      </c>
    </row>
    <row r="251" spans="1:42" ht="14.1" customHeight="1" x14ac:dyDescent="0.25">
      <c r="A251" t="s">
        <v>33</v>
      </c>
      <c r="B251" s="81" t="s">
        <v>42</v>
      </c>
      <c r="C251" s="81" t="s">
        <v>50</v>
      </c>
      <c r="D251" s="120" t="s">
        <v>50</v>
      </c>
      <c r="E251" s="120" t="s">
        <v>57</v>
      </c>
      <c r="F251" s="136">
        <v>2.5</v>
      </c>
      <c r="G251" s="120" t="s">
        <v>61</v>
      </c>
      <c r="H251" s="120" t="s">
        <v>64</v>
      </c>
      <c r="I251" s="120">
        <v>2</v>
      </c>
      <c r="J251" s="120" t="s">
        <v>68</v>
      </c>
      <c r="K251" s="120" t="s">
        <v>71</v>
      </c>
      <c r="L251" s="120">
        <v>0</v>
      </c>
      <c r="M251" s="120">
        <v>0</v>
      </c>
      <c r="N251" s="120">
        <v>0</v>
      </c>
      <c r="O251" s="120">
        <v>0</v>
      </c>
      <c r="P251" s="120">
        <v>0</v>
      </c>
      <c r="Q251" s="120" t="s">
        <v>75</v>
      </c>
      <c r="R251" s="79" t="s">
        <v>1737</v>
      </c>
      <c r="S251" s="137" t="s">
        <v>533</v>
      </c>
      <c r="T251" s="120">
        <v>3.48046875</v>
      </c>
      <c r="U251" s="120" t="s">
        <v>639</v>
      </c>
      <c r="V251" s="120" t="s">
        <v>639</v>
      </c>
      <c r="W251" s="120" t="s">
        <v>1846</v>
      </c>
      <c r="X251" s="120" t="s">
        <v>643</v>
      </c>
      <c r="Y251" s="120">
        <v>1.2</v>
      </c>
      <c r="Z251" s="120" t="s">
        <v>645</v>
      </c>
      <c r="AA251" s="120">
        <v>1.5221206147898421</v>
      </c>
      <c r="AB251" s="137" t="s">
        <v>1046</v>
      </c>
      <c r="AC251" s="120">
        <v>2019</v>
      </c>
      <c r="AD251" s="120">
        <v>12</v>
      </c>
      <c r="AE251" s="120" t="s">
        <v>1196</v>
      </c>
      <c r="AF251" s="120" t="s">
        <v>1136</v>
      </c>
      <c r="AG251" s="120" t="s">
        <v>1139</v>
      </c>
      <c r="AH251" s="120">
        <v>2</v>
      </c>
      <c r="AI251">
        <v>2</v>
      </c>
      <c r="AJ251" s="121">
        <v>2</v>
      </c>
      <c r="AK251" s="120" t="s">
        <v>75</v>
      </c>
      <c r="AL251" s="121">
        <v>1</v>
      </c>
      <c r="AM251" s="120">
        <v>-4.7649999999999997</v>
      </c>
      <c r="AN251" s="120">
        <v>11.776666666666699</v>
      </c>
      <c r="AO251" s="121">
        <v>0</v>
      </c>
      <c r="AP251" s="120">
        <v>2</v>
      </c>
    </row>
    <row r="252" spans="1:42" ht="14.1" customHeight="1" x14ac:dyDescent="0.25">
      <c r="A252" t="s">
        <v>33</v>
      </c>
      <c r="B252" s="81" t="s">
        <v>43</v>
      </c>
      <c r="C252" s="81" t="s">
        <v>48</v>
      </c>
      <c r="D252" s="120" t="s">
        <v>50</v>
      </c>
      <c r="E252" s="120" t="s">
        <v>57</v>
      </c>
      <c r="F252" s="136">
        <v>3</v>
      </c>
      <c r="G252" s="120" t="s">
        <v>61</v>
      </c>
      <c r="H252" s="120" t="s">
        <v>63</v>
      </c>
      <c r="I252" s="120">
        <v>6</v>
      </c>
      <c r="J252" s="120" t="s">
        <v>69</v>
      </c>
      <c r="K252" s="120" t="s">
        <v>70</v>
      </c>
      <c r="L252" s="120">
        <v>0</v>
      </c>
      <c r="M252" s="120">
        <v>0</v>
      </c>
      <c r="N252" s="120">
        <v>1</v>
      </c>
      <c r="O252" s="120">
        <v>1</v>
      </c>
      <c r="P252" s="120">
        <v>0</v>
      </c>
      <c r="Q252" s="120" t="s">
        <v>75</v>
      </c>
      <c r="R252" s="79" t="s">
        <v>1740</v>
      </c>
      <c r="S252" s="137" t="s">
        <v>561</v>
      </c>
      <c r="T252" s="120">
        <v>5.01953125</v>
      </c>
      <c r="U252" s="120" t="s">
        <v>639</v>
      </c>
      <c r="V252" s="120" t="s">
        <v>639</v>
      </c>
      <c r="W252" s="120" t="s">
        <v>1846</v>
      </c>
      <c r="X252" s="120" t="s">
        <v>643</v>
      </c>
      <c r="Y252" s="120">
        <v>0.89</v>
      </c>
      <c r="Z252" s="120" t="s">
        <v>645</v>
      </c>
      <c r="AA252" s="120">
        <v>0</v>
      </c>
      <c r="AB252" s="137" t="s">
        <v>654</v>
      </c>
      <c r="AC252" s="120">
        <v>2019</v>
      </c>
      <c r="AD252" s="120">
        <v>12</v>
      </c>
      <c r="AE252" s="120" t="s">
        <v>1196</v>
      </c>
      <c r="AF252" s="120" t="s">
        <v>1133</v>
      </c>
      <c r="AG252" s="120" t="s">
        <v>1137</v>
      </c>
      <c r="AH252" s="120">
        <v>2</v>
      </c>
      <c r="AI252">
        <v>2</v>
      </c>
      <c r="AJ252" s="121">
        <v>3</v>
      </c>
      <c r="AK252" s="120" t="s">
        <v>75</v>
      </c>
      <c r="AL252" s="121">
        <v>1</v>
      </c>
      <c r="AM252" s="120">
        <v>3.9750000000000001</v>
      </c>
      <c r="AN252" s="120">
        <v>9.09</v>
      </c>
      <c r="AO252" s="121">
        <v>1</v>
      </c>
      <c r="AP252" s="120">
        <v>3</v>
      </c>
    </row>
    <row r="253" spans="1:42" ht="14.1" customHeight="1" x14ac:dyDescent="0.25">
      <c r="A253" t="s">
        <v>33</v>
      </c>
      <c r="B253" s="81" t="s">
        <v>1191</v>
      </c>
      <c r="C253" s="81" t="s">
        <v>47</v>
      </c>
      <c r="D253" s="120" t="s">
        <v>52</v>
      </c>
      <c r="E253" s="120" t="s">
        <v>56</v>
      </c>
      <c r="F253" s="136">
        <v>73</v>
      </c>
      <c r="G253" s="120" t="s">
        <v>61</v>
      </c>
      <c r="H253" s="120" t="s">
        <v>62</v>
      </c>
      <c r="I253" s="120">
        <v>2</v>
      </c>
      <c r="J253" s="120" t="s">
        <v>68</v>
      </c>
      <c r="K253" s="120" t="s">
        <v>70</v>
      </c>
      <c r="L253" s="120">
        <v>0</v>
      </c>
      <c r="M253" s="120">
        <v>0</v>
      </c>
      <c r="N253" s="120">
        <v>0</v>
      </c>
      <c r="O253" s="120">
        <v>0</v>
      </c>
      <c r="P253" s="120">
        <v>0</v>
      </c>
      <c r="Q253" s="120" t="s">
        <v>76</v>
      </c>
      <c r="R253" t="s">
        <v>1742</v>
      </c>
      <c r="S253" s="137" t="s">
        <v>617</v>
      </c>
      <c r="T253" s="120">
        <v>3.330078125</v>
      </c>
      <c r="U253" s="120" t="s">
        <v>639</v>
      </c>
      <c r="V253" s="120" t="s">
        <v>639</v>
      </c>
      <c r="W253" s="120" t="s">
        <v>1846</v>
      </c>
      <c r="X253" s="120" t="s">
        <v>643</v>
      </c>
      <c r="Y253" s="120">
        <v>0.93999999761581421</v>
      </c>
      <c r="Z253" s="120" t="s">
        <v>645</v>
      </c>
      <c r="AA253" s="120">
        <v>0</v>
      </c>
      <c r="AB253" s="137" t="s">
        <v>1115</v>
      </c>
      <c r="AC253" s="120">
        <v>2020</v>
      </c>
      <c r="AD253" s="120">
        <v>1</v>
      </c>
      <c r="AE253" s="120" t="s">
        <v>1196</v>
      </c>
      <c r="AF253" s="120" t="s">
        <v>1133</v>
      </c>
      <c r="AG253" s="120" t="s">
        <v>1138</v>
      </c>
      <c r="AH253" s="120">
        <v>2</v>
      </c>
      <c r="AI253">
        <v>2</v>
      </c>
      <c r="AJ253" s="121">
        <v>1</v>
      </c>
      <c r="AK253" s="120" t="s">
        <v>75</v>
      </c>
      <c r="AL253" s="121">
        <v>0</v>
      </c>
      <c r="AM253" s="120">
        <v>5.1383333333333301</v>
      </c>
      <c r="AN253" s="120">
        <v>2.2983333333333298</v>
      </c>
      <c r="AO253" s="121">
        <v>1</v>
      </c>
      <c r="AP253" s="120">
        <v>2</v>
      </c>
    </row>
    <row r="254" spans="1:42" ht="14.1" customHeight="1" x14ac:dyDescent="0.25">
      <c r="A254" t="s">
        <v>33</v>
      </c>
      <c r="B254" s="81" t="s">
        <v>34</v>
      </c>
      <c r="C254" s="81" t="s">
        <v>48</v>
      </c>
      <c r="D254" s="120" t="s">
        <v>50</v>
      </c>
      <c r="E254" s="120" t="s">
        <v>57</v>
      </c>
      <c r="F254" s="136">
        <v>9</v>
      </c>
      <c r="G254" s="120" t="s">
        <v>61</v>
      </c>
      <c r="H254" s="120" t="s">
        <v>62</v>
      </c>
      <c r="I254" s="120">
        <v>3</v>
      </c>
      <c r="J254" s="120" t="s">
        <v>68</v>
      </c>
      <c r="K254" s="120" t="s">
        <v>71</v>
      </c>
      <c r="L254" s="120">
        <v>0</v>
      </c>
      <c r="M254" s="120">
        <v>0</v>
      </c>
      <c r="N254" s="120">
        <v>0</v>
      </c>
      <c r="O254" s="120">
        <v>0</v>
      </c>
      <c r="P254" s="120">
        <v>0</v>
      </c>
      <c r="Q254" s="120" t="s">
        <v>76</v>
      </c>
      <c r="R254" s="79" t="s">
        <v>1744</v>
      </c>
      <c r="S254" s="137" t="s">
        <v>623</v>
      </c>
      <c r="T254" s="120">
        <v>3.2197265625</v>
      </c>
      <c r="U254" s="120" t="s">
        <v>640</v>
      </c>
      <c r="V254" s="120" t="s">
        <v>639</v>
      </c>
      <c r="W254" s="120" t="s">
        <v>1847</v>
      </c>
      <c r="X254" s="120" t="s">
        <v>643</v>
      </c>
      <c r="Y254" s="120">
        <v>1.360000014305115</v>
      </c>
      <c r="Z254" s="120" t="s">
        <v>645</v>
      </c>
      <c r="AA254" s="120">
        <v>0</v>
      </c>
      <c r="AB254" s="137" t="s">
        <v>1121</v>
      </c>
      <c r="AC254" s="120">
        <v>2020</v>
      </c>
      <c r="AD254" s="120">
        <v>1</v>
      </c>
      <c r="AE254" s="120" t="s">
        <v>1196</v>
      </c>
      <c r="AF254" s="120" t="s">
        <v>1133</v>
      </c>
      <c r="AG254" s="120" t="s">
        <v>1137</v>
      </c>
      <c r="AH254" s="120">
        <v>2</v>
      </c>
      <c r="AI254">
        <v>2</v>
      </c>
      <c r="AJ254" s="121">
        <v>1</v>
      </c>
      <c r="AK254" s="120" t="s">
        <v>75</v>
      </c>
      <c r="AL254" s="121">
        <v>0</v>
      </c>
      <c r="AM254" s="120">
        <v>6.2818333333333296</v>
      </c>
      <c r="AN254" s="120">
        <v>3.3254999999999999</v>
      </c>
      <c r="AO254" s="121">
        <v>1</v>
      </c>
      <c r="AP254" s="120">
        <v>2</v>
      </c>
    </row>
    <row r="255" spans="1:42" x14ac:dyDescent="0.25">
      <c r="A255" t="s">
        <v>33</v>
      </c>
      <c r="B255" s="81" t="s">
        <v>34</v>
      </c>
      <c r="C255" s="81" t="s">
        <v>48</v>
      </c>
      <c r="D255" s="120" t="s">
        <v>52</v>
      </c>
      <c r="E255" s="120" t="s">
        <v>57</v>
      </c>
      <c r="F255" s="136">
        <v>10.5</v>
      </c>
      <c r="G255" s="120" t="s">
        <v>61</v>
      </c>
      <c r="H255" s="120" t="s">
        <v>62</v>
      </c>
      <c r="I255" s="120">
        <v>2</v>
      </c>
      <c r="J255" s="120" t="s">
        <v>68</v>
      </c>
      <c r="K255" s="120" t="s">
        <v>71</v>
      </c>
      <c r="L255" s="120">
        <v>0</v>
      </c>
      <c r="M255" s="120">
        <v>0</v>
      </c>
      <c r="N255" s="120">
        <v>0</v>
      </c>
      <c r="O255" s="120">
        <v>0</v>
      </c>
      <c r="P255" s="120">
        <v>0</v>
      </c>
      <c r="Q255" s="120" t="s">
        <v>75</v>
      </c>
      <c r="R255" s="79" t="s">
        <v>1746</v>
      </c>
      <c r="S255" s="137" t="s">
        <v>518</v>
      </c>
      <c r="T255" s="120">
        <v>3.150390625</v>
      </c>
      <c r="U255" s="120" t="s">
        <v>640</v>
      </c>
      <c r="V255" s="120" t="s">
        <v>639</v>
      </c>
      <c r="W255" s="120" t="s">
        <v>1846</v>
      </c>
      <c r="X255" s="120" t="s">
        <v>643</v>
      </c>
      <c r="Y255" s="120">
        <v>1.189999938011169</v>
      </c>
      <c r="Z255" s="120" t="s">
        <v>645</v>
      </c>
      <c r="AA255" s="120">
        <v>0</v>
      </c>
      <c r="AB255" s="137" t="s">
        <v>1035</v>
      </c>
      <c r="AC255" s="120">
        <v>2020</v>
      </c>
      <c r="AD255" s="120">
        <v>2</v>
      </c>
      <c r="AE255" s="120" t="s">
        <v>1196</v>
      </c>
      <c r="AF255" s="120" t="s">
        <v>1133</v>
      </c>
      <c r="AG255" s="120" t="s">
        <v>1137</v>
      </c>
      <c r="AH255" s="120">
        <v>2</v>
      </c>
      <c r="AI255">
        <v>1</v>
      </c>
      <c r="AJ255" s="121">
        <v>1</v>
      </c>
      <c r="AK255" s="120" t="s">
        <v>75</v>
      </c>
      <c r="AL255" s="121">
        <v>0</v>
      </c>
      <c r="AM255" s="120">
        <v>6.2616666666666703</v>
      </c>
      <c r="AN255" s="120">
        <v>3.3183333333333298</v>
      </c>
      <c r="AO255" s="121">
        <v>0</v>
      </c>
      <c r="AP255" s="120">
        <v>2</v>
      </c>
    </row>
    <row r="256" spans="1:42" ht="14.1" customHeight="1" x14ac:dyDescent="0.25">
      <c r="A256" t="s">
        <v>32</v>
      </c>
      <c r="B256" s="81" t="s">
        <v>1145</v>
      </c>
      <c r="C256" s="81" t="s">
        <v>47</v>
      </c>
      <c r="D256" s="120" t="s">
        <v>52</v>
      </c>
      <c r="E256" s="120" t="s">
        <v>56</v>
      </c>
      <c r="F256" s="136">
        <v>102</v>
      </c>
      <c r="G256" s="120" t="s">
        <v>59</v>
      </c>
      <c r="H256" s="120" t="s">
        <v>62</v>
      </c>
      <c r="I256" s="120">
        <v>1</v>
      </c>
      <c r="J256" s="120" t="s">
        <v>68</v>
      </c>
      <c r="K256" s="120" t="s">
        <v>71</v>
      </c>
      <c r="L256" s="120">
        <v>0</v>
      </c>
      <c r="M256" s="120">
        <v>0</v>
      </c>
      <c r="N256" s="120">
        <v>0</v>
      </c>
      <c r="O256" s="120">
        <v>0</v>
      </c>
      <c r="P256" s="120">
        <v>0</v>
      </c>
      <c r="Q256" s="120" t="s">
        <v>76</v>
      </c>
      <c r="R256" s="79" t="s">
        <v>1747</v>
      </c>
      <c r="S256" s="137" t="s">
        <v>259</v>
      </c>
      <c r="T256" s="120">
        <v>1.25</v>
      </c>
      <c r="U256" s="120" t="s">
        <v>1842</v>
      </c>
      <c r="V256" s="120" t="s">
        <v>640</v>
      </c>
      <c r="W256" s="120" t="s">
        <v>1846</v>
      </c>
      <c r="X256" s="120" t="s">
        <v>643</v>
      </c>
      <c r="Y256" s="120">
        <v>1.0199999809265139</v>
      </c>
      <c r="Z256" s="120" t="s">
        <v>645</v>
      </c>
      <c r="AA256" s="120">
        <v>0.7924528123112391</v>
      </c>
      <c r="AB256" s="137" t="s">
        <v>811</v>
      </c>
      <c r="AC256" s="120">
        <v>2020</v>
      </c>
      <c r="AD256" s="120">
        <v>2</v>
      </c>
      <c r="AE256" s="120" t="s">
        <v>1196</v>
      </c>
      <c r="AF256" s="120" t="s">
        <v>1133</v>
      </c>
      <c r="AG256" s="120" t="s">
        <v>1139</v>
      </c>
      <c r="AH256" s="120">
        <v>1</v>
      </c>
      <c r="AI256">
        <v>1</v>
      </c>
      <c r="AJ256" s="121">
        <v>1</v>
      </c>
      <c r="AK256" s="120" t="s">
        <v>75</v>
      </c>
      <c r="AL256" s="121">
        <v>0</v>
      </c>
      <c r="AM256" s="120">
        <v>1.55</v>
      </c>
      <c r="AN256" s="120">
        <v>5.31666666666667</v>
      </c>
      <c r="AO256" s="121">
        <v>1</v>
      </c>
      <c r="AP256" s="120">
        <v>2</v>
      </c>
    </row>
    <row r="257" spans="1:42" ht="14.1" customHeight="1" x14ac:dyDescent="0.25">
      <c r="A257" t="s">
        <v>33</v>
      </c>
      <c r="B257" s="81" t="s">
        <v>45</v>
      </c>
      <c r="C257" s="81" t="s">
        <v>50</v>
      </c>
      <c r="D257" s="120" t="s">
        <v>50</v>
      </c>
      <c r="E257" s="120" t="s">
        <v>57</v>
      </c>
      <c r="F257" s="136">
        <v>2.4</v>
      </c>
      <c r="G257" s="120" t="s">
        <v>60</v>
      </c>
      <c r="H257" s="120" t="s">
        <v>64</v>
      </c>
      <c r="I257" s="120">
        <v>4</v>
      </c>
      <c r="J257" s="120" t="s">
        <v>68</v>
      </c>
      <c r="K257" s="120" t="s">
        <v>71</v>
      </c>
      <c r="L257" s="120">
        <v>0</v>
      </c>
      <c r="M257" s="120">
        <v>0</v>
      </c>
      <c r="N257" s="120">
        <v>0</v>
      </c>
      <c r="O257" s="120">
        <v>0</v>
      </c>
      <c r="P257" s="120">
        <v>0</v>
      </c>
      <c r="Q257" s="120" t="s">
        <v>75</v>
      </c>
      <c r="R257" s="79" t="s">
        <v>1748</v>
      </c>
      <c r="S257" s="137" t="s">
        <v>371</v>
      </c>
      <c r="T257" s="120">
        <v>2.259765625</v>
      </c>
      <c r="U257" s="120" t="s">
        <v>640</v>
      </c>
      <c r="V257" s="120" t="s">
        <v>640</v>
      </c>
      <c r="W257" s="120" t="s">
        <v>1846</v>
      </c>
      <c r="X257" s="120" t="s">
        <v>642</v>
      </c>
      <c r="Y257" s="120">
        <v>0.74499994516372681</v>
      </c>
      <c r="Z257" s="120" t="s">
        <v>645</v>
      </c>
      <c r="AA257" s="120">
        <v>0</v>
      </c>
      <c r="AB257" s="137" t="s">
        <v>904</v>
      </c>
      <c r="AC257" s="120">
        <v>2020</v>
      </c>
      <c r="AD257" s="120">
        <v>2</v>
      </c>
      <c r="AE257" s="120" t="s">
        <v>1196</v>
      </c>
      <c r="AF257" s="120" t="s">
        <v>1133</v>
      </c>
      <c r="AG257" s="120" t="s">
        <v>1139</v>
      </c>
      <c r="AH257" s="120">
        <v>1</v>
      </c>
      <c r="AI257">
        <v>1</v>
      </c>
      <c r="AJ257" s="121">
        <v>2</v>
      </c>
      <c r="AK257" s="120" t="s">
        <v>75</v>
      </c>
      <c r="AL257" s="121">
        <v>1</v>
      </c>
      <c r="AM257" s="120">
        <v>-8.7233333333333292</v>
      </c>
      <c r="AN257" s="120">
        <v>13.2916666666667</v>
      </c>
      <c r="AO257" s="121">
        <v>0</v>
      </c>
      <c r="AP257" s="120">
        <v>2</v>
      </c>
    </row>
    <row r="258" spans="1:42" ht="15" customHeight="1" x14ac:dyDescent="0.25">
      <c r="A258" t="s">
        <v>32</v>
      </c>
      <c r="B258" s="81" t="s">
        <v>45</v>
      </c>
      <c r="C258" s="81" t="s">
        <v>48</v>
      </c>
      <c r="D258" s="120" t="s">
        <v>52</v>
      </c>
      <c r="E258" s="120" t="s">
        <v>56</v>
      </c>
      <c r="F258" s="136">
        <v>37</v>
      </c>
      <c r="G258" s="120" t="s">
        <v>59</v>
      </c>
      <c r="H258" s="120" t="s">
        <v>62</v>
      </c>
      <c r="I258" s="120">
        <v>8</v>
      </c>
      <c r="J258" s="120" t="s">
        <v>69</v>
      </c>
      <c r="K258" s="120" t="s">
        <v>71</v>
      </c>
      <c r="L258" s="120">
        <v>0</v>
      </c>
      <c r="M258" s="120">
        <v>0</v>
      </c>
      <c r="N258" s="120">
        <v>0</v>
      </c>
      <c r="O258" s="120">
        <v>0</v>
      </c>
      <c r="P258" s="120">
        <v>0</v>
      </c>
      <c r="Q258" s="120" t="s">
        <v>76</v>
      </c>
      <c r="R258" s="79" t="s">
        <v>1753</v>
      </c>
      <c r="S258" s="137" t="s">
        <v>320</v>
      </c>
      <c r="T258" s="120">
        <v>3.5498046875</v>
      </c>
      <c r="U258" s="120" t="s">
        <v>639</v>
      </c>
      <c r="V258" s="120" t="s">
        <v>639</v>
      </c>
      <c r="W258" s="120" t="s">
        <v>1846</v>
      </c>
      <c r="X258" s="120" t="s">
        <v>643</v>
      </c>
      <c r="Y258" s="120">
        <v>1</v>
      </c>
      <c r="Z258" s="120" t="s">
        <v>645</v>
      </c>
      <c r="AA258" s="120">
        <v>0.78108821022112307</v>
      </c>
      <c r="AB258" s="137" t="s">
        <v>860</v>
      </c>
      <c r="AC258" s="120">
        <v>2020</v>
      </c>
      <c r="AD258" s="120">
        <v>2</v>
      </c>
      <c r="AE258" s="120" t="s">
        <v>1196</v>
      </c>
      <c r="AF258" s="120" t="s">
        <v>1133</v>
      </c>
      <c r="AG258" s="120" t="s">
        <v>1139</v>
      </c>
      <c r="AH258" s="120">
        <v>2</v>
      </c>
      <c r="AI258">
        <v>2</v>
      </c>
      <c r="AJ258" s="121">
        <v>1</v>
      </c>
      <c r="AK258" s="120" t="s">
        <v>75</v>
      </c>
      <c r="AL258" s="121">
        <v>0</v>
      </c>
      <c r="AM258" s="120">
        <v>-8.1733333333333302</v>
      </c>
      <c r="AN258" s="120">
        <v>12.6933333333333</v>
      </c>
      <c r="AO258" s="121">
        <v>0</v>
      </c>
      <c r="AP258" s="120">
        <v>2</v>
      </c>
    </row>
    <row r="259" spans="1:42" x14ac:dyDescent="0.25">
      <c r="A259" t="s">
        <v>33</v>
      </c>
      <c r="B259" s="81" t="s">
        <v>39</v>
      </c>
      <c r="C259" s="81" t="s">
        <v>47</v>
      </c>
      <c r="D259" s="120" t="s">
        <v>50</v>
      </c>
      <c r="E259" s="120" t="s">
        <v>57</v>
      </c>
      <c r="F259" s="136">
        <v>2.9</v>
      </c>
      <c r="G259" s="120" t="s">
        <v>60</v>
      </c>
      <c r="H259" s="120" t="s">
        <v>64</v>
      </c>
      <c r="I259" s="120">
        <v>2</v>
      </c>
      <c r="J259" s="120" t="s">
        <v>68</v>
      </c>
      <c r="K259" s="120" t="s">
        <v>71</v>
      </c>
      <c r="L259" s="120">
        <v>0</v>
      </c>
      <c r="M259" s="120">
        <v>0</v>
      </c>
      <c r="N259" s="120">
        <v>0</v>
      </c>
      <c r="O259" s="120">
        <v>0</v>
      </c>
      <c r="P259" s="120">
        <v>0</v>
      </c>
      <c r="Q259" s="120" t="s">
        <v>75</v>
      </c>
      <c r="R259" s="79" t="s">
        <v>1754</v>
      </c>
      <c r="S259" s="137" t="s">
        <v>395</v>
      </c>
      <c r="T259" s="120">
        <v>1.0595703125</v>
      </c>
      <c r="U259" s="120" t="s">
        <v>1842</v>
      </c>
      <c r="V259" s="120" t="s">
        <v>640</v>
      </c>
      <c r="W259" s="120" t="s">
        <v>1846</v>
      </c>
      <c r="X259" s="120" t="s">
        <v>643</v>
      </c>
      <c r="Y259" s="120">
        <v>1.1167647417853861</v>
      </c>
      <c r="Z259" s="120" t="s">
        <v>645</v>
      </c>
      <c r="AA259" s="120">
        <v>0</v>
      </c>
      <c r="AB259" s="137" t="s">
        <v>924</v>
      </c>
      <c r="AC259" s="120">
        <v>2020</v>
      </c>
      <c r="AD259" s="120">
        <v>3</v>
      </c>
      <c r="AE259" s="120" t="s">
        <v>1196</v>
      </c>
      <c r="AF259" s="120" t="s">
        <v>1133</v>
      </c>
      <c r="AG259" s="120" t="s">
        <v>1138</v>
      </c>
      <c r="AH259" s="120">
        <v>1</v>
      </c>
      <c r="AI259">
        <v>1</v>
      </c>
      <c r="AJ259" s="121">
        <v>2</v>
      </c>
      <c r="AK259" s="120" t="s">
        <v>75</v>
      </c>
      <c r="AL259" s="121">
        <v>1</v>
      </c>
      <c r="AM259" s="120">
        <v>4.9016666666666699</v>
      </c>
      <c r="AN259" s="120">
        <v>-1.6950000000000001</v>
      </c>
      <c r="AO259" s="121">
        <v>0</v>
      </c>
      <c r="AP259" s="120">
        <v>2</v>
      </c>
    </row>
    <row r="260" spans="1:42" ht="15" customHeight="1" x14ac:dyDescent="0.25">
      <c r="A260" t="s">
        <v>32</v>
      </c>
      <c r="B260" s="81" t="s">
        <v>36</v>
      </c>
      <c r="C260" s="81" t="s">
        <v>48</v>
      </c>
      <c r="D260" s="120" t="s">
        <v>52</v>
      </c>
      <c r="E260" s="120" t="s">
        <v>56</v>
      </c>
      <c r="F260" s="136">
        <v>50</v>
      </c>
      <c r="G260" s="120" t="s">
        <v>59</v>
      </c>
      <c r="H260" s="120" t="s">
        <v>62</v>
      </c>
      <c r="I260" s="120">
        <v>10</v>
      </c>
      <c r="J260" s="120" t="s">
        <v>69</v>
      </c>
      <c r="K260" s="120" t="s">
        <v>70</v>
      </c>
      <c r="L260" s="120">
        <v>0</v>
      </c>
      <c r="M260" s="120">
        <v>0</v>
      </c>
      <c r="N260" s="120">
        <v>0</v>
      </c>
      <c r="O260" s="120">
        <v>0</v>
      </c>
      <c r="P260" s="120">
        <v>0</v>
      </c>
      <c r="Q260" s="120" t="s">
        <v>76</v>
      </c>
      <c r="R260" s="79" t="s">
        <v>1755</v>
      </c>
      <c r="S260" s="137" t="s">
        <v>333</v>
      </c>
      <c r="T260" s="120">
        <v>4.919921875</v>
      </c>
      <c r="U260" s="120" t="s">
        <v>639</v>
      </c>
      <c r="V260" s="120" t="s">
        <v>639</v>
      </c>
      <c r="W260" s="120" t="s">
        <v>1846</v>
      </c>
      <c r="X260" s="120" t="s">
        <v>643</v>
      </c>
      <c r="Y260" s="120">
        <v>1.110000014305115</v>
      </c>
      <c r="Z260" s="120" t="s">
        <v>647</v>
      </c>
      <c r="AA260" s="120">
        <v>4.5289029018022093</v>
      </c>
      <c r="AB260" s="137" t="s">
        <v>870</v>
      </c>
      <c r="AC260" s="120">
        <v>2020</v>
      </c>
      <c r="AD260" s="120">
        <v>3</v>
      </c>
      <c r="AE260" s="120" t="s">
        <v>1196</v>
      </c>
      <c r="AF260" s="120" t="s">
        <v>1133</v>
      </c>
      <c r="AG260" s="120" t="s">
        <v>1138</v>
      </c>
      <c r="AH260" s="120">
        <v>2</v>
      </c>
      <c r="AI260">
        <v>2</v>
      </c>
      <c r="AJ260" s="121">
        <v>1</v>
      </c>
      <c r="AK260" s="120" t="s">
        <v>75</v>
      </c>
      <c r="AL260" s="121">
        <v>0</v>
      </c>
      <c r="AM260" s="120">
        <v>5.37</v>
      </c>
      <c r="AN260" s="120">
        <v>1.6</v>
      </c>
      <c r="AO260" s="121">
        <v>0</v>
      </c>
      <c r="AP260" s="120">
        <v>3</v>
      </c>
    </row>
    <row r="261" spans="1:42" x14ac:dyDescent="0.25">
      <c r="A261" t="s">
        <v>32</v>
      </c>
      <c r="B261" s="81" t="s">
        <v>1191</v>
      </c>
      <c r="C261" s="81" t="s">
        <v>48</v>
      </c>
      <c r="D261" s="120" t="s">
        <v>50</v>
      </c>
      <c r="E261" s="120" t="s">
        <v>56</v>
      </c>
      <c r="F261" s="136">
        <v>45</v>
      </c>
      <c r="G261" s="120" t="s">
        <v>59</v>
      </c>
      <c r="H261" s="120" t="s">
        <v>63</v>
      </c>
      <c r="I261" s="120">
        <v>6</v>
      </c>
      <c r="J261" s="120" t="s">
        <v>69</v>
      </c>
      <c r="K261" s="120" t="s">
        <v>71</v>
      </c>
      <c r="L261" s="120">
        <v>0</v>
      </c>
      <c r="M261" s="120">
        <v>0</v>
      </c>
      <c r="N261" s="120">
        <v>1</v>
      </c>
      <c r="O261" s="120">
        <v>0</v>
      </c>
      <c r="P261" s="120">
        <v>0</v>
      </c>
      <c r="Q261" s="120" t="s">
        <v>76</v>
      </c>
      <c r="R261" s="79" t="s">
        <v>1756</v>
      </c>
      <c r="S261" s="137" t="s">
        <v>341</v>
      </c>
      <c r="T261" s="120">
        <v>5</v>
      </c>
      <c r="U261" s="120" t="s">
        <v>639</v>
      </c>
      <c r="V261" s="120" t="s">
        <v>639</v>
      </c>
      <c r="W261" s="120" t="s">
        <v>1846</v>
      </c>
      <c r="X261" s="120" t="s">
        <v>643</v>
      </c>
      <c r="Y261" s="120">
        <v>1.110000014305115</v>
      </c>
      <c r="Z261" s="120" t="s">
        <v>647</v>
      </c>
      <c r="AA261" s="120">
        <v>12.13433544920832</v>
      </c>
      <c r="AB261" s="137" t="s">
        <v>870</v>
      </c>
      <c r="AC261" s="120">
        <v>2020</v>
      </c>
      <c r="AD261" s="120">
        <v>3</v>
      </c>
      <c r="AE261" s="120" t="s">
        <v>1196</v>
      </c>
      <c r="AF261" s="120" t="s">
        <v>1133</v>
      </c>
      <c r="AG261" s="120" t="s">
        <v>1138</v>
      </c>
      <c r="AH261" s="120">
        <v>2</v>
      </c>
      <c r="AI261">
        <v>2</v>
      </c>
      <c r="AJ261" s="121">
        <v>3</v>
      </c>
      <c r="AK261" s="120" t="s">
        <v>75</v>
      </c>
      <c r="AL261" s="121">
        <v>1</v>
      </c>
      <c r="AM261" s="120">
        <v>5.6014999999999997</v>
      </c>
      <c r="AN261" s="120">
        <v>2.3395000000000001</v>
      </c>
      <c r="AO261" s="121">
        <v>1</v>
      </c>
      <c r="AP261" s="120">
        <v>2</v>
      </c>
    </row>
    <row r="262" spans="1:42" x14ac:dyDescent="0.25">
      <c r="A262" t="s">
        <v>33</v>
      </c>
      <c r="B262" s="81" t="s">
        <v>38</v>
      </c>
      <c r="C262" s="81" t="s">
        <v>47</v>
      </c>
      <c r="D262" s="120" t="s">
        <v>52</v>
      </c>
      <c r="E262" s="120" t="s">
        <v>57</v>
      </c>
      <c r="F262" s="136">
        <v>0.2</v>
      </c>
      <c r="G262" s="120" t="s">
        <v>60</v>
      </c>
      <c r="H262" s="120" t="s">
        <v>64</v>
      </c>
      <c r="I262" s="120">
        <v>1</v>
      </c>
      <c r="J262" s="120" t="s">
        <v>68</v>
      </c>
      <c r="K262" s="120" t="s">
        <v>71</v>
      </c>
      <c r="L262" s="120">
        <v>0</v>
      </c>
      <c r="M262" s="120">
        <v>0</v>
      </c>
      <c r="N262" s="120">
        <v>0</v>
      </c>
      <c r="O262" s="120">
        <v>0</v>
      </c>
      <c r="P262" s="120">
        <v>0</v>
      </c>
      <c r="Q262" s="120" t="s">
        <v>75</v>
      </c>
      <c r="R262" s="79" t="s">
        <v>1758</v>
      </c>
      <c r="S262" s="137" t="s">
        <v>419</v>
      </c>
      <c r="T262" s="120">
        <v>3.4404296875</v>
      </c>
      <c r="U262" s="120" t="s">
        <v>639</v>
      </c>
      <c r="V262" s="120" t="s">
        <v>639</v>
      </c>
      <c r="W262" s="120" t="s">
        <v>1846</v>
      </c>
      <c r="X262" s="120" t="s">
        <v>643</v>
      </c>
      <c r="Y262" s="120">
        <v>1.2385713849748889</v>
      </c>
      <c r="Z262" s="120" t="s">
        <v>645</v>
      </c>
      <c r="AA262" s="120">
        <v>3.0440663569606778</v>
      </c>
      <c r="AB262" s="137" t="s">
        <v>945</v>
      </c>
      <c r="AC262" s="120">
        <v>2020</v>
      </c>
      <c r="AD262" s="120">
        <v>3</v>
      </c>
      <c r="AE262" s="120" t="s">
        <v>1196</v>
      </c>
      <c r="AF262" s="120" t="s">
        <v>1133</v>
      </c>
      <c r="AG262" s="120" t="s">
        <v>1138</v>
      </c>
      <c r="AH262" s="120">
        <v>2</v>
      </c>
      <c r="AI262">
        <v>2</v>
      </c>
      <c r="AJ262" s="121">
        <v>2</v>
      </c>
      <c r="AK262" s="120" t="s">
        <v>75</v>
      </c>
      <c r="AL262" s="121">
        <v>1</v>
      </c>
      <c r="AM262" s="120">
        <v>5.2666666666666702</v>
      </c>
      <c r="AN262" s="120">
        <v>-4.0366666666666697</v>
      </c>
      <c r="AO262" s="121">
        <v>0</v>
      </c>
      <c r="AP262" s="120">
        <v>2</v>
      </c>
    </row>
    <row r="263" spans="1:42" ht="14.1" customHeight="1" x14ac:dyDescent="0.25">
      <c r="A263" t="s">
        <v>33</v>
      </c>
      <c r="B263" s="81" t="s">
        <v>1191</v>
      </c>
      <c r="C263" s="81" t="s">
        <v>47</v>
      </c>
      <c r="D263" s="120" t="s">
        <v>50</v>
      </c>
      <c r="E263" s="120" t="s">
        <v>57</v>
      </c>
      <c r="F263" s="136">
        <v>5.5</v>
      </c>
      <c r="G263" s="120" t="s">
        <v>61</v>
      </c>
      <c r="H263" s="120" t="s">
        <v>63</v>
      </c>
      <c r="I263" s="120">
        <v>2</v>
      </c>
      <c r="J263" s="120" t="s">
        <v>68</v>
      </c>
      <c r="K263" s="120" t="s">
        <v>71</v>
      </c>
      <c r="L263" s="120">
        <v>0</v>
      </c>
      <c r="M263" s="120">
        <v>0</v>
      </c>
      <c r="N263" s="120">
        <v>1</v>
      </c>
      <c r="O263" s="120">
        <v>0</v>
      </c>
      <c r="P263" s="120">
        <v>0</v>
      </c>
      <c r="Q263" s="120" t="s">
        <v>76</v>
      </c>
      <c r="R263" s="79" t="s">
        <v>1762</v>
      </c>
      <c r="S263" s="137" t="s">
        <v>625</v>
      </c>
      <c r="T263" s="120">
        <v>4.8798828125</v>
      </c>
      <c r="U263" s="120" t="s">
        <v>639</v>
      </c>
      <c r="V263" s="120" t="s">
        <v>639</v>
      </c>
      <c r="W263" s="120" t="s">
        <v>1846</v>
      </c>
      <c r="X263" s="120" t="s">
        <v>643</v>
      </c>
      <c r="Y263" s="120">
        <v>1.1000000238418579</v>
      </c>
      <c r="Z263" s="120" t="s">
        <v>645</v>
      </c>
      <c r="AA263" s="120">
        <v>4.6301310416310998E-2</v>
      </c>
      <c r="AB263" s="137" t="s">
        <v>1123</v>
      </c>
      <c r="AC263" s="120">
        <v>2020</v>
      </c>
      <c r="AD263" s="120">
        <v>4</v>
      </c>
      <c r="AE263" s="120" t="s">
        <v>1197</v>
      </c>
      <c r="AF263" s="120" t="s">
        <v>1135</v>
      </c>
      <c r="AG263" s="120" t="s">
        <v>1138</v>
      </c>
      <c r="AH263" s="120">
        <v>2</v>
      </c>
      <c r="AI263">
        <v>2</v>
      </c>
      <c r="AJ263" s="121">
        <v>3</v>
      </c>
      <c r="AK263" s="120" t="s">
        <v>75</v>
      </c>
      <c r="AL263" s="121">
        <v>1</v>
      </c>
      <c r="AM263" s="120">
        <v>6.2798333333333298</v>
      </c>
      <c r="AN263" s="120">
        <v>2.54</v>
      </c>
      <c r="AO263" s="121">
        <v>1</v>
      </c>
      <c r="AP263" s="120">
        <v>2</v>
      </c>
    </row>
    <row r="264" spans="1:42" ht="14.1" customHeight="1" x14ac:dyDescent="0.25">
      <c r="A264" t="s">
        <v>33</v>
      </c>
      <c r="B264" s="81" t="s">
        <v>37</v>
      </c>
      <c r="C264" s="81" t="s">
        <v>50</v>
      </c>
      <c r="D264" s="120" t="s">
        <v>50</v>
      </c>
      <c r="E264" s="120" t="s">
        <v>56</v>
      </c>
      <c r="F264" s="136">
        <v>22</v>
      </c>
      <c r="G264" s="120" t="s">
        <v>59</v>
      </c>
      <c r="H264" s="120" t="s">
        <v>63</v>
      </c>
      <c r="I264" s="120">
        <v>5</v>
      </c>
      <c r="J264" s="120" t="s">
        <v>69</v>
      </c>
      <c r="K264" s="120" t="s">
        <v>71</v>
      </c>
      <c r="L264" s="120">
        <v>0</v>
      </c>
      <c r="M264" s="120">
        <v>0</v>
      </c>
      <c r="N264" s="120">
        <v>1</v>
      </c>
      <c r="O264" s="120">
        <v>0</v>
      </c>
      <c r="P264" s="120">
        <v>0</v>
      </c>
      <c r="Q264" s="120" t="s">
        <v>75</v>
      </c>
      <c r="R264" s="79" t="s">
        <v>1765</v>
      </c>
      <c r="S264" s="137" t="s">
        <v>211</v>
      </c>
      <c r="T264" s="120">
        <v>4.01953125</v>
      </c>
      <c r="U264" s="120" t="s">
        <v>639</v>
      </c>
      <c r="V264" s="120" t="s">
        <v>639</v>
      </c>
      <c r="W264" s="120" t="s">
        <v>1846</v>
      </c>
      <c r="X264" s="120" t="s">
        <v>643</v>
      </c>
      <c r="Y264" s="120">
        <v>0.82999998331069946</v>
      </c>
      <c r="Z264" s="120" t="s">
        <v>645</v>
      </c>
      <c r="AA264" s="120">
        <v>0.55969420820474625</v>
      </c>
      <c r="AB264" s="137" t="s">
        <v>768</v>
      </c>
      <c r="AC264" s="120">
        <v>2020</v>
      </c>
      <c r="AD264" s="120">
        <v>5</v>
      </c>
      <c r="AE264" s="120" t="s">
        <v>1197</v>
      </c>
      <c r="AF264" s="120" t="s">
        <v>1135</v>
      </c>
      <c r="AG264" s="120" t="s">
        <v>1139</v>
      </c>
      <c r="AH264" s="120">
        <v>2</v>
      </c>
      <c r="AI264">
        <v>2</v>
      </c>
      <c r="AJ264" s="121">
        <v>3</v>
      </c>
      <c r="AK264" s="120" t="s">
        <v>75</v>
      </c>
      <c r="AL264" s="121">
        <v>1</v>
      </c>
      <c r="AM264" s="120">
        <v>0.50833333333333297</v>
      </c>
      <c r="AN264" s="120">
        <v>9.1035000000000004</v>
      </c>
      <c r="AO264" s="121">
        <v>0</v>
      </c>
      <c r="AP264" s="120">
        <v>2</v>
      </c>
    </row>
    <row r="265" spans="1:42" x14ac:dyDescent="0.25">
      <c r="A265" t="s">
        <v>33</v>
      </c>
      <c r="B265" s="81" t="s">
        <v>44</v>
      </c>
      <c r="C265" s="81" t="s">
        <v>50</v>
      </c>
      <c r="D265" s="120" t="s">
        <v>50</v>
      </c>
      <c r="E265" s="120" t="s">
        <v>56</v>
      </c>
      <c r="F265" s="136">
        <v>11</v>
      </c>
      <c r="G265" s="120" t="s">
        <v>61</v>
      </c>
      <c r="H265" s="120" t="s">
        <v>63</v>
      </c>
      <c r="I265" s="120">
        <v>4</v>
      </c>
      <c r="J265" s="120" t="s">
        <v>68</v>
      </c>
      <c r="K265" s="120" t="s">
        <v>71</v>
      </c>
      <c r="L265" s="120">
        <v>0</v>
      </c>
      <c r="M265" s="120">
        <v>0</v>
      </c>
      <c r="N265" s="120">
        <v>1</v>
      </c>
      <c r="O265" s="120">
        <v>0</v>
      </c>
      <c r="P265" s="120">
        <v>0</v>
      </c>
      <c r="Q265" s="120" t="s">
        <v>75</v>
      </c>
      <c r="R265" s="79" t="s">
        <v>1766</v>
      </c>
      <c r="S265" s="137" t="s">
        <v>543</v>
      </c>
      <c r="T265" s="120">
        <v>5.3203125</v>
      </c>
      <c r="U265" s="120" t="s">
        <v>639</v>
      </c>
      <c r="V265" s="120" t="s">
        <v>639</v>
      </c>
      <c r="W265" s="120" t="s">
        <v>1846</v>
      </c>
      <c r="X265" s="120" t="s">
        <v>643</v>
      </c>
      <c r="Y265" s="120">
        <v>0.81000000238418579</v>
      </c>
      <c r="Z265" s="120" t="s">
        <v>647</v>
      </c>
      <c r="AA265" s="120">
        <v>27.924980751929692</v>
      </c>
      <c r="AB265" s="137" t="s">
        <v>768</v>
      </c>
      <c r="AC265" s="120">
        <v>2020</v>
      </c>
      <c r="AD265" s="120">
        <v>5</v>
      </c>
      <c r="AE265" s="120" t="s">
        <v>1197</v>
      </c>
      <c r="AF265" s="120" t="s">
        <v>1135</v>
      </c>
      <c r="AG265" s="120" t="s">
        <v>1137</v>
      </c>
      <c r="AH265" s="120">
        <v>2</v>
      </c>
      <c r="AI265">
        <v>2</v>
      </c>
      <c r="AJ265" s="121">
        <v>3</v>
      </c>
      <c r="AK265" s="120" t="s">
        <v>75</v>
      </c>
      <c r="AL265" s="121">
        <v>1</v>
      </c>
      <c r="AM265" s="120">
        <v>0.92066666666666697</v>
      </c>
      <c r="AN265" s="120">
        <v>9.1348333333333294</v>
      </c>
      <c r="AO265" s="121">
        <v>0</v>
      </c>
      <c r="AP265" s="120">
        <v>2</v>
      </c>
    </row>
    <row r="266" spans="1:42" x14ac:dyDescent="0.25">
      <c r="A266" t="s">
        <v>33</v>
      </c>
      <c r="B266" s="81" t="s">
        <v>44</v>
      </c>
      <c r="C266" s="81" t="s">
        <v>47</v>
      </c>
      <c r="D266" s="120" t="s">
        <v>50</v>
      </c>
      <c r="E266" s="120" t="s">
        <v>57</v>
      </c>
      <c r="F266" s="136">
        <v>0.1</v>
      </c>
      <c r="G266" s="120" t="s">
        <v>60</v>
      </c>
      <c r="H266" s="120" t="s">
        <v>63</v>
      </c>
      <c r="I266" s="120">
        <v>6</v>
      </c>
      <c r="J266" s="120" t="s">
        <v>69</v>
      </c>
      <c r="K266" s="120" t="s">
        <v>70</v>
      </c>
      <c r="L266" s="120">
        <v>0</v>
      </c>
      <c r="M266" s="120">
        <v>0</v>
      </c>
      <c r="N266" s="120">
        <v>1</v>
      </c>
      <c r="O266" s="120">
        <v>1</v>
      </c>
      <c r="P266" s="120">
        <v>0</v>
      </c>
      <c r="Q266" s="120" t="s">
        <v>76</v>
      </c>
      <c r="R266" t="s">
        <v>1767</v>
      </c>
      <c r="S266" s="137" t="s">
        <v>458</v>
      </c>
      <c r="T266" s="120">
        <v>3.830078125</v>
      </c>
      <c r="U266" s="120" t="s">
        <v>639</v>
      </c>
      <c r="V266" s="120" t="s">
        <v>639</v>
      </c>
      <c r="W266" s="120" t="s">
        <v>1845</v>
      </c>
      <c r="X266" s="120" t="s">
        <v>642</v>
      </c>
      <c r="Y266" s="120">
        <v>0.35411761788760909</v>
      </c>
      <c r="Z266" s="120" t="s">
        <v>645</v>
      </c>
      <c r="AA266" s="120">
        <v>2.6678984868340132</v>
      </c>
      <c r="AB266" s="137" t="s">
        <v>983</v>
      </c>
      <c r="AC266" s="120">
        <v>2020</v>
      </c>
      <c r="AD266" s="120">
        <v>5</v>
      </c>
      <c r="AE266" s="120" t="s">
        <v>1197</v>
      </c>
      <c r="AF266" s="120" t="s">
        <v>1135</v>
      </c>
      <c r="AG266" s="120" t="s">
        <v>1137</v>
      </c>
      <c r="AH266" s="120">
        <v>2</v>
      </c>
      <c r="AI266">
        <v>1</v>
      </c>
      <c r="AJ266" s="121">
        <v>3</v>
      </c>
      <c r="AK266" s="120" t="s">
        <v>75</v>
      </c>
      <c r="AL266" s="121">
        <v>1</v>
      </c>
      <c r="AM266" s="120">
        <v>4.7876666666666701</v>
      </c>
      <c r="AN266" s="120">
        <v>8.7654999999999994</v>
      </c>
      <c r="AO266" s="121">
        <v>1</v>
      </c>
      <c r="AP266" s="120">
        <v>3</v>
      </c>
    </row>
    <row r="267" spans="1:42" x14ac:dyDescent="0.25">
      <c r="A267" t="s">
        <v>33</v>
      </c>
      <c r="B267" s="81" t="s">
        <v>1191</v>
      </c>
      <c r="C267" s="81" t="s">
        <v>47</v>
      </c>
      <c r="D267" s="120" t="s">
        <v>52</v>
      </c>
      <c r="E267" s="120" t="s">
        <v>56</v>
      </c>
      <c r="F267" s="136">
        <v>73</v>
      </c>
      <c r="G267" s="120" t="s">
        <v>59</v>
      </c>
      <c r="H267" s="120" t="s">
        <v>62</v>
      </c>
      <c r="I267" s="120">
        <v>2</v>
      </c>
      <c r="J267" s="120" t="s">
        <v>68</v>
      </c>
      <c r="K267" s="120" t="s">
        <v>70</v>
      </c>
      <c r="L267" s="120">
        <v>0</v>
      </c>
      <c r="M267" s="120">
        <v>0</v>
      </c>
      <c r="N267" s="120">
        <v>0</v>
      </c>
      <c r="O267" s="120">
        <v>0</v>
      </c>
      <c r="P267" s="120">
        <v>0</v>
      </c>
      <c r="Q267" s="120" t="s">
        <v>76</v>
      </c>
      <c r="R267" s="79" t="s">
        <v>1768</v>
      </c>
      <c r="S267" s="137" t="s">
        <v>264</v>
      </c>
      <c r="T267" s="120">
        <v>6.0595703125</v>
      </c>
      <c r="U267" s="120" t="s">
        <v>641</v>
      </c>
      <c r="V267" s="120" t="s">
        <v>641</v>
      </c>
      <c r="W267" s="120" t="s">
        <v>1846</v>
      </c>
      <c r="X267" s="120" t="s">
        <v>643</v>
      </c>
      <c r="Y267" s="120">
        <v>1.2300000190734861</v>
      </c>
      <c r="Z267" s="120" t="s">
        <v>645</v>
      </c>
      <c r="AA267" s="120">
        <v>0</v>
      </c>
      <c r="AB267" s="137" t="s">
        <v>815</v>
      </c>
      <c r="AC267" s="120">
        <v>2020</v>
      </c>
      <c r="AD267" s="120">
        <v>5</v>
      </c>
      <c r="AE267" s="120" t="s">
        <v>1197</v>
      </c>
      <c r="AF267" s="120" t="s">
        <v>1135</v>
      </c>
      <c r="AG267" s="120" t="s">
        <v>1138</v>
      </c>
      <c r="AH267" s="120">
        <v>2</v>
      </c>
      <c r="AI267">
        <v>2</v>
      </c>
      <c r="AJ267" s="121">
        <v>1</v>
      </c>
      <c r="AK267" s="120" t="s">
        <v>75</v>
      </c>
      <c r="AL267" s="121">
        <v>0</v>
      </c>
      <c r="AM267" s="120">
        <v>5.1383333333333301</v>
      </c>
      <c r="AN267" s="120">
        <v>2.2983333333333298</v>
      </c>
      <c r="AO267" s="121">
        <v>1</v>
      </c>
      <c r="AP267" s="120">
        <v>2</v>
      </c>
    </row>
    <row r="268" spans="1:42" ht="14.1" customHeight="1" x14ac:dyDescent="0.25">
      <c r="A268" t="s">
        <v>32</v>
      </c>
      <c r="B268" s="81" t="s">
        <v>34</v>
      </c>
      <c r="C268" s="81" t="s">
        <v>47</v>
      </c>
      <c r="D268" s="120" t="s">
        <v>50</v>
      </c>
      <c r="E268" s="120" t="s">
        <v>56</v>
      </c>
      <c r="F268" s="136">
        <v>142</v>
      </c>
      <c r="G268" s="120" t="s">
        <v>59</v>
      </c>
      <c r="H268" s="120" t="s">
        <v>62</v>
      </c>
      <c r="I268" s="120">
        <v>7</v>
      </c>
      <c r="J268" s="120" t="s">
        <v>69</v>
      </c>
      <c r="K268" s="120" t="s">
        <v>70</v>
      </c>
      <c r="L268" s="120">
        <v>0</v>
      </c>
      <c r="M268" s="120">
        <v>0</v>
      </c>
      <c r="N268" s="120">
        <v>0</v>
      </c>
      <c r="O268" s="120">
        <v>0</v>
      </c>
      <c r="P268" s="120">
        <v>0</v>
      </c>
      <c r="Q268" s="120" t="s">
        <v>76</v>
      </c>
      <c r="R268" s="79" t="s">
        <v>1769</v>
      </c>
      <c r="S268" s="137" t="s">
        <v>283</v>
      </c>
      <c r="T268" s="120">
        <v>5.2197265625</v>
      </c>
      <c r="U268" s="120" t="s">
        <v>639</v>
      </c>
      <c r="V268" s="120" t="s">
        <v>639</v>
      </c>
      <c r="W268" s="120" t="s">
        <v>1846</v>
      </c>
      <c r="X268" s="120" t="s">
        <v>643</v>
      </c>
      <c r="Y268" s="120">
        <v>1.0199999809265139</v>
      </c>
      <c r="Z268" s="120" t="s">
        <v>645</v>
      </c>
      <c r="AA268" s="120">
        <v>0</v>
      </c>
      <c r="AB268" s="137" t="s">
        <v>831</v>
      </c>
      <c r="AC268" s="120">
        <v>2020</v>
      </c>
      <c r="AD268" s="120">
        <v>5</v>
      </c>
      <c r="AE268" s="120" t="s">
        <v>1197</v>
      </c>
      <c r="AF268" s="120" t="s">
        <v>1135</v>
      </c>
      <c r="AG268" s="120" t="s">
        <v>1137</v>
      </c>
      <c r="AH268" s="120">
        <v>2</v>
      </c>
      <c r="AI268">
        <v>2</v>
      </c>
      <c r="AJ268" s="121">
        <v>1</v>
      </c>
      <c r="AK268" s="120" t="s">
        <v>75</v>
      </c>
      <c r="AL268" s="121">
        <v>0</v>
      </c>
      <c r="AM268" s="120">
        <v>2.2416666666666698</v>
      </c>
      <c r="AN268" s="120">
        <v>5.0616666666666701</v>
      </c>
      <c r="AO268" s="121">
        <v>1</v>
      </c>
      <c r="AP268" s="120">
        <v>3</v>
      </c>
    </row>
    <row r="269" spans="1:42" ht="14.1" customHeight="1" x14ac:dyDescent="0.25">
      <c r="A269" t="s">
        <v>32</v>
      </c>
      <c r="B269" s="81" t="s">
        <v>1191</v>
      </c>
      <c r="C269" s="81" t="s">
        <v>50</v>
      </c>
      <c r="D269" s="120" t="s">
        <v>50</v>
      </c>
      <c r="E269" s="120" t="s">
        <v>56</v>
      </c>
      <c r="F269" s="136">
        <v>60</v>
      </c>
      <c r="G269" s="120" t="s">
        <v>59</v>
      </c>
      <c r="H269" s="120" t="s">
        <v>63</v>
      </c>
      <c r="I269" s="120">
        <v>6</v>
      </c>
      <c r="J269" s="120" t="s">
        <v>69</v>
      </c>
      <c r="K269" s="120" t="s">
        <v>70</v>
      </c>
      <c r="L269" s="120">
        <v>0</v>
      </c>
      <c r="M269" s="120">
        <v>0</v>
      </c>
      <c r="N269" s="120">
        <v>1</v>
      </c>
      <c r="O269" s="120">
        <v>0</v>
      </c>
      <c r="P269" s="120">
        <v>0</v>
      </c>
      <c r="Q269" s="120" t="s">
        <v>76</v>
      </c>
      <c r="R269" t="s">
        <v>1771</v>
      </c>
      <c r="S269" s="137" t="s">
        <v>311</v>
      </c>
      <c r="T269" s="120">
        <v>5.2099609375</v>
      </c>
      <c r="U269" s="120" t="s">
        <v>639</v>
      </c>
      <c r="V269" s="120" t="s">
        <v>639</v>
      </c>
      <c r="W269" s="120" t="s">
        <v>1847</v>
      </c>
      <c r="X269" s="120" t="s">
        <v>643</v>
      </c>
      <c r="Y269" s="120">
        <v>1.360000014305115</v>
      </c>
      <c r="Z269" s="120" t="s">
        <v>645</v>
      </c>
      <c r="AA269" s="120">
        <v>0.30178088927641472</v>
      </c>
      <c r="AB269" s="137" t="s">
        <v>853</v>
      </c>
      <c r="AC269" s="120">
        <v>2020</v>
      </c>
      <c r="AD269" s="120">
        <v>6</v>
      </c>
      <c r="AE269" s="120" t="s">
        <v>1197</v>
      </c>
      <c r="AF269" s="120" t="s">
        <v>1134</v>
      </c>
      <c r="AG269" s="120" t="s">
        <v>1138</v>
      </c>
      <c r="AH269" s="120">
        <v>2</v>
      </c>
      <c r="AI269">
        <v>2</v>
      </c>
      <c r="AJ269" s="121">
        <v>3</v>
      </c>
      <c r="AK269" s="120" t="s">
        <v>75</v>
      </c>
      <c r="AL269" s="121">
        <v>1</v>
      </c>
      <c r="AM269" s="120">
        <v>5.35</v>
      </c>
      <c r="AN269" s="120">
        <v>2.6166666666666698</v>
      </c>
      <c r="AO269" s="121">
        <v>1</v>
      </c>
      <c r="AP269" s="120">
        <v>3</v>
      </c>
    </row>
    <row r="270" spans="1:42" x14ac:dyDescent="0.25">
      <c r="A270" t="s">
        <v>33</v>
      </c>
      <c r="B270" s="81" t="s">
        <v>39</v>
      </c>
      <c r="C270" s="81" t="s">
        <v>47</v>
      </c>
      <c r="D270" s="120" t="s">
        <v>52</v>
      </c>
      <c r="E270" s="120" t="s">
        <v>57</v>
      </c>
      <c r="F270" s="136">
        <v>0.75</v>
      </c>
      <c r="G270" s="120" t="s">
        <v>60</v>
      </c>
      <c r="H270" s="120" t="s">
        <v>64</v>
      </c>
      <c r="I270" s="120">
        <v>3</v>
      </c>
      <c r="J270" s="120" t="s">
        <v>68</v>
      </c>
      <c r="K270" s="120" t="s">
        <v>71</v>
      </c>
      <c r="L270" s="120">
        <v>0</v>
      </c>
      <c r="M270" s="120">
        <v>0</v>
      </c>
      <c r="N270" s="120">
        <v>0</v>
      </c>
      <c r="O270" s="120">
        <v>0</v>
      </c>
      <c r="P270" s="120">
        <v>0</v>
      </c>
      <c r="Q270" s="120" t="s">
        <v>75</v>
      </c>
      <c r="R270" s="79" t="s">
        <v>1772</v>
      </c>
      <c r="S270" s="137" t="s">
        <v>411</v>
      </c>
      <c r="T270" s="120">
        <v>2.3896484375</v>
      </c>
      <c r="U270" s="120" t="s">
        <v>640</v>
      </c>
      <c r="V270" s="120" t="s">
        <v>640</v>
      </c>
      <c r="W270" s="120" t="s">
        <v>1847</v>
      </c>
      <c r="X270" s="120" t="s">
        <v>644</v>
      </c>
      <c r="Y270" s="120">
        <v>1.7161764257094441</v>
      </c>
      <c r="Z270" s="120" t="s">
        <v>645</v>
      </c>
      <c r="AA270" s="120">
        <v>8.0336489398697641E-2</v>
      </c>
      <c r="AB270" s="137" t="s">
        <v>938</v>
      </c>
      <c r="AC270" s="120">
        <v>2020</v>
      </c>
      <c r="AD270" s="120">
        <v>6</v>
      </c>
      <c r="AE270" s="120" t="s">
        <v>1197</v>
      </c>
      <c r="AF270" s="120" t="s">
        <v>1134</v>
      </c>
      <c r="AG270" s="120" t="s">
        <v>1138</v>
      </c>
      <c r="AH270" s="120">
        <v>2</v>
      </c>
      <c r="AI270">
        <v>2</v>
      </c>
      <c r="AJ270" s="121">
        <v>2</v>
      </c>
      <c r="AK270" s="120" t="s">
        <v>75</v>
      </c>
      <c r="AL270" s="121">
        <v>1</v>
      </c>
      <c r="AM270" s="120">
        <v>4.8834999999999997</v>
      </c>
      <c r="AN270" s="120">
        <v>-1.69966666666667</v>
      </c>
      <c r="AO270" s="121">
        <v>0</v>
      </c>
      <c r="AP270" s="120">
        <v>2</v>
      </c>
    </row>
    <row r="271" spans="1:42" ht="15" customHeight="1" x14ac:dyDescent="0.25">
      <c r="A271" t="s">
        <v>33</v>
      </c>
      <c r="B271" s="81" t="s">
        <v>45</v>
      </c>
      <c r="C271" s="81" t="s">
        <v>47</v>
      </c>
      <c r="D271" s="120" t="s">
        <v>50</v>
      </c>
      <c r="E271" s="120" t="s">
        <v>57</v>
      </c>
      <c r="F271" s="136">
        <v>4</v>
      </c>
      <c r="G271" s="120" t="s">
        <v>61</v>
      </c>
      <c r="H271" s="120" t="s">
        <v>66</v>
      </c>
      <c r="I271" s="120">
        <v>3</v>
      </c>
      <c r="J271" s="120" t="s">
        <v>68</v>
      </c>
      <c r="K271" s="120" t="s">
        <v>71</v>
      </c>
      <c r="L271" s="120">
        <v>0</v>
      </c>
      <c r="M271" s="120">
        <v>1</v>
      </c>
      <c r="N271" s="120">
        <v>0</v>
      </c>
      <c r="O271" s="120">
        <v>0</v>
      </c>
      <c r="P271" s="120">
        <v>0</v>
      </c>
      <c r="Q271" s="120" t="s">
        <v>75</v>
      </c>
      <c r="R271" s="79" t="s">
        <v>1776</v>
      </c>
      <c r="S271" s="137" t="s">
        <v>487</v>
      </c>
      <c r="T271" s="120">
        <v>3.169921875</v>
      </c>
      <c r="U271" s="120" t="s">
        <v>640</v>
      </c>
      <c r="V271" s="120" t="s">
        <v>639</v>
      </c>
      <c r="W271" s="120" t="s">
        <v>1845</v>
      </c>
      <c r="X271" s="120" t="s">
        <v>642</v>
      </c>
      <c r="Y271" s="120">
        <v>0.28999999165534968</v>
      </c>
      <c r="Z271" s="120" t="s">
        <v>645</v>
      </c>
      <c r="AA271" s="120">
        <v>0</v>
      </c>
      <c r="AB271" s="137" t="s">
        <v>1011</v>
      </c>
      <c r="AC271" s="120">
        <v>2020</v>
      </c>
      <c r="AD271" s="120">
        <v>8</v>
      </c>
      <c r="AE271" s="120" t="s">
        <v>1197</v>
      </c>
      <c r="AF271" s="120" t="s">
        <v>1134</v>
      </c>
      <c r="AG271" s="120" t="s">
        <v>1139</v>
      </c>
      <c r="AH271" s="120">
        <v>2</v>
      </c>
      <c r="AI271">
        <v>1</v>
      </c>
      <c r="AJ271" s="121">
        <v>2</v>
      </c>
      <c r="AK271" s="120" t="s">
        <v>75</v>
      </c>
      <c r="AL271" s="121">
        <v>1</v>
      </c>
      <c r="AM271" s="120">
        <v>-8.6996666666666709</v>
      </c>
      <c r="AN271" s="120">
        <v>13.307499999999999</v>
      </c>
      <c r="AO271" s="121">
        <v>0</v>
      </c>
      <c r="AP271" s="120">
        <v>2</v>
      </c>
    </row>
    <row r="272" spans="1:42" ht="14.1" customHeight="1" x14ac:dyDescent="0.25">
      <c r="A272" t="s">
        <v>33</v>
      </c>
      <c r="B272" s="81" t="s">
        <v>44</v>
      </c>
      <c r="C272" s="81" t="s">
        <v>50</v>
      </c>
      <c r="D272" s="120" t="s">
        <v>52</v>
      </c>
      <c r="E272" s="120" t="s">
        <v>58</v>
      </c>
      <c r="F272" s="136">
        <v>0</v>
      </c>
      <c r="G272" s="120" t="s">
        <v>60</v>
      </c>
      <c r="H272" s="120" t="s">
        <v>63</v>
      </c>
      <c r="I272" s="120">
        <v>5</v>
      </c>
      <c r="J272" s="120" t="s">
        <v>69</v>
      </c>
      <c r="K272" s="120" t="s">
        <v>70</v>
      </c>
      <c r="L272" s="120">
        <v>0</v>
      </c>
      <c r="M272" s="120">
        <v>0</v>
      </c>
      <c r="N272" s="120">
        <v>1</v>
      </c>
      <c r="O272" s="120">
        <v>0</v>
      </c>
      <c r="P272" s="120">
        <v>0</v>
      </c>
      <c r="Q272" s="120" t="s">
        <v>76</v>
      </c>
      <c r="R272" s="79" t="s">
        <v>1778</v>
      </c>
      <c r="S272" s="137" t="s">
        <v>461</v>
      </c>
      <c r="T272" s="120">
        <v>2.5</v>
      </c>
      <c r="U272" s="120" t="s">
        <v>640</v>
      </c>
      <c r="V272" s="120" t="s">
        <v>640</v>
      </c>
      <c r="W272" s="120" t="s">
        <v>1846</v>
      </c>
      <c r="X272" s="120" t="s">
        <v>642</v>
      </c>
      <c r="Y272" s="120">
        <v>0.59086201108735181</v>
      </c>
      <c r="Z272" s="120" t="s">
        <v>647</v>
      </c>
      <c r="AA272" s="120">
        <v>13.402572646737079</v>
      </c>
      <c r="AB272" s="137" t="s">
        <v>810</v>
      </c>
      <c r="AC272" s="120">
        <v>2020</v>
      </c>
      <c r="AD272" s="120">
        <v>10</v>
      </c>
      <c r="AE272" s="120" t="s">
        <v>1197</v>
      </c>
      <c r="AF272" s="120" t="s">
        <v>1136</v>
      </c>
      <c r="AG272" s="120" t="s">
        <v>1137</v>
      </c>
      <c r="AH272" s="120">
        <v>1</v>
      </c>
      <c r="AI272">
        <v>2</v>
      </c>
      <c r="AJ272" s="121">
        <v>3</v>
      </c>
      <c r="AK272" s="120" t="s">
        <v>75</v>
      </c>
      <c r="AL272" s="121">
        <v>1</v>
      </c>
      <c r="AM272" s="120">
        <v>3.7826666666666702</v>
      </c>
      <c r="AN272" s="120">
        <v>8.6980000000000004</v>
      </c>
      <c r="AO272" s="121">
        <v>1</v>
      </c>
      <c r="AP272" s="120">
        <v>3</v>
      </c>
    </row>
    <row r="273" spans="1:42" ht="14.1" customHeight="1" x14ac:dyDescent="0.25">
      <c r="A273" t="s">
        <v>32</v>
      </c>
      <c r="B273" s="81" t="s">
        <v>34</v>
      </c>
      <c r="C273" s="81" t="s">
        <v>48</v>
      </c>
      <c r="D273" s="120" t="s">
        <v>52</v>
      </c>
      <c r="E273" s="120" t="s">
        <v>56</v>
      </c>
      <c r="F273" s="136">
        <v>87</v>
      </c>
      <c r="G273" s="120" t="s">
        <v>59</v>
      </c>
      <c r="H273" s="120" t="s">
        <v>62</v>
      </c>
      <c r="I273" s="120">
        <v>7</v>
      </c>
      <c r="J273" s="120" t="s">
        <v>69</v>
      </c>
      <c r="K273" s="120" t="s">
        <v>70</v>
      </c>
      <c r="L273" s="120">
        <v>0</v>
      </c>
      <c r="M273" s="120">
        <v>0</v>
      </c>
      <c r="N273" s="120">
        <v>0</v>
      </c>
      <c r="O273" s="120">
        <v>0</v>
      </c>
      <c r="P273" s="120">
        <v>0</v>
      </c>
      <c r="Q273" s="120" t="s">
        <v>74</v>
      </c>
      <c r="R273" s="79" t="s">
        <v>1786</v>
      </c>
      <c r="S273" s="137" t="s">
        <v>89</v>
      </c>
      <c r="T273" s="120">
        <v>4.3896484375</v>
      </c>
      <c r="U273" s="120" t="s">
        <v>639</v>
      </c>
      <c r="V273" s="120" t="s">
        <v>639</v>
      </c>
      <c r="W273" s="120" t="s">
        <v>1846</v>
      </c>
      <c r="X273" s="120" t="s">
        <v>643</v>
      </c>
      <c r="Y273" s="120">
        <v>0.98999994993209839</v>
      </c>
      <c r="Z273" s="120" t="s">
        <v>645</v>
      </c>
      <c r="AA273" s="120">
        <v>0</v>
      </c>
      <c r="AB273" s="137" t="s">
        <v>660</v>
      </c>
      <c r="AC273" s="120">
        <v>2020</v>
      </c>
      <c r="AD273" s="120">
        <v>11</v>
      </c>
      <c r="AE273" s="120" t="s">
        <v>1196</v>
      </c>
      <c r="AF273" s="120" t="s">
        <v>1136</v>
      </c>
      <c r="AG273" s="120" t="s">
        <v>1137</v>
      </c>
      <c r="AH273" s="120">
        <v>2</v>
      </c>
      <c r="AI273">
        <v>2</v>
      </c>
      <c r="AJ273" s="121">
        <v>1</v>
      </c>
      <c r="AK273" s="120" t="s">
        <v>75</v>
      </c>
      <c r="AL273" s="121">
        <v>0</v>
      </c>
      <c r="AM273" s="120">
        <v>3.5983333333333301</v>
      </c>
      <c r="AN273" s="120">
        <v>4.6050000000000004</v>
      </c>
      <c r="AO273" s="121">
        <v>1</v>
      </c>
      <c r="AP273" s="120">
        <v>3</v>
      </c>
    </row>
    <row r="274" spans="1:42" ht="14.1" customHeight="1" x14ac:dyDescent="0.25">
      <c r="A274" t="s">
        <v>33</v>
      </c>
      <c r="B274" s="81" t="s">
        <v>1191</v>
      </c>
      <c r="C274" s="81" t="s">
        <v>50</v>
      </c>
      <c r="D274" s="120" t="s">
        <v>50</v>
      </c>
      <c r="E274" s="120" t="s">
        <v>56</v>
      </c>
      <c r="F274" s="136">
        <v>116</v>
      </c>
      <c r="G274" s="120" t="s">
        <v>59</v>
      </c>
      <c r="H274" s="120" t="s">
        <v>62</v>
      </c>
      <c r="I274" s="120">
        <v>8</v>
      </c>
      <c r="J274" s="120" t="s">
        <v>69</v>
      </c>
      <c r="K274" s="120" t="s">
        <v>70</v>
      </c>
      <c r="L274" s="120">
        <v>0</v>
      </c>
      <c r="M274" s="120">
        <v>0</v>
      </c>
      <c r="N274" s="120">
        <v>0</v>
      </c>
      <c r="O274" s="120">
        <v>0</v>
      </c>
      <c r="P274" s="120">
        <v>0</v>
      </c>
      <c r="Q274" s="120" t="s">
        <v>74</v>
      </c>
      <c r="R274" s="79" t="s">
        <v>1787</v>
      </c>
      <c r="S274" s="137" t="s">
        <v>101</v>
      </c>
      <c r="T274" s="120">
        <v>3.599609375</v>
      </c>
      <c r="U274" s="120" t="s">
        <v>639</v>
      </c>
      <c r="V274" s="120" t="s">
        <v>639</v>
      </c>
      <c r="W274" s="120" t="s">
        <v>1846</v>
      </c>
      <c r="X274" s="120" t="s">
        <v>643</v>
      </c>
      <c r="Y274" s="120">
        <v>0.95999997854232799</v>
      </c>
      <c r="Z274" s="120" t="s">
        <v>645</v>
      </c>
      <c r="AA274" s="120">
        <v>6.0083708478542122E-2</v>
      </c>
      <c r="AB274" s="137" t="s">
        <v>671</v>
      </c>
      <c r="AC274" s="120">
        <v>2020</v>
      </c>
      <c r="AD274" s="120">
        <v>11</v>
      </c>
      <c r="AE274" s="120" t="s">
        <v>1196</v>
      </c>
      <c r="AF274" s="120" t="s">
        <v>1136</v>
      </c>
      <c r="AG274" s="120" t="s">
        <v>1138</v>
      </c>
      <c r="AH274" s="120">
        <v>2</v>
      </c>
      <c r="AI274">
        <v>2</v>
      </c>
      <c r="AJ274" s="121">
        <v>1</v>
      </c>
      <c r="AK274" s="120" t="s">
        <v>75</v>
      </c>
      <c r="AL274" s="121">
        <v>0</v>
      </c>
      <c r="AM274" s="120">
        <v>4.4383333333333299</v>
      </c>
      <c r="AN274" s="120">
        <v>2.7</v>
      </c>
      <c r="AO274" s="121">
        <v>0</v>
      </c>
      <c r="AP274" s="120">
        <v>3</v>
      </c>
    </row>
    <row r="275" spans="1:42" ht="14.1" customHeight="1" x14ac:dyDescent="0.25">
      <c r="A275" t="s">
        <v>33</v>
      </c>
      <c r="B275" s="81" t="s">
        <v>1191</v>
      </c>
      <c r="C275" s="81" t="s">
        <v>48</v>
      </c>
      <c r="D275" s="120" t="s">
        <v>52</v>
      </c>
      <c r="E275" s="120" t="s">
        <v>56</v>
      </c>
      <c r="F275" s="136">
        <v>95</v>
      </c>
      <c r="G275" s="120" t="s">
        <v>59</v>
      </c>
      <c r="H275" s="120" t="s">
        <v>62</v>
      </c>
      <c r="I275" s="120">
        <v>5</v>
      </c>
      <c r="J275" s="120" t="s">
        <v>69</v>
      </c>
      <c r="K275" s="120" t="s">
        <v>70</v>
      </c>
      <c r="L275" s="120">
        <v>0</v>
      </c>
      <c r="M275" s="120">
        <v>0</v>
      </c>
      <c r="N275" s="120">
        <v>0</v>
      </c>
      <c r="O275" s="120">
        <v>0</v>
      </c>
      <c r="P275" s="120">
        <v>0</v>
      </c>
      <c r="Q275" s="120" t="s">
        <v>76</v>
      </c>
      <c r="R275" s="79" t="s">
        <v>1788</v>
      </c>
      <c r="S275" s="137" t="s">
        <v>326</v>
      </c>
      <c r="T275" s="120">
        <v>4.4404296875</v>
      </c>
      <c r="U275" s="120" t="s">
        <v>639</v>
      </c>
      <c r="V275" s="120" t="s">
        <v>639</v>
      </c>
      <c r="W275" s="120" t="s">
        <v>1846</v>
      </c>
      <c r="X275" s="120" t="s">
        <v>643</v>
      </c>
      <c r="Y275" s="120">
        <v>1</v>
      </c>
      <c r="Z275" s="120" t="s">
        <v>645</v>
      </c>
      <c r="AA275" s="120">
        <v>2.745007974310556</v>
      </c>
      <c r="AB275" s="137" t="s">
        <v>671</v>
      </c>
      <c r="AC275" s="120">
        <v>2020</v>
      </c>
      <c r="AD275" s="120">
        <v>11</v>
      </c>
      <c r="AE275" s="120" t="s">
        <v>1196</v>
      </c>
      <c r="AF275" s="120" t="s">
        <v>1136</v>
      </c>
      <c r="AG275" s="120" t="s">
        <v>1138</v>
      </c>
      <c r="AH275" s="120">
        <v>2</v>
      </c>
      <c r="AI275">
        <v>2</v>
      </c>
      <c r="AJ275" s="121">
        <v>1</v>
      </c>
      <c r="AK275" s="120" t="s">
        <v>75</v>
      </c>
      <c r="AL275" s="121">
        <v>0</v>
      </c>
      <c r="AM275" s="120">
        <v>4.7569999999999997</v>
      </c>
      <c r="AN275" s="120">
        <v>2.44716666666667</v>
      </c>
      <c r="AO275" s="121">
        <v>0</v>
      </c>
      <c r="AP275" s="120">
        <v>3</v>
      </c>
    </row>
    <row r="276" spans="1:42" ht="14.1" customHeight="1" x14ac:dyDescent="0.25">
      <c r="A276" t="s">
        <v>33</v>
      </c>
      <c r="B276" s="81" t="s">
        <v>1191</v>
      </c>
      <c r="C276" s="81" t="s">
        <v>48</v>
      </c>
      <c r="D276" s="120" t="s">
        <v>52</v>
      </c>
      <c r="E276" s="120" t="s">
        <v>56</v>
      </c>
      <c r="F276" s="136">
        <v>70</v>
      </c>
      <c r="G276" s="120" t="s">
        <v>59</v>
      </c>
      <c r="H276" s="120" t="s">
        <v>62</v>
      </c>
      <c r="I276" s="120">
        <v>8</v>
      </c>
      <c r="J276" s="120" t="s">
        <v>69</v>
      </c>
      <c r="K276" s="120" t="s">
        <v>70</v>
      </c>
      <c r="L276" s="120">
        <v>0</v>
      </c>
      <c r="M276" s="120">
        <v>0</v>
      </c>
      <c r="N276" s="120">
        <v>0</v>
      </c>
      <c r="O276" s="120">
        <v>0</v>
      </c>
      <c r="P276" s="120">
        <v>0</v>
      </c>
      <c r="Q276" s="120" t="s">
        <v>76</v>
      </c>
      <c r="R276" s="79" t="s">
        <v>1789</v>
      </c>
      <c r="S276" s="137" t="s">
        <v>329</v>
      </c>
      <c r="T276" s="120">
        <v>2.41015625</v>
      </c>
      <c r="U276" s="120" t="s">
        <v>640</v>
      </c>
      <c r="V276" s="120" t="s">
        <v>640</v>
      </c>
      <c r="W276" s="120" t="s">
        <v>1846</v>
      </c>
      <c r="X276" s="120" t="s">
        <v>643</v>
      </c>
      <c r="Y276" s="120">
        <v>1.0699999332427981</v>
      </c>
      <c r="Z276" s="120" t="s">
        <v>645</v>
      </c>
      <c r="AA276" s="120">
        <v>3.24004635913297</v>
      </c>
      <c r="AB276" s="137" t="s">
        <v>866</v>
      </c>
      <c r="AC276" s="120">
        <v>2020</v>
      </c>
      <c r="AD276" s="120">
        <v>11</v>
      </c>
      <c r="AE276" s="120" t="s">
        <v>1196</v>
      </c>
      <c r="AF276" s="120" t="s">
        <v>1136</v>
      </c>
      <c r="AG276" s="120" t="s">
        <v>1138</v>
      </c>
      <c r="AH276" s="120">
        <v>1</v>
      </c>
      <c r="AI276">
        <v>1</v>
      </c>
      <c r="AJ276" s="121">
        <v>1</v>
      </c>
      <c r="AK276" s="120" t="s">
        <v>75</v>
      </c>
      <c r="AL276" s="121">
        <v>0</v>
      </c>
      <c r="AM276" s="120">
        <v>5.2</v>
      </c>
      <c r="AN276" s="120">
        <v>2.5833333333333299</v>
      </c>
      <c r="AO276" s="121">
        <v>1</v>
      </c>
      <c r="AP276" s="120">
        <v>3</v>
      </c>
    </row>
    <row r="277" spans="1:42" x14ac:dyDescent="0.25">
      <c r="A277" t="s">
        <v>33</v>
      </c>
      <c r="B277" s="81" t="s">
        <v>34</v>
      </c>
      <c r="C277" s="81" t="s">
        <v>47</v>
      </c>
      <c r="D277" s="120" t="s">
        <v>50</v>
      </c>
      <c r="E277" s="120" t="s">
        <v>56</v>
      </c>
      <c r="F277" s="136">
        <v>45</v>
      </c>
      <c r="G277" s="120" t="s">
        <v>59</v>
      </c>
      <c r="H277" s="120" t="s">
        <v>66</v>
      </c>
      <c r="I277" s="120">
        <v>8</v>
      </c>
      <c r="J277" s="120" t="s">
        <v>69</v>
      </c>
      <c r="K277" s="120" t="s">
        <v>70</v>
      </c>
      <c r="L277" s="120">
        <v>0</v>
      </c>
      <c r="M277" s="120">
        <v>0</v>
      </c>
      <c r="N277" s="120">
        <v>1</v>
      </c>
      <c r="O277" s="120">
        <v>0</v>
      </c>
      <c r="P277" s="120">
        <v>0</v>
      </c>
      <c r="Q277" s="120" t="s">
        <v>75</v>
      </c>
      <c r="R277" s="79" t="s">
        <v>1792</v>
      </c>
      <c r="S277" s="137" t="s">
        <v>219</v>
      </c>
      <c r="T277" s="120">
        <v>4.150390625</v>
      </c>
      <c r="U277" s="120" t="s">
        <v>639</v>
      </c>
      <c r="V277" s="120" t="s">
        <v>639</v>
      </c>
      <c r="W277" s="120" t="s">
        <v>1846</v>
      </c>
      <c r="X277" s="120" t="s">
        <v>643</v>
      </c>
      <c r="Y277" s="120">
        <v>0.95999997854232799</v>
      </c>
      <c r="Z277" s="120" t="s">
        <v>645</v>
      </c>
      <c r="AA277" s="120">
        <v>1.057176028742737</v>
      </c>
      <c r="AB277" s="137" t="s">
        <v>775</v>
      </c>
      <c r="AC277" s="120">
        <v>2020</v>
      </c>
      <c r="AD277" s="120">
        <v>11</v>
      </c>
      <c r="AE277" s="120" t="s">
        <v>1196</v>
      </c>
      <c r="AF277" s="120" t="s">
        <v>1136</v>
      </c>
      <c r="AG277" s="120" t="s">
        <v>1137</v>
      </c>
      <c r="AH277" s="120">
        <v>2</v>
      </c>
      <c r="AI277">
        <v>2</v>
      </c>
      <c r="AJ277" s="121">
        <v>2</v>
      </c>
      <c r="AK277" s="120" t="s">
        <v>75</v>
      </c>
      <c r="AL277" s="121">
        <v>1</v>
      </c>
      <c r="AM277" s="120">
        <v>3.5449999999999999</v>
      </c>
      <c r="AN277" s="120">
        <v>6.1565000000000003</v>
      </c>
      <c r="AO277" s="121">
        <v>0</v>
      </c>
      <c r="AP277" s="120">
        <v>3</v>
      </c>
    </row>
    <row r="278" spans="1:42" x14ac:dyDescent="0.25">
      <c r="A278" t="s">
        <v>32</v>
      </c>
      <c r="B278" s="81" t="s">
        <v>34</v>
      </c>
      <c r="C278" s="81" t="s">
        <v>47</v>
      </c>
      <c r="D278" s="120" t="s">
        <v>50</v>
      </c>
      <c r="E278" s="120" t="s">
        <v>56</v>
      </c>
      <c r="F278" s="136">
        <v>12</v>
      </c>
      <c r="G278" s="120" t="s">
        <v>61</v>
      </c>
      <c r="H278" s="120" t="s">
        <v>63</v>
      </c>
      <c r="I278" s="120">
        <v>2</v>
      </c>
      <c r="J278" s="120" t="s">
        <v>68</v>
      </c>
      <c r="K278" s="120" t="s">
        <v>71</v>
      </c>
      <c r="L278" s="120">
        <v>0</v>
      </c>
      <c r="M278" s="120">
        <v>0</v>
      </c>
      <c r="N278" s="120">
        <v>1</v>
      </c>
      <c r="O278" s="120">
        <v>0</v>
      </c>
      <c r="P278" s="120">
        <v>0</v>
      </c>
      <c r="Q278" s="120" t="s">
        <v>76</v>
      </c>
      <c r="R278" s="79" t="s">
        <v>1795</v>
      </c>
      <c r="S278" s="137" t="s">
        <v>628</v>
      </c>
      <c r="T278" s="120">
        <v>4.830078125</v>
      </c>
      <c r="U278" s="120" t="s">
        <v>639</v>
      </c>
      <c r="V278" s="120" t="s">
        <v>639</v>
      </c>
      <c r="W278" s="120" t="s">
        <v>1846</v>
      </c>
      <c r="X278" s="120" t="s">
        <v>643</v>
      </c>
      <c r="Y278" s="120">
        <v>0.96999996900558483</v>
      </c>
      <c r="Z278" s="120" t="s">
        <v>645</v>
      </c>
      <c r="AA278" s="120">
        <v>3.550461027771231</v>
      </c>
      <c r="AB278" s="137" t="s">
        <v>1125</v>
      </c>
      <c r="AC278" s="120">
        <v>2020</v>
      </c>
      <c r="AD278" s="120">
        <v>11</v>
      </c>
      <c r="AE278" s="120" t="s">
        <v>1196</v>
      </c>
      <c r="AF278" s="120" t="s">
        <v>1136</v>
      </c>
      <c r="AG278" s="120" t="s">
        <v>1137</v>
      </c>
      <c r="AH278" s="120">
        <v>2</v>
      </c>
      <c r="AI278">
        <v>2</v>
      </c>
      <c r="AJ278" s="121">
        <v>3</v>
      </c>
      <c r="AK278" s="120" t="s">
        <v>75</v>
      </c>
      <c r="AL278" s="121">
        <v>1</v>
      </c>
      <c r="AM278" s="120">
        <v>4.4683333333333302</v>
      </c>
      <c r="AN278" s="120">
        <v>5.5194999999999999</v>
      </c>
      <c r="AO278" s="121">
        <v>1</v>
      </c>
      <c r="AP278" s="120">
        <v>2</v>
      </c>
    </row>
    <row r="279" spans="1:42" ht="15" customHeight="1" x14ac:dyDescent="0.25">
      <c r="A279" t="s">
        <v>33</v>
      </c>
      <c r="B279" s="81" t="s">
        <v>39</v>
      </c>
      <c r="C279" s="81" t="s">
        <v>47</v>
      </c>
      <c r="D279" s="120" t="s">
        <v>50</v>
      </c>
      <c r="E279" s="120" t="s">
        <v>57</v>
      </c>
      <c r="F279" s="133">
        <v>7</v>
      </c>
      <c r="G279" s="120" t="s">
        <v>61</v>
      </c>
      <c r="H279" s="120" t="s">
        <v>62</v>
      </c>
      <c r="I279" s="120">
        <v>2</v>
      </c>
      <c r="J279" s="120" t="s">
        <v>68</v>
      </c>
      <c r="K279" s="120" t="s">
        <v>71</v>
      </c>
      <c r="L279" s="120">
        <v>0</v>
      </c>
      <c r="M279" s="120">
        <v>0</v>
      </c>
      <c r="N279" s="120">
        <v>0</v>
      </c>
      <c r="O279" s="120">
        <v>0</v>
      </c>
      <c r="P279" s="120">
        <v>0</v>
      </c>
      <c r="Q279" s="120" t="s">
        <v>75</v>
      </c>
      <c r="R279" s="79" t="s">
        <v>1796</v>
      </c>
      <c r="S279" s="137" t="s">
        <v>544</v>
      </c>
      <c r="T279" s="120">
        <v>1.33984375</v>
      </c>
      <c r="U279" s="120" t="s">
        <v>1842</v>
      </c>
      <c r="V279" s="120" t="s">
        <v>640</v>
      </c>
      <c r="W279" s="120" t="s">
        <v>1846</v>
      </c>
      <c r="X279" s="120" t="s">
        <v>643</v>
      </c>
      <c r="Y279" s="120">
        <v>1.121176439173081</v>
      </c>
      <c r="Z279" s="120" t="s">
        <v>647</v>
      </c>
      <c r="AA279" s="120">
        <v>31.192194798896999</v>
      </c>
      <c r="AB279" s="137" t="s">
        <v>1054</v>
      </c>
      <c r="AC279" s="120">
        <v>2020</v>
      </c>
      <c r="AD279" s="120">
        <v>11</v>
      </c>
      <c r="AE279" s="120" t="s">
        <v>1196</v>
      </c>
      <c r="AF279" s="120" t="s">
        <v>1136</v>
      </c>
      <c r="AG279" s="120" t="s">
        <v>1138</v>
      </c>
      <c r="AH279" s="120">
        <v>2</v>
      </c>
      <c r="AI279">
        <v>2</v>
      </c>
      <c r="AJ279" s="121">
        <v>1</v>
      </c>
      <c r="AK279" s="120" t="s">
        <v>75</v>
      </c>
      <c r="AL279" s="121">
        <v>0</v>
      </c>
      <c r="AM279" s="120">
        <v>4.8878333333333304</v>
      </c>
      <c r="AN279" s="120">
        <v>-1.6935</v>
      </c>
      <c r="AO279" s="121">
        <v>0</v>
      </c>
      <c r="AP279" s="120">
        <v>2</v>
      </c>
    </row>
    <row r="280" spans="1:42" ht="14.1" customHeight="1" x14ac:dyDescent="0.25">
      <c r="A280" t="s">
        <v>33</v>
      </c>
      <c r="B280" s="81" t="s">
        <v>41</v>
      </c>
      <c r="C280" s="81" t="s">
        <v>47</v>
      </c>
      <c r="D280" s="120" t="s">
        <v>50</v>
      </c>
      <c r="E280" s="120" t="s">
        <v>57</v>
      </c>
      <c r="F280" s="136">
        <v>0.8</v>
      </c>
      <c r="G280" s="120" t="s">
        <v>60</v>
      </c>
      <c r="H280" s="120" t="s">
        <v>64</v>
      </c>
      <c r="I280" s="120">
        <v>6</v>
      </c>
      <c r="J280" s="120" t="s">
        <v>69</v>
      </c>
      <c r="K280" s="120" t="s">
        <v>70</v>
      </c>
      <c r="L280" s="120">
        <v>0</v>
      </c>
      <c r="M280" s="120">
        <v>0</v>
      </c>
      <c r="N280" s="120">
        <v>0</v>
      </c>
      <c r="O280" s="120">
        <v>0</v>
      </c>
      <c r="P280" s="120">
        <v>0</v>
      </c>
      <c r="Q280" s="120" t="s">
        <v>75</v>
      </c>
      <c r="R280" s="79" t="s">
        <v>1797</v>
      </c>
      <c r="S280" s="137" t="s">
        <v>429</v>
      </c>
      <c r="T280" s="120">
        <v>1.75</v>
      </c>
      <c r="U280" s="120" t="s">
        <v>640</v>
      </c>
      <c r="V280" s="120" t="s">
        <v>640</v>
      </c>
      <c r="W280" s="120" t="s">
        <v>1845</v>
      </c>
      <c r="X280" s="120" t="s">
        <v>642</v>
      </c>
      <c r="Y280" s="120">
        <v>0.14000000059604639</v>
      </c>
      <c r="Z280" s="120" t="s">
        <v>645</v>
      </c>
      <c r="AA280" s="120">
        <v>0</v>
      </c>
      <c r="AB280" s="137" t="s">
        <v>955</v>
      </c>
      <c r="AC280" s="120">
        <v>2020</v>
      </c>
      <c r="AD280" s="120">
        <v>11</v>
      </c>
      <c r="AE280" s="120" t="s">
        <v>1196</v>
      </c>
      <c r="AF280" s="120" t="s">
        <v>1136</v>
      </c>
      <c r="AG280" s="120" t="s">
        <v>1140</v>
      </c>
      <c r="AH280" s="120">
        <v>1</v>
      </c>
      <c r="AI280">
        <v>1</v>
      </c>
      <c r="AJ280" s="121">
        <v>2</v>
      </c>
      <c r="AK280" s="120" t="s">
        <v>75</v>
      </c>
      <c r="AL280" s="121">
        <v>1</v>
      </c>
      <c r="AM280" s="120">
        <v>9.3633333333333297</v>
      </c>
      <c r="AN280" s="120">
        <v>-13.706666666666701</v>
      </c>
      <c r="AO280" s="121">
        <v>0</v>
      </c>
      <c r="AP280" s="120">
        <v>3</v>
      </c>
    </row>
    <row r="281" spans="1:42" ht="15" customHeight="1" x14ac:dyDescent="0.25">
      <c r="A281" t="s">
        <v>32</v>
      </c>
      <c r="B281" s="81" t="s">
        <v>34</v>
      </c>
      <c r="C281" s="81" t="s">
        <v>48</v>
      </c>
      <c r="D281" s="120" t="s">
        <v>50</v>
      </c>
      <c r="E281" s="120" t="s">
        <v>56</v>
      </c>
      <c r="F281" s="136">
        <v>200</v>
      </c>
      <c r="G281" s="120" t="s">
        <v>59</v>
      </c>
      <c r="H281" s="120" t="s">
        <v>62</v>
      </c>
      <c r="I281" s="120">
        <v>6</v>
      </c>
      <c r="J281" s="120" t="s">
        <v>69</v>
      </c>
      <c r="K281" s="120" t="s">
        <v>70</v>
      </c>
      <c r="L281" s="120">
        <v>0</v>
      </c>
      <c r="M281" s="120">
        <v>0</v>
      </c>
      <c r="N281" s="120">
        <v>0</v>
      </c>
      <c r="O281" s="120">
        <v>0</v>
      </c>
      <c r="P281" s="120">
        <v>0</v>
      </c>
      <c r="Q281" s="120" t="s">
        <v>76</v>
      </c>
      <c r="R281" s="79" t="s">
        <v>1800</v>
      </c>
      <c r="S281" s="137" t="s">
        <v>316</v>
      </c>
      <c r="T281" s="120">
        <v>4.1396484375</v>
      </c>
      <c r="U281" s="120" t="s">
        <v>639</v>
      </c>
      <c r="V281" s="120" t="s">
        <v>639</v>
      </c>
      <c r="W281" s="120" t="s">
        <v>1846</v>
      </c>
      <c r="X281" s="120" t="s">
        <v>643</v>
      </c>
      <c r="Y281" s="120">
        <v>1.110000014305115</v>
      </c>
      <c r="Z281" s="120" t="s">
        <v>645</v>
      </c>
      <c r="AA281" s="120">
        <v>0.6207712506875388</v>
      </c>
      <c r="AB281" s="137" t="s">
        <v>857</v>
      </c>
      <c r="AC281" s="120">
        <v>2020</v>
      </c>
      <c r="AD281" s="120">
        <v>12</v>
      </c>
      <c r="AE281" s="120" t="s">
        <v>1196</v>
      </c>
      <c r="AF281" s="120" t="s">
        <v>1136</v>
      </c>
      <c r="AG281" s="120" t="s">
        <v>1137</v>
      </c>
      <c r="AH281" s="120">
        <v>2</v>
      </c>
      <c r="AI281">
        <v>2</v>
      </c>
      <c r="AJ281" s="121">
        <v>1</v>
      </c>
      <c r="AK281" s="120" t="s">
        <v>75</v>
      </c>
      <c r="AL281" s="121">
        <v>0</v>
      </c>
      <c r="AM281" s="120">
        <v>2.56883333333333</v>
      </c>
      <c r="AN281" s="120">
        <v>2.895</v>
      </c>
      <c r="AO281" s="121">
        <v>0</v>
      </c>
      <c r="AP281" s="120">
        <v>3</v>
      </c>
    </row>
    <row r="282" spans="1:42" ht="270" x14ac:dyDescent="0.25">
      <c r="A282" t="s">
        <v>32</v>
      </c>
      <c r="B282" s="81" t="s">
        <v>34</v>
      </c>
      <c r="C282" s="81" t="s">
        <v>47</v>
      </c>
      <c r="D282" s="120" t="s">
        <v>50</v>
      </c>
      <c r="E282" s="120" t="s">
        <v>56</v>
      </c>
      <c r="F282" s="136">
        <v>51</v>
      </c>
      <c r="G282" s="120" t="s">
        <v>59</v>
      </c>
      <c r="H282" s="120" t="s">
        <v>63</v>
      </c>
      <c r="I282" s="120">
        <v>7</v>
      </c>
      <c r="J282" s="120" t="s">
        <v>69</v>
      </c>
      <c r="K282" s="120" t="s">
        <v>71</v>
      </c>
      <c r="L282" s="120">
        <v>0</v>
      </c>
      <c r="M282" s="120">
        <v>0</v>
      </c>
      <c r="N282" s="120">
        <v>1</v>
      </c>
      <c r="O282" s="120">
        <v>0</v>
      </c>
      <c r="P282" s="120">
        <v>0</v>
      </c>
      <c r="Q282" s="120" t="s">
        <v>75</v>
      </c>
      <c r="R282" s="145" t="s">
        <v>1802</v>
      </c>
      <c r="S282" s="137" t="s">
        <v>217</v>
      </c>
      <c r="T282" s="120">
        <v>4.9697265625</v>
      </c>
      <c r="U282" s="120" t="s">
        <v>639</v>
      </c>
      <c r="V282" s="120" t="s">
        <v>639</v>
      </c>
      <c r="W282" s="120" t="s">
        <v>1846</v>
      </c>
      <c r="X282" s="120" t="s">
        <v>643</v>
      </c>
      <c r="Y282" s="120">
        <v>1.2099999189376831</v>
      </c>
      <c r="Z282" s="120" t="s">
        <v>645</v>
      </c>
      <c r="AA282" s="120">
        <v>0.79571900423616115</v>
      </c>
      <c r="AB282" s="137" t="s">
        <v>774</v>
      </c>
      <c r="AC282" s="120">
        <v>2020</v>
      </c>
      <c r="AD282" s="120">
        <v>12</v>
      </c>
      <c r="AE282" s="120" t="s">
        <v>1196</v>
      </c>
      <c r="AF282" s="120" t="s">
        <v>1136</v>
      </c>
      <c r="AG282" s="120" t="s">
        <v>1137</v>
      </c>
      <c r="AH282" s="120">
        <v>2</v>
      </c>
      <c r="AI282">
        <v>2</v>
      </c>
      <c r="AJ282" s="121">
        <v>3</v>
      </c>
      <c r="AK282" s="120" t="s">
        <v>75</v>
      </c>
      <c r="AL282" s="121">
        <v>1</v>
      </c>
      <c r="AM282" s="120">
        <v>4.6234999999999999</v>
      </c>
      <c r="AN282" s="120">
        <v>4.63533333333333</v>
      </c>
      <c r="AO282" s="121">
        <v>0</v>
      </c>
      <c r="AP282" s="120">
        <v>2</v>
      </c>
    </row>
    <row r="283" spans="1:42" x14ac:dyDescent="0.25">
      <c r="A283" t="s">
        <v>32</v>
      </c>
      <c r="B283" s="81" t="s">
        <v>34</v>
      </c>
      <c r="C283" s="81" t="s">
        <v>47</v>
      </c>
      <c r="D283" s="120" t="s">
        <v>50</v>
      </c>
      <c r="E283" s="120" t="s">
        <v>56</v>
      </c>
      <c r="F283" s="136">
        <v>27</v>
      </c>
      <c r="G283" s="120" t="s">
        <v>59</v>
      </c>
      <c r="H283" s="120" t="s">
        <v>63</v>
      </c>
      <c r="I283" s="120">
        <v>7</v>
      </c>
      <c r="J283" s="120" t="s">
        <v>69</v>
      </c>
      <c r="K283" s="120" t="s">
        <v>71</v>
      </c>
      <c r="L283" s="120">
        <v>0</v>
      </c>
      <c r="M283" s="120">
        <v>0</v>
      </c>
      <c r="N283" s="120">
        <v>1</v>
      </c>
      <c r="O283" s="120">
        <v>0</v>
      </c>
      <c r="P283" s="120">
        <v>0</v>
      </c>
      <c r="Q283" s="120" t="s">
        <v>75</v>
      </c>
      <c r="R283" s="79" t="s">
        <v>1803</v>
      </c>
      <c r="S283" s="137" t="s">
        <v>169</v>
      </c>
      <c r="T283" s="120">
        <v>4.5</v>
      </c>
      <c r="U283" s="120" t="s">
        <v>639</v>
      </c>
      <c r="V283" s="120" t="s">
        <v>639</v>
      </c>
      <c r="W283" s="120" t="s">
        <v>1846</v>
      </c>
      <c r="X283" s="120" t="s">
        <v>643</v>
      </c>
      <c r="Y283" s="120">
        <v>1.1000000238418579</v>
      </c>
      <c r="Z283" s="120" t="s">
        <v>645</v>
      </c>
      <c r="AA283" s="120">
        <v>0</v>
      </c>
      <c r="AB283" s="137" t="s">
        <v>728</v>
      </c>
      <c r="AC283" s="120">
        <v>2020</v>
      </c>
      <c r="AD283" s="120">
        <v>12</v>
      </c>
      <c r="AE283" s="120" t="s">
        <v>1196</v>
      </c>
      <c r="AF283" s="120" t="s">
        <v>1136</v>
      </c>
      <c r="AG283" s="120" t="s">
        <v>1137</v>
      </c>
      <c r="AH283" s="120">
        <v>2</v>
      </c>
      <c r="AI283">
        <v>2</v>
      </c>
      <c r="AJ283" s="121">
        <v>3</v>
      </c>
      <c r="AK283" s="120" t="s">
        <v>75</v>
      </c>
      <c r="AL283" s="121">
        <v>1</v>
      </c>
      <c r="AM283" s="120">
        <v>3.5449999999999999</v>
      </c>
      <c r="AN283" s="120">
        <v>6.1565000000000003</v>
      </c>
      <c r="AO283" s="121">
        <v>1</v>
      </c>
      <c r="AP283" s="120">
        <v>2</v>
      </c>
    </row>
    <row r="284" spans="1:42" x14ac:dyDescent="0.25">
      <c r="A284" t="s">
        <v>33</v>
      </c>
      <c r="B284" s="81" t="s">
        <v>34</v>
      </c>
      <c r="C284" s="81" t="s">
        <v>47</v>
      </c>
      <c r="D284" s="120" t="s">
        <v>50</v>
      </c>
      <c r="E284" s="120" t="s">
        <v>56</v>
      </c>
      <c r="F284" s="136">
        <v>45</v>
      </c>
      <c r="G284" s="120" t="s">
        <v>59</v>
      </c>
      <c r="H284" s="120" t="s">
        <v>64</v>
      </c>
      <c r="I284" s="120">
        <v>8</v>
      </c>
      <c r="J284" s="120" t="s">
        <v>69</v>
      </c>
      <c r="K284" s="120" t="s">
        <v>70</v>
      </c>
      <c r="L284" s="120">
        <v>0</v>
      </c>
      <c r="M284" s="120">
        <v>0</v>
      </c>
      <c r="N284" s="120">
        <v>1</v>
      </c>
      <c r="O284" s="120">
        <v>0</v>
      </c>
      <c r="P284" s="120">
        <v>0</v>
      </c>
      <c r="Q284" s="120" t="s">
        <v>75</v>
      </c>
      <c r="R284" s="79" t="s">
        <v>1804</v>
      </c>
      <c r="S284" s="137" t="s">
        <v>235</v>
      </c>
      <c r="T284" s="120">
        <v>4.5498046875</v>
      </c>
      <c r="U284" s="120" t="s">
        <v>639</v>
      </c>
      <c r="V284" s="120" t="s">
        <v>639</v>
      </c>
      <c r="W284" s="120" t="s">
        <v>1846</v>
      </c>
      <c r="X284" s="120" t="s">
        <v>643</v>
      </c>
      <c r="Y284" s="120">
        <v>1.1000000238418579</v>
      </c>
      <c r="Z284" s="120" t="s">
        <v>647</v>
      </c>
      <c r="AA284" s="120">
        <v>7.4213902931660352</v>
      </c>
      <c r="AB284" s="137" t="s">
        <v>728</v>
      </c>
      <c r="AC284" s="120">
        <v>2020</v>
      </c>
      <c r="AD284" s="120">
        <v>12</v>
      </c>
      <c r="AE284" s="120" t="s">
        <v>1196</v>
      </c>
      <c r="AF284" s="120" t="s">
        <v>1136</v>
      </c>
      <c r="AG284" s="120" t="s">
        <v>1137</v>
      </c>
      <c r="AH284" s="120">
        <v>2</v>
      </c>
      <c r="AI284">
        <v>2</v>
      </c>
      <c r="AJ284" s="121">
        <v>2</v>
      </c>
      <c r="AK284" s="120" t="s">
        <v>75</v>
      </c>
      <c r="AL284" s="121">
        <v>1</v>
      </c>
      <c r="AM284" s="120">
        <v>3.85</v>
      </c>
      <c r="AN284" s="120">
        <v>6.15</v>
      </c>
      <c r="AO284" s="121">
        <v>0</v>
      </c>
      <c r="AP284" s="120">
        <v>3</v>
      </c>
    </row>
    <row r="285" spans="1:42" x14ac:dyDescent="0.25">
      <c r="A285" t="s">
        <v>32</v>
      </c>
      <c r="B285" s="81" t="s">
        <v>34</v>
      </c>
      <c r="C285" s="81" t="s">
        <v>48</v>
      </c>
      <c r="D285" s="120" t="s">
        <v>52</v>
      </c>
      <c r="E285" s="120" t="s">
        <v>56</v>
      </c>
      <c r="F285" s="136">
        <v>94</v>
      </c>
      <c r="G285" s="120" t="s">
        <v>59</v>
      </c>
      <c r="H285" s="120" t="s">
        <v>62</v>
      </c>
      <c r="I285" s="120">
        <v>5</v>
      </c>
      <c r="J285" s="120" t="s">
        <v>69</v>
      </c>
      <c r="K285" s="120" t="s">
        <v>71</v>
      </c>
      <c r="L285" s="120">
        <v>0</v>
      </c>
      <c r="M285" s="120">
        <v>0</v>
      </c>
      <c r="N285" s="120">
        <v>0</v>
      </c>
      <c r="O285" s="120">
        <v>0</v>
      </c>
      <c r="P285" s="120">
        <v>0</v>
      </c>
      <c r="Q285" s="120" t="s">
        <v>76</v>
      </c>
      <c r="R285" s="81" t="s">
        <v>1809</v>
      </c>
      <c r="S285" s="137" t="s">
        <v>334</v>
      </c>
      <c r="T285" s="120">
        <v>5.169921875</v>
      </c>
      <c r="U285" s="120" t="s">
        <v>639</v>
      </c>
      <c r="V285" s="120" t="s">
        <v>639</v>
      </c>
      <c r="W285" s="120" t="s">
        <v>1846</v>
      </c>
      <c r="X285" s="120" t="s">
        <v>643</v>
      </c>
      <c r="Y285" s="120">
        <v>0.89999997615814209</v>
      </c>
      <c r="Z285" s="120" t="s">
        <v>647</v>
      </c>
      <c r="AA285" s="120">
        <v>4.8056094325147507</v>
      </c>
      <c r="AB285" s="137" t="s">
        <v>871</v>
      </c>
      <c r="AC285" s="120">
        <v>2020</v>
      </c>
      <c r="AD285" s="120">
        <v>12</v>
      </c>
      <c r="AE285" s="120" t="s">
        <v>1196</v>
      </c>
      <c r="AF285" s="120" t="s">
        <v>1133</v>
      </c>
      <c r="AG285" s="120" t="s">
        <v>1137</v>
      </c>
      <c r="AH285" s="120">
        <v>2</v>
      </c>
      <c r="AI285">
        <v>2</v>
      </c>
      <c r="AJ285" s="121">
        <v>1</v>
      </c>
      <c r="AK285" s="120" t="s">
        <v>75</v>
      </c>
      <c r="AL285" s="121">
        <v>0</v>
      </c>
      <c r="AM285" s="120">
        <v>2.7333333333333298</v>
      </c>
      <c r="AN285" s="120">
        <v>6.4</v>
      </c>
      <c r="AO285" s="121">
        <v>0</v>
      </c>
      <c r="AP285" s="120">
        <v>2</v>
      </c>
    </row>
    <row r="286" spans="1:42" x14ac:dyDescent="0.25">
      <c r="A286" s="79" t="s">
        <v>32</v>
      </c>
      <c r="B286" s="79" t="s">
        <v>1191</v>
      </c>
      <c r="C286" s="79" t="s">
        <v>49</v>
      </c>
      <c r="D286" s="121" t="s">
        <v>54</v>
      </c>
      <c r="E286" s="121" t="s">
        <v>56</v>
      </c>
      <c r="F286" s="135">
        <v>212</v>
      </c>
      <c r="G286" s="121" t="s">
        <v>59</v>
      </c>
      <c r="H286" s="121" t="s">
        <v>66</v>
      </c>
      <c r="I286" s="120">
        <v>9</v>
      </c>
      <c r="J286" s="120" t="s">
        <v>69</v>
      </c>
      <c r="K286" s="121" t="s">
        <v>71</v>
      </c>
      <c r="L286" s="121">
        <v>0</v>
      </c>
      <c r="M286" s="121">
        <v>0</v>
      </c>
      <c r="N286" s="121">
        <v>1</v>
      </c>
      <c r="O286" s="121">
        <v>0</v>
      </c>
      <c r="P286" s="121">
        <v>0</v>
      </c>
      <c r="Q286" s="121" t="s">
        <v>76</v>
      </c>
      <c r="R286" t="s">
        <v>1825</v>
      </c>
      <c r="S286" s="134">
        <v>44266.633333333331</v>
      </c>
      <c r="T286" s="120">
        <v>6.830078125</v>
      </c>
      <c r="U286" s="120" t="s">
        <v>641</v>
      </c>
      <c r="V286" s="120" t="s">
        <v>641</v>
      </c>
      <c r="W286" s="120" t="s">
        <v>1846</v>
      </c>
      <c r="X286" s="120" t="s">
        <v>643</v>
      </c>
      <c r="Y286" s="120">
        <v>1.129999995231628</v>
      </c>
      <c r="Z286" s="120" t="s">
        <v>645</v>
      </c>
      <c r="AA286">
        <v>0</v>
      </c>
      <c r="AB286" s="137">
        <v>44266</v>
      </c>
      <c r="AC286" s="120">
        <v>2021</v>
      </c>
      <c r="AD286" s="120">
        <v>3</v>
      </c>
      <c r="AE286" s="120" t="s">
        <v>1196</v>
      </c>
      <c r="AF286" s="120" t="s">
        <v>1133</v>
      </c>
      <c r="AG286" s="120" t="s">
        <v>1138</v>
      </c>
      <c r="AH286" s="120">
        <v>2</v>
      </c>
      <c r="AI286">
        <v>2</v>
      </c>
      <c r="AJ286" s="121">
        <v>2</v>
      </c>
      <c r="AK286" s="120" t="s">
        <v>76</v>
      </c>
      <c r="AL286" s="121">
        <v>1</v>
      </c>
      <c r="AM286" s="120">
        <v>2.8</v>
      </c>
      <c r="AN286" s="120">
        <v>2.6</v>
      </c>
      <c r="AO286" s="121">
        <v>0</v>
      </c>
      <c r="AP286" s="120">
        <v>2</v>
      </c>
    </row>
    <row r="287" spans="1:42" ht="15" customHeight="1" x14ac:dyDescent="0.25">
      <c r="A287" t="s">
        <v>33</v>
      </c>
      <c r="B287" s="81" t="s">
        <v>41</v>
      </c>
      <c r="C287" s="81" t="s">
        <v>48</v>
      </c>
      <c r="D287" s="120" t="s">
        <v>55</v>
      </c>
      <c r="E287" s="120" t="s">
        <v>57</v>
      </c>
      <c r="F287" s="136">
        <v>0.1</v>
      </c>
      <c r="G287" s="120" t="s">
        <v>60</v>
      </c>
      <c r="H287" s="120" t="s">
        <v>64</v>
      </c>
      <c r="I287" s="120">
        <v>6</v>
      </c>
      <c r="J287" s="120" t="s">
        <v>69</v>
      </c>
      <c r="K287" s="120" t="s">
        <v>71</v>
      </c>
      <c r="L287" s="120">
        <v>0</v>
      </c>
      <c r="M287" s="120">
        <v>0</v>
      </c>
      <c r="N287" s="120">
        <v>0</v>
      </c>
      <c r="O287" s="120">
        <v>0</v>
      </c>
      <c r="P287" s="120">
        <v>0</v>
      </c>
      <c r="Q287" s="120" t="s">
        <v>75</v>
      </c>
      <c r="R287" s="79" t="s">
        <v>1270</v>
      </c>
      <c r="S287" s="137" t="s">
        <v>444</v>
      </c>
      <c r="T287" s="120">
        <v>5.580078125</v>
      </c>
      <c r="U287" s="120" t="s">
        <v>641</v>
      </c>
      <c r="V287" s="120" t="s">
        <v>641</v>
      </c>
      <c r="W287" s="120" t="s">
        <v>1847</v>
      </c>
      <c r="X287" s="120" t="s">
        <v>643</v>
      </c>
      <c r="Y287" s="120">
        <v>1.27</v>
      </c>
      <c r="Z287" s="120" t="s">
        <v>645</v>
      </c>
      <c r="AA287" s="120">
        <v>1.107226804015224</v>
      </c>
      <c r="AB287" s="137" t="s">
        <v>970</v>
      </c>
      <c r="AC287" s="120">
        <v>2010</v>
      </c>
      <c r="AD287" s="120">
        <v>7</v>
      </c>
      <c r="AE287" s="120" t="s">
        <v>1197</v>
      </c>
      <c r="AF287" s="120" t="s">
        <v>1134</v>
      </c>
      <c r="AG287" s="120" t="s">
        <v>1140</v>
      </c>
      <c r="AH287" s="120">
        <v>2</v>
      </c>
      <c r="AI287">
        <v>2</v>
      </c>
      <c r="AJ287" s="121">
        <v>2</v>
      </c>
      <c r="AK287" s="120" t="s">
        <v>76</v>
      </c>
      <c r="AL287" s="121">
        <v>1</v>
      </c>
      <c r="AM287" s="120">
        <v>9.5166666666666693</v>
      </c>
      <c r="AN287" s="120">
        <v>-13.716666666666701</v>
      </c>
      <c r="AO287" s="121">
        <v>0</v>
      </c>
      <c r="AP287" s="120">
        <v>2</v>
      </c>
    </row>
    <row r="288" spans="1:42" x14ac:dyDescent="0.25">
      <c r="A288" t="s">
        <v>33</v>
      </c>
      <c r="B288" s="81" t="s">
        <v>43</v>
      </c>
      <c r="C288" s="81" t="s">
        <v>48</v>
      </c>
      <c r="D288" s="120" t="s">
        <v>54</v>
      </c>
      <c r="E288" s="120" t="s">
        <v>56</v>
      </c>
      <c r="F288" s="136">
        <v>3.5</v>
      </c>
      <c r="G288" s="120" t="s">
        <v>61</v>
      </c>
      <c r="H288" s="120" t="s">
        <v>62</v>
      </c>
      <c r="I288" s="120">
        <v>12</v>
      </c>
      <c r="J288" s="120" t="s">
        <v>67</v>
      </c>
      <c r="K288" s="120" t="s">
        <v>70</v>
      </c>
      <c r="L288" s="120">
        <v>0</v>
      </c>
      <c r="M288" s="120">
        <v>0</v>
      </c>
      <c r="N288" s="120">
        <v>0</v>
      </c>
      <c r="O288" s="120">
        <v>0</v>
      </c>
      <c r="P288" s="120">
        <v>0</v>
      </c>
      <c r="Q288" s="120" t="s">
        <v>74</v>
      </c>
      <c r="R288" s="79" t="s">
        <v>1271</v>
      </c>
      <c r="S288" s="137" t="s">
        <v>463</v>
      </c>
      <c r="T288" s="120">
        <v>2.7802734375</v>
      </c>
      <c r="U288" s="120" t="s">
        <v>640</v>
      </c>
      <c r="V288" s="120" t="s">
        <v>639</v>
      </c>
      <c r="W288" s="120" t="s">
        <v>1846</v>
      </c>
      <c r="X288" s="120" t="s">
        <v>643</v>
      </c>
      <c r="Y288" s="120">
        <v>0.84</v>
      </c>
      <c r="Z288" s="120" t="s">
        <v>645</v>
      </c>
      <c r="AA288" s="120">
        <v>0</v>
      </c>
      <c r="AB288" s="137" t="s">
        <v>987</v>
      </c>
      <c r="AC288" s="120">
        <v>2010</v>
      </c>
      <c r="AD288" s="120">
        <v>7</v>
      </c>
      <c r="AE288" s="120" t="s">
        <v>1197</v>
      </c>
      <c r="AF288" s="120" t="s">
        <v>1134</v>
      </c>
      <c r="AG288" s="120" t="s">
        <v>1137</v>
      </c>
      <c r="AH288" s="120">
        <v>2</v>
      </c>
      <c r="AI288">
        <v>1</v>
      </c>
      <c r="AJ288" s="121">
        <v>1</v>
      </c>
      <c r="AK288" s="120" t="s">
        <v>76</v>
      </c>
      <c r="AL288" s="121">
        <v>0</v>
      </c>
      <c r="AM288" s="120">
        <v>4.2666666666666702</v>
      </c>
      <c r="AN288" s="120">
        <v>8.8666666666666707</v>
      </c>
      <c r="AO288" s="121">
        <v>0</v>
      </c>
      <c r="AP288" s="120">
        <v>3</v>
      </c>
    </row>
    <row r="289" spans="1:42" ht="15" customHeight="1" x14ac:dyDescent="0.25">
      <c r="A289" t="s">
        <v>33</v>
      </c>
      <c r="B289" s="81" t="s">
        <v>34</v>
      </c>
      <c r="C289" s="81" t="s">
        <v>47</v>
      </c>
      <c r="D289" s="120" t="s">
        <v>55</v>
      </c>
      <c r="E289" s="120" t="s">
        <v>57</v>
      </c>
      <c r="F289" s="136">
        <v>0.1</v>
      </c>
      <c r="G289" s="120" t="s">
        <v>60</v>
      </c>
      <c r="H289" s="120" t="s">
        <v>64</v>
      </c>
      <c r="I289" s="120">
        <v>4</v>
      </c>
      <c r="J289" s="120" t="s">
        <v>68</v>
      </c>
      <c r="K289" s="120" t="s">
        <v>70</v>
      </c>
      <c r="L289" s="120">
        <v>0</v>
      </c>
      <c r="M289" s="120">
        <v>0</v>
      </c>
      <c r="N289" s="120">
        <v>1</v>
      </c>
      <c r="O289" s="120">
        <v>1</v>
      </c>
      <c r="P289" s="120">
        <v>0</v>
      </c>
      <c r="Q289" s="120" t="s">
        <v>75</v>
      </c>
      <c r="R289" s="79" t="s">
        <v>1279</v>
      </c>
      <c r="S289" s="137" t="s">
        <v>412</v>
      </c>
      <c r="T289" s="120">
        <v>5.080078125</v>
      </c>
      <c r="U289" s="120" t="s">
        <v>639</v>
      </c>
      <c r="V289" s="120" t="s">
        <v>639</v>
      </c>
      <c r="W289" s="120" t="s">
        <v>1847</v>
      </c>
      <c r="X289" s="120" t="s">
        <v>643</v>
      </c>
      <c r="Y289" s="120">
        <v>1.5</v>
      </c>
      <c r="Z289" s="120" t="s">
        <v>645</v>
      </c>
      <c r="AA289" s="120">
        <v>9.505501847066275E-2</v>
      </c>
      <c r="AB289" s="137" t="s">
        <v>703</v>
      </c>
      <c r="AC289" s="120">
        <v>2010</v>
      </c>
      <c r="AD289" s="120">
        <v>9</v>
      </c>
      <c r="AE289" s="120" t="s">
        <v>1197</v>
      </c>
      <c r="AF289" s="120" t="s">
        <v>1136</v>
      </c>
      <c r="AG289" s="120" t="s">
        <v>1137</v>
      </c>
      <c r="AH289" s="120">
        <v>2</v>
      </c>
      <c r="AI289">
        <v>2</v>
      </c>
      <c r="AJ289" s="121">
        <v>2</v>
      </c>
      <c r="AK289" s="120" t="s">
        <v>76</v>
      </c>
      <c r="AL289" s="121">
        <v>1</v>
      </c>
      <c r="AM289" s="120">
        <v>3.8333333333333299</v>
      </c>
      <c r="AN289" s="120">
        <v>6.91</v>
      </c>
      <c r="AO289" s="121">
        <v>0</v>
      </c>
      <c r="AP289" s="120">
        <v>2</v>
      </c>
    </row>
    <row r="290" spans="1:42" x14ac:dyDescent="0.25">
      <c r="A290" t="s">
        <v>33</v>
      </c>
      <c r="B290" s="81" t="s">
        <v>34</v>
      </c>
      <c r="C290" s="81" t="s">
        <v>47</v>
      </c>
      <c r="D290" s="120" t="s">
        <v>55</v>
      </c>
      <c r="E290" s="120" t="s">
        <v>56</v>
      </c>
      <c r="F290" s="136">
        <v>15</v>
      </c>
      <c r="G290" s="120" t="s">
        <v>59</v>
      </c>
      <c r="H290" s="120" t="s">
        <v>64</v>
      </c>
      <c r="I290" s="120">
        <v>8</v>
      </c>
      <c r="J290" s="120" t="s">
        <v>69</v>
      </c>
      <c r="K290" s="120" t="s">
        <v>70</v>
      </c>
      <c r="L290" s="120">
        <v>0</v>
      </c>
      <c r="M290" s="120">
        <v>0</v>
      </c>
      <c r="N290" s="120">
        <v>0</v>
      </c>
      <c r="O290" s="120">
        <v>1</v>
      </c>
      <c r="P290" s="120">
        <v>0</v>
      </c>
      <c r="Q290" s="120" t="s">
        <v>75</v>
      </c>
      <c r="R290" s="79" t="s">
        <v>1283</v>
      </c>
      <c r="S290" s="137" t="s">
        <v>242</v>
      </c>
      <c r="T290" s="120">
        <v>3.76953125</v>
      </c>
      <c r="U290" s="120" t="s">
        <v>639</v>
      </c>
      <c r="V290" s="120" t="s">
        <v>639</v>
      </c>
      <c r="W290" s="120" t="s">
        <v>1847</v>
      </c>
      <c r="X290" s="120" t="s">
        <v>643</v>
      </c>
      <c r="Y290" s="120">
        <v>1.28</v>
      </c>
      <c r="Z290" s="120" t="s">
        <v>647</v>
      </c>
      <c r="AA290" s="120">
        <v>14.422355890274019</v>
      </c>
      <c r="AB290" s="137" t="s">
        <v>796</v>
      </c>
      <c r="AC290" s="120">
        <v>2010</v>
      </c>
      <c r="AD290" s="120">
        <v>10</v>
      </c>
      <c r="AE290" s="120" t="s">
        <v>1197</v>
      </c>
      <c r="AF290" s="120" t="s">
        <v>1136</v>
      </c>
      <c r="AG290" s="120" t="s">
        <v>1137</v>
      </c>
      <c r="AH290" s="120">
        <v>2</v>
      </c>
      <c r="AI290">
        <v>2</v>
      </c>
      <c r="AJ290" s="121">
        <v>2</v>
      </c>
      <c r="AK290" s="120" t="s">
        <v>76</v>
      </c>
      <c r="AL290" s="121">
        <v>1</v>
      </c>
      <c r="AM290" s="120">
        <v>6.2839999999999998</v>
      </c>
      <c r="AN290" s="120">
        <v>3.4243333333333301</v>
      </c>
      <c r="AO290" s="121">
        <v>0</v>
      </c>
      <c r="AP290" s="120">
        <v>3</v>
      </c>
    </row>
    <row r="291" spans="1:42" x14ac:dyDescent="0.25">
      <c r="A291" t="s">
        <v>32</v>
      </c>
      <c r="B291" s="81" t="s">
        <v>41</v>
      </c>
      <c r="C291" s="81" t="s">
        <v>47</v>
      </c>
      <c r="D291" s="120" t="s">
        <v>54</v>
      </c>
      <c r="E291" s="120" t="s">
        <v>56</v>
      </c>
      <c r="F291" s="136">
        <v>0.1</v>
      </c>
      <c r="G291" s="120" t="s">
        <v>60</v>
      </c>
      <c r="H291" s="120" t="s">
        <v>64</v>
      </c>
      <c r="I291" s="120">
        <v>5</v>
      </c>
      <c r="J291" s="120" t="s">
        <v>69</v>
      </c>
      <c r="K291" s="120" t="s">
        <v>70</v>
      </c>
      <c r="L291" s="120">
        <v>0</v>
      </c>
      <c r="M291" s="120">
        <v>0</v>
      </c>
      <c r="N291" s="120">
        <v>0</v>
      </c>
      <c r="O291" s="120">
        <v>0</v>
      </c>
      <c r="P291" s="120">
        <v>0</v>
      </c>
      <c r="Q291" s="120" t="s">
        <v>75</v>
      </c>
      <c r="R291" s="79" t="s">
        <v>1285</v>
      </c>
      <c r="S291" s="137" t="s">
        <v>431</v>
      </c>
      <c r="T291" s="120">
        <v>2.830078125</v>
      </c>
      <c r="U291" s="120" t="s">
        <v>640</v>
      </c>
      <c r="V291" s="120" t="s">
        <v>639</v>
      </c>
      <c r="W291" s="120" t="s">
        <v>1845</v>
      </c>
      <c r="X291" s="120" t="s">
        <v>642</v>
      </c>
      <c r="Y291" s="120">
        <v>0.270625</v>
      </c>
      <c r="Z291" s="120" t="s">
        <v>645</v>
      </c>
      <c r="AA291" s="120">
        <v>0</v>
      </c>
      <c r="AB291" s="137" t="s">
        <v>957</v>
      </c>
      <c r="AC291" s="120">
        <v>2010</v>
      </c>
      <c r="AD291" s="120">
        <v>10</v>
      </c>
      <c r="AE291" s="120" t="s">
        <v>1197</v>
      </c>
      <c r="AF291" s="120" t="s">
        <v>1136</v>
      </c>
      <c r="AG291" s="120" t="s">
        <v>1140</v>
      </c>
      <c r="AH291" s="120">
        <v>2</v>
      </c>
      <c r="AI291">
        <v>1</v>
      </c>
      <c r="AJ291" s="121">
        <v>2</v>
      </c>
      <c r="AK291" s="120" t="s">
        <v>76</v>
      </c>
      <c r="AL291" s="121">
        <v>1</v>
      </c>
      <c r="AM291" s="120">
        <v>9.2916666666666696</v>
      </c>
      <c r="AN291" s="120">
        <v>-13.283333333333299</v>
      </c>
      <c r="AO291" s="121">
        <v>0</v>
      </c>
      <c r="AP291" s="120">
        <v>3</v>
      </c>
    </row>
    <row r="292" spans="1:42" x14ac:dyDescent="0.25">
      <c r="A292" t="s">
        <v>33</v>
      </c>
      <c r="B292" s="81" t="s">
        <v>1191</v>
      </c>
      <c r="C292" s="81" t="s">
        <v>49</v>
      </c>
      <c r="D292" s="120" t="s">
        <v>54</v>
      </c>
      <c r="E292" s="120" t="s">
        <v>56</v>
      </c>
      <c r="F292" s="136">
        <v>12.5</v>
      </c>
      <c r="G292" s="120" t="s">
        <v>61</v>
      </c>
      <c r="H292" s="120" t="s">
        <v>66</v>
      </c>
      <c r="I292" s="120">
        <v>14</v>
      </c>
      <c r="J292" s="120" t="s">
        <v>67</v>
      </c>
      <c r="K292" s="120" t="s">
        <v>70</v>
      </c>
      <c r="L292" s="120">
        <v>1</v>
      </c>
      <c r="M292" s="120">
        <v>1</v>
      </c>
      <c r="N292" s="120">
        <v>0</v>
      </c>
      <c r="O292" s="120">
        <v>1</v>
      </c>
      <c r="P292" s="120">
        <v>0</v>
      </c>
      <c r="Q292" s="120" t="s">
        <v>75</v>
      </c>
      <c r="R292" s="79" t="s">
        <v>1300</v>
      </c>
      <c r="S292" s="137" t="s">
        <v>480</v>
      </c>
      <c r="T292" s="120">
        <v>4.5595703125</v>
      </c>
      <c r="U292" s="120" t="s">
        <v>639</v>
      </c>
      <c r="V292" s="120" t="s">
        <v>639</v>
      </c>
      <c r="W292" s="120" t="s">
        <v>1846</v>
      </c>
      <c r="X292" s="120" t="s">
        <v>643</v>
      </c>
      <c r="Y292" s="120">
        <v>1.06</v>
      </c>
      <c r="Z292" s="120" t="s">
        <v>645</v>
      </c>
      <c r="AA292" s="120">
        <v>0</v>
      </c>
      <c r="AB292" s="137" t="s">
        <v>1004</v>
      </c>
      <c r="AC292" s="120">
        <v>2011</v>
      </c>
      <c r="AD292" s="120">
        <v>3</v>
      </c>
      <c r="AE292" s="120" t="s">
        <v>1196</v>
      </c>
      <c r="AF292" s="120" t="s">
        <v>1133</v>
      </c>
      <c r="AG292" s="120" t="s">
        <v>1138</v>
      </c>
      <c r="AH292" s="120">
        <v>2</v>
      </c>
      <c r="AI292">
        <v>2</v>
      </c>
      <c r="AJ292" s="121">
        <v>2</v>
      </c>
      <c r="AK292" s="120" t="s">
        <v>76</v>
      </c>
      <c r="AL292" s="121">
        <v>1</v>
      </c>
      <c r="AM292" s="120">
        <v>6.3116666666666701</v>
      </c>
      <c r="AN292" s="120">
        <v>3.4166666666666701</v>
      </c>
      <c r="AO292" s="121">
        <v>0</v>
      </c>
      <c r="AP292" s="120">
        <v>3</v>
      </c>
    </row>
    <row r="293" spans="1:42" x14ac:dyDescent="0.25">
      <c r="A293" t="s">
        <v>33</v>
      </c>
      <c r="B293" s="81" t="s">
        <v>1191</v>
      </c>
      <c r="C293" s="81" t="s">
        <v>49</v>
      </c>
      <c r="D293" s="120" t="s">
        <v>54</v>
      </c>
      <c r="E293" s="120" t="s">
        <v>56</v>
      </c>
      <c r="F293" s="136">
        <v>15</v>
      </c>
      <c r="G293" s="120" t="s">
        <v>59</v>
      </c>
      <c r="H293" s="120" t="s">
        <v>65</v>
      </c>
      <c r="I293" s="120">
        <v>12</v>
      </c>
      <c r="J293" s="120" t="s">
        <v>67</v>
      </c>
      <c r="K293" s="120" t="s">
        <v>70</v>
      </c>
      <c r="L293" s="120">
        <v>1</v>
      </c>
      <c r="M293" s="120">
        <v>0</v>
      </c>
      <c r="N293" s="120">
        <v>0</v>
      </c>
      <c r="O293" s="120">
        <v>0</v>
      </c>
      <c r="P293" s="120">
        <v>0</v>
      </c>
      <c r="Q293" s="120" t="s">
        <v>75</v>
      </c>
      <c r="R293" s="79" t="s">
        <v>1317</v>
      </c>
      <c r="S293" s="137" t="s">
        <v>131</v>
      </c>
      <c r="T293" s="120">
        <v>5.5703125</v>
      </c>
      <c r="U293" s="120" t="s">
        <v>641</v>
      </c>
      <c r="V293" s="120" t="s">
        <v>641</v>
      </c>
      <c r="W293" s="120" t="s">
        <v>1847</v>
      </c>
      <c r="X293" s="120" t="s">
        <v>644</v>
      </c>
      <c r="Y293" s="120">
        <v>1.53</v>
      </c>
      <c r="Z293" s="120" t="s">
        <v>645</v>
      </c>
      <c r="AA293" s="120">
        <v>1.0116497694980331</v>
      </c>
      <c r="AB293" s="137" t="s">
        <v>697</v>
      </c>
      <c r="AC293" s="120">
        <v>2011</v>
      </c>
      <c r="AD293" s="120">
        <v>6</v>
      </c>
      <c r="AE293" s="120" t="s">
        <v>1197</v>
      </c>
      <c r="AF293" s="120" t="s">
        <v>1134</v>
      </c>
      <c r="AG293" s="120" t="s">
        <v>1138</v>
      </c>
      <c r="AH293" s="120">
        <v>3</v>
      </c>
      <c r="AI293">
        <v>2</v>
      </c>
      <c r="AJ293" s="121">
        <v>3</v>
      </c>
      <c r="AK293" s="120" t="s">
        <v>76</v>
      </c>
      <c r="AL293" s="121">
        <v>1</v>
      </c>
      <c r="AM293" s="120">
        <v>6.1583333333333297</v>
      </c>
      <c r="AN293" s="120">
        <v>2.5333333333333301</v>
      </c>
      <c r="AO293" s="121">
        <v>0</v>
      </c>
      <c r="AP293" s="120">
        <v>3</v>
      </c>
    </row>
    <row r="294" spans="1:42" x14ac:dyDescent="0.25">
      <c r="A294" t="s">
        <v>33</v>
      </c>
      <c r="B294" s="81" t="s">
        <v>41</v>
      </c>
      <c r="C294" s="81" t="s">
        <v>47</v>
      </c>
      <c r="D294" s="120" t="s">
        <v>54</v>
      </c>
      <c r="E294" s="120" t="s">
        <v>56</v>
      </c>
      <c r="F294" s="136">
        <v>35</v>
      </c>
      <c r="G294" s="120" t="s">
        <v>59</v>
      </c>
      <c r="H294" s="120" t="s">
        <v>62</v>
      </c>
      <c r="I294" s="120">
        <v>6</v>
      </c>
      <c r="J294" s="120" t="s">
        <v>69</v>
      </c>
      <c r="K294" s="120" t="s">
        <v>73</v>
      </c>
      <c r="L294" s="120">
        <v>0</v>
      </c>
      <c r="M294" s="120">
        <v>0</v>
      </c>
      <c r="N294" s="120">
        <v>0</v>
      </c>
      <c r="O294" s="120">
        <v>0</v>
      </c>
      <c r="P294" s="120">
        <v>0</v>
      </c>
      <c r="Q294" s="120" t="s">
        <v>75</v>
      </c>
      <c r="R294" s="79" t="s">
        <v>1321</v>
      </c>
      <c r="S294" s="137" t="s">
        <v>195</v>
      </c>
      <c r="T294" s="120">
        <v>3.830078125</v>
      </c>
      <c r="U294" s="120" t="s">
        <v>639</v>
      </c>
      <c r="V294" s="120" t="s">
        <v>639</v>
      </c>
      <c r="W294" s="120" t="s">
        <v>1846</v>
      </c>
      <c r="X294" s="120" t="s">
        <v>642</v>
      </c>
      <c r="Y294" s="120">
        <v>0.57000000000000006</v>
      </c>
      <c r="Z294" s="120" t="s">
        <v>645</v>
      </c>
      <c r="AA294" s="120">
        <v>2.0027902826180711E-2</v>
      </c>
      <c r="AB294" s="137" t="s">
        <v>753</v>
      </c>
      <c r="AC294" s="120">
        <v>2011</v>
      </c>
      <c r="AD294" s="120">
        <v>7</v>
      </c>
      <c r="AE294" s="120" t="s">
        <v>1197</v>
      </c>
      <c r="AF294" s="120" t="s">
        <v>1134</v>
      </c>
      <c r="AG294" s="120" t="s">
        <v>1140</v>
      </c>
      <c r="AH294" s="120">
        <v>2</v>
      </c>
      <c r="AI294">
        <v>2</v>
      </c>
      <c r="AJ294" s="121">
        <v>1</v>
      </c>
      <c r="AK294" s="120" t="s">
        <v>76</v>
      </c>
      <c r="AL294" s="121">
        <v>0</v>
      </c>
      <c r="AM294" s="120">
        <v>9.1</v>
      </c>
      <c r="AN294" s="120">
        <v>-14.105</v>
      </c>
      <c r="AO294" s="121">
        <v>0</v>
      </c>
      <c r="AP294" s="120">
        <v>3</v>
      </c>
    </row>
    <row r="295" spans="1:42" x14ac:dyDescent="0.25">
      <c r="A295" t="s">
        <v>33</v>
      </c>
      <c r="B295" s="81" t="s">
        <v>36</v>
      </c>
      <c r="C295" s="81" t="s">
        <v>49</v>
      </c>
      <c r="D295" s="120" t="s">
        <v>55</v>
      </c>
      <c r="E295" s="120" t="s">
        <v>57</v>
      </c>
      <c r="F295" s="136">
        <v>7</v>
      </c>
      <c r="G295" s="120" t="s">
        <v>61</v>
      </c>
      <c r="H295" s="120" t="s">
        <v>62</v>
      </c>
      <c r="I295" s="120">
        <v>6</v>
      </c>
      <c r="J295" s="120" t="s">
        <v>69</v>
      </c>
      <c r="K295" s="120" t="s">
        <v>71</v>
      </c>
      <c r="L295" s="120">
        <v>0</v>
      </c>
      <c r="M295" s="120">
        <v>0</v>
      </c>
      <c r="N295" s="120">
        <v>0</v>
      </c>
      <c r="O295" s="120">
        <v>0</v>
      </c>
      <c r="P295" s="120">
        <v>0</v>
      </c>
      <c r="Q295" s="120" t="s">
        <v>75</v>
      </c>
      <c r="R295" s="79" t="s">
        <v>1336</v>
      </c>
      <c r="S295" s="137" t="s">
        <v>568</v>
      </c>
      <c r="T295" s="120">
        <v>2.919921875</v>
      </c>
      <c r="U295" s="120" t="s">
        <v>640</v>
      </c>
      <c r="V295" s="120" t="s">
        <v>639</v>
      </c>
      <c r="W295" s="120" t="s">
        <v>1846</v>
      </c>
      <c r="X295" s="120" t="s">
        <v>643</v>
      </c>
      <c r="Y295" s="120">
        <v>0.99</v>
      </c>
      <c r="Z295" s="120" t="s">
        <v>645</v>
      </c>
      <c r="AA295" s="120">
        <v>0</v>
      </c>
      <c r="AB295" s="137" t="s">
        <v>1075</v>
      </c>
      <c r="AC295" s="120">
        <v>2011</v>
      </c>
      <c r="AD295" s="120">
        <v>9</v>
      </c>
      <c r="AE295" s="120" t="s">
        <v>1197</v>
      </c>
      <c r="AF295" s="120" t="s">
        <v>1136</v>
      </c>
      <c r="AG295" s="120" t="s">
        <v>1138</v>
      </c>
      <c r="AH295" s="120">
        <v>2</v>
      </c>
      <c r="AI295">
        <v>1</v>
      </c>
      <c r="AJ295" s="121">
        <v>1</v>
      </c>
      <c r="AK295" s="120" t="s">
        <v>76</v>
      </c>
      <c r="AL295" s="121">
        <v>0</v>
      </c>
      <c r="AM295" s="120">
        <v>6.0166666666666702</v>
      </c>
      <c r="AN295" s="120">
        <v>1.25</v>
      </c>
      <c r="AO295" s="121">
        <v>1</v>
      </c>
      <c r="AP295" s="120">
        <v>2</v>
      </c>
    </row>
    <row r="296" spans="1:42" ht="15" customHeight="1" x14ac:dyDescent="0.25">
      <c r="A296" t="s">
        <v>33</v>
      </c>
      <c r="B296" s="81" t="s">
        <v>34</v>
      </c>
      <c r="C296" s="81" t="s">
        <v>47</v>
      </c>
      <c r="D296" s="120" t="s">
        <v>54</v>
      </c>
      <c r="E296" s="120" t="s">
        <v>56</v>
      </c>
      <c r="F296" s="136">
        <v>74</v>
      </c>
      <c r="G296" s="120" t="s">
        <v>59</v>
      </c>
      <c r="H296" s="120" t="s">
        <v>62</v>
      </c>
      <c r="I296" s="120">
        <v>16</v>
      </c>
      <c r="J296" s="120" t="s">
        <v>67</v>
      </c>
      <c r="K296" s="120" t="s">
        <v>70</v>
      </c>
      <c r="L296" s="120">
        <v>0</v>
      </c>
      <c r="M296" s="120">
        <v>0</v>
      </c>
      <c r="N296" s="120">
        <v>0</v>
      </c>
      <c r="O296" s="120">
        <v>0</v>
      </c>
      <c r="P296" s="120">
        <v>0</v>
      </c>
      <c r="Q296" s="120" t="s">
        <v>75</v>
      </c>
      <c r="R296" s="79" t="s">
        <v>1355</v>
      </c>
      <c r="S296" s="137" t="s">
        <v>120</v>
      </c>
      <c r="T296" s="120">
        <v>5.509765625</v>
      </c>
      <c r="U296" s="120" t="s">
        <v>639</v>
      </c>
      <c r="V296" s="120" t="s">
        <v>639</v>
      </c>
      <c r="W296" s="120" t="s">
        <v>1846</v>
      </c>
      <c r="X296" s="120" t="s">
        <v>643</v>
      </c>
      <c r="Y296" s="120">
        <v>1.06</v>
      </c>
      <c r="Z296" s="120" t="s">
        <v>645</v>
      </c>
      <c r="AA296" s="120">
        <v>0</v>
      </c>
      <c r="AB296" s="137" t="s">
        <v>688</v>
      </c>
      <c r="AC296" s="120">
        <v>2012</v>
      </c>
      <c r="AD296" s="120">
        <v>2</v>
      </c>
      <c r="AE296" s="120" t="s">
        <v>1196</v>
      </c>
      <c r="AF296" s="120" t="s">
        <v>1133</v>
      </c>
      <c r="AG296" s="120" t="s">
        <v>1137</v>
      </c>
      <c r="AH296" s="120">
        <v>2</v>
      </c>
      <c r="AI296">
        <v>2</v>
      </c>
      <c r="AJ296" s="121">
        <v>1</v>
      </c>
      <c r="AK296" s="120" t="s">
        <v>76</v>
      </c>
      <c r="AL296" s="121">
        <v>0</v>
      </c>
      <c r="AM296" s="120">
        <v>5.19166666666667</v>
      </c>
      <c r="AN296" s="120">
        <v>3.4516666666666702</v>
      </c>
      <c r="AO296" s="121">
        <v>0</v>
      </c>
      <c r="AP296" s="120">
        <v>3</v>
      </c>
    </row>
    <row r="297" spans="1:42" x14ac:dyDescent="0.25">
      <c r="A297" t="s">
        <v>33</v>
      </c>
      <c r="B297" s="81" t="s">
        <v>39</v>
      </c>
      <c r="C297" s="81" t="s">
        <v>48</v>
      </c>
      <c r="D297" s="120" t="s">
        <v>55</v>
      </c>
      <c r="E297" s="120" t="s">
        <v>57</v>
      </c>
      <c r="F297" s="136">
        <v>10</v>
      </c>
      <c r="G297" s="120" t="s">
        <v>61</v>
      </c>
      <c r="H297" s="120" t="s">
        <v>62</v>
      </c>
      <c r="I297" s="120">
        <v>10</v>
      </c>
      <c r="J297" s="120" t="s">
        <v>69</v>
      </c>
      <c r="K297" s="120" t="s">
        <v>71</v>
      </c>
      <c r="L297" s="120">
        <v>0</v>
      </c>
      <c r="M297" s="120">
        <v>0</v>
      </c>
      <c r="N297" s="120">
        <v>0</v>
      </c>
      <c r="O297" s="120">
        <v>0</v>
      </c>
      <c r="P297" s="120">
        <v>0</v>
      </c>
      <c r="Q297" s="120" t="s">
        <v>75</v>
      </c>
      <c r="R297" s="79" t="s">
        <v>1365</v>
      </c>
      <c r="S297" s="137" t="s">
        <v>592</v>
      </c>
      <c r="T297" s="120">
        <v>5.900390625</v>
      </c>
      <c r="U297" s="120" t="s">
        <v>641</v>
      </c>
      <c r="V297" s="120" t="s">
        <v>641</v>
      </c>
      <c r="W297" s="120" t="s">
        <v>1846</v>
      </c>
      <c r="X297" s="120" t="s">
        <v>643</v>
      </c>
      <c r="Y297" s="120">
        <v>0.95</v>
      </c>
      <c r="Z297" s="120" t="s">
        <v>645</v>
      </c>
      <c r="AA297" s="120">
        <v>0.17023717402253599</v>
      </c>
      <c r="AB297" s="137" t="s">
        <v>1096</v>
      </c>
      <c r="AC297" s="120">
        <v>2012</v>
      </c>
      <c r="AD297" s="120">
        <v>4</v>
      </c>
      <c r="AE297" s="120" t="s">
        <v>1197</v>
      </c>
      <c r="AF297" s="120" t="s">
        <v>1135</v>
      </c>
      <c r="AG297" s="120" t="s">
        <v>1138</v>
      </c>
      <c r="AH297" s="120">
        <v>2</v>
      </c>
      <c r="AI297">
        <v>2</v>
      </c>
      <c r="AJ297" s="121">
        <v>1</v>
      </c>
      <c r="AK297" s="120" t="s">
        <v>76</v>
      </c>
      <c r="AL297" s="121">
        <v>0</v>
      </c>
      <c r="AM297" s="120">
        <v>6</v>
      </c>
      <c r="AN297" s="120">
        <v>1.25</v>
      </c>
      <c r="AO297" s="121">
        <v>0</v>
      </c>
      <c r="AP297" s="120">
        <v>2</v>
      </c>
    </row>
    <row r="298" spans="1:42" x14ac:dyDescent="0.25">
      <c r="A298" t="s">
        <v>33</v>
      </c>
      <c r="B298" s="81" t="s">
        <v>39</v>
      </c>
      <c r="C298" s="81" t="s">
        <v>49</v>
      </c>
      <c r="D298" s="120" t="s">
        <v>55</v>
      </c>
      <c r="E298" s="120" t="s">
        <v>57</v>
      </c>
      <c r="F298" s="136">
        <v>5</v>
      </c>
      <c r="G298" s="120" t="s">
        <v>61</v>
      </c>
      <c r="H298" s="120" t="s">
        <v>62</v>
      </c>
      <c r="I298" s="120">
        <v>16</v>
      </c>
      <c r="J298" s="120" t="s">
        <v>67</v>
      </c>
      <c r="K298" s="120" t="s">
        <v>70</v>
      </c>
      <c r="L298" s="120">
        <v>0</v>
      </c>
      <c r="M298" s="120">
        <v>0</v>
      </c>
      <c r="N298" s="120">
        <v>0</v>
      </c>
      <c r="O298" s="120">
        <v>0</v>
      </c>
      <c r="P298" s="120">
        <v>0</v>
      </c>
      <c r="Q298" s="120" t="s">
        <v>75</v>
      </c>
      <c r="R298" s="79" t="s">
        <v>1368</v>
      </c>
      <c r="S298" s="137" t="s">
        <v>478</v>
      </c>
      <c r="T298" s="120">
        <v>2.830078125</v>
      </c>
      <c r="U298" s="120" t="s">
        <v>640</v>
      </c>
      <c r="V298" s="120" t="s">
        <v>639</v>
      </c>
      <c r="W298" s="120" t="s">
        <v>1846</v>
      </c>
      <c r="X298" s="120" t="s">
        <v>642</v>
      </c>
      <c r="Y298" s="120">
        <v>0.73</v>
      </c>
      <c r="Z298" s="120" t="s">
        <v>645</v>
      </c>
      <c r="AA298" s="120">
        <v>0</v>
      </c>
      <c r="AB298" s="137" t="s">
        <v>1002</v>
      </c>
      <c r="AC298" s="120">
        <v>2012</v>
      </c>
      <c r="AD298" s="120">
        <v>4</v>
      </c>
      <c r="AE298" s="120" t="s">
        <v>1197</v>
      </c>
      <c r="AF298" s="120" t="s">
        <v>1135</v>
      </c>
      <c r="AG298" s="120" t="s">
        <v>1138</v>
      </c>
      <c r="AH298" s="120">
        <v>2</v>
      </c>
      <c r="AI298">
        <v>1</v>
      </c>
      <c r="AJ298" s="121">
        <v>1</v>
      </c>
      <c r="AK298" s="120" t="s">
        <v>76</v>
      </c>
      <c r="AL298" s="121">
        <v>0</v>
      </c>
      <c r="AM298" s="120">
        <v>6.0333333333333297</v>
      </c>
      <c r="AN298" s="120">
        <v>1.25</v>
      </c>
      <c r="AO298" s="121">
        <v>0</v>
      </c>
      <c r="AP298" s="120">
        <v>3</v>
      </c>
    </row>
    <row r="299" spans="1:42" x14ac:dyDescent="0.25">
      <c r="A299" t="s">
        <v>33</v>
      </c>
      <c r="B299" s="81" t="s">
        <v>1192</v>
      </c>
      <c r="C299" s="81" t="s">
        <v>47</v>
      </c>
      <c r="D299" s="120" t="s">
        <v>54</v>
      </c>
      <c r="E299" s="120" t="s">
        <v>57</v>
      </c>
      <c r="F299" s="136">
        <v>0.1</v>
      </c>
      <c r="G299" s="120" t="s">
        <v>60</v>
      </c>
      <c r="H299" s="120" t="s">
        <v>64</v>
      </c>
      <c r="I299" s="120">
        <v>7</v>
      </c>
      <c r="J299" s="120" t="s">
        <v>69</v>
      </c>
      <c r="K299" s="120" t="s">
        <v>72</v>
      </c>
      <c r="L299" s="120">
        <v>0</v>
      </c>
      <c r="M299" s="120">
        <v>0</v>
      </c>
      <c r="N299" s="120">
        <v>0</v>
      </c>
      <c r="O299" s="120">
        <v>0</v>
      </c>
      <c r="P299" s="120">
        <v>0</v>
      </c>
      <c r="Q299" s="120" t="s">
        <v>75</v>
      </c>
      <c r="R299" s="79" t="s">
        <v>1369</v>
      </c>
      <c r="S299" s="137" t="s">
        <v>436</v>
      </c>
      <c r="T299" s="120">
        <v>4.55078125</v>
      </c>
      <c r="U299" s="120" t="s">
        <v>639</v>
      </c>
      <c r="V299" s="120" t="s">
        <v>639</v>
      </c>
      <c r="W299" s="120" t="s">
        <v>1846</v>
      </c>
      <c r="X299" s="120" t="s">
        <v>643</v>
      </c>
      <c r="Y299" s="120">
        <v>0.98</v>
      </c>
      <c r="Z299" s="120" t="s">
        <v>645</v>
      </c>
      <c r="AA299" s="120">
        <v>0</v>
      </c>
      <c r="AB299" s="137" t="s">
        <v>962</v>
      </c>
      <c r="AC299" s="120">
        <v>2012</v>
      </c>
      <c r="AD299" s="120">
        <v>4</v>
      </c>
      <c r="AE299" s="120" t="s">
        <v>1197</v>
      </c>
      <c r="AF299" s="120" t="s">
        <v>1135</v>
      </c>
      <c r="AG299" s="120" t="s">
        <v>1139</v>
      </c>
      <c r="AH299" s="120">
        <v>2</v>
      </c>
      <c r="AI299">
        <v>2</v>
      </c>
      <c r="AJ299" s="121">
        <v>2</v>
      </c>
      <c r="AK299" s="120" t="s">
        <v>76</v>
      </c>
      <c r="AL299" s="121">
        <v>1</v>
      </c>
      <c r="AM299" s="120">
        <v>-5.8650000000000002</v>
      </c>
      <c r="AN299" s="120">
        <v>13.414999999999999</v>
      </c>
      <c r="AO299" s="121">
        <v>0</v>
      </c>
      <c r="AP299" s="120">
        <v>1</v>
      </c>
    </row>
    <row r="300" spans="1:42" x14ac:dyDescent="0.25">
      <c r="A300" t="s">
        <v>32</v>
      </c>
      <c r="B300" s="81" t="s">
        <v>38</v>
      </c>
      <c r="C300" s="81" t="s">
        <v>47</v>
      </c>
      <c r="D300" s="120" t="s">
        <v>55</v>
      </c>
      <c r="E300" s="120" t="s">
        <v>57</v>
      </c>
      <c r="F300" s="136">
        <v>0.4</v>
      </c>
      <c r="G300" s="120" t="s">
        <v>60</v>
      </c>
      <c r="H300" s="120" t="s">
        <v>64</v>
      </c>
      <c r="I300" s="120">
        <v>2</v>
      </c>
      <c r="J300" s="120" t="s">
        <v>68</v>
      </c>
      <c r="K300" s="120" t="s">
        <v>71</v>
      </c>
      <c r="L300" s="120">
        <v>0</v>
      </c>
      <c r="M300" s="120">
        <v>0</v>
      </c>
      <c r="N300" s="120">
        <v>0</v>
      </c>
      <c r="O300" s="120">
        <v>0</v>
      </c>
      <c r="P300" s="120">
        <v>0</v>
      </c>
      <c r="Q300" s="120" t="s">
        <v>75</v>
      </c>
      <c r="R300" t="s">
        <v>1380</v>
      </c>
      <c r="S300" s="137" t="s">
        <v>424</v>
      </c>
      <c r="T300" s="120">
        <v>4.7001953125</v>
      </c>
      <c r="U300" s="120" t="s">
        <v>639</v>
      </c>
      <c r="V300" s="120" t="s">
        <v>639</v>
      </c>
      <c r="W300" s="120" t="s">
        <v>1847</v>
      </c>
      <c r="X300" s="120" t="s">
        <v>644</v>
      </c>
      <c r="Y300" s="120">
        <v>1.95</v>
      </c>
      <c r="Z300" s="120" t="s">
        <v>647</v>
      </c>
      <c r="AA300" s="120">
        <v>11.41231739893551</v>
      </c>
      <c r="AB300" s="137" t="s">
        <v>950</v>
      </c>
      <c r="AC300" s="120">
        <v>2012</v>
      </c>
      <c r="AD300" s="120">
        <v>7</v>
      </c>
      <c r="AE300" s="120" t="s">
        <v>1197</v>
      </c>
      <c r="AF300" s="120" t="s">
        <v>1134</v>
      </c>
      <c r="AG300" s="120" t="s">
        <v>1138</v>
      </c>
      <c r="AH300" s="120">
        <v>2</v>
      </c>
      <c r="AI300">
        <v>2</v>
      </c>
      <c r="AJ300" s="121">
        <v>2</v>
      </c>
      <c r="AK300" s="120" t="s">
        <v>76</v>
      </c>
      <c r="AL300" s="121">
        <v>1</v>
      </c>
      <c r="AM300" s="120">
        <v>5.2733333333333299</v>
      </c>
      <c r="AN300" s="120">
        <v>-4.03</v>
      </c>
      <c r="AO300" s="121">
        <v>0</v>
      </c>
      <c r="AP300" s="120">
        <v>2</v>
      </c>
    </row>
    <row r="301" spans="1:42" x14ac:dyDescent="0.25">
      <c r="A301" t="s">
        <v>33</v>
      </c>
      <c r="B301" s="81" t="s">
        <v>41</v>
      </c>
      <c r="C301" s="81" t="s">
        <v>47</v>
      </c>
      <c r="D301" s="120" t="s">
        <v>54</v>
      </c>
      <c r="E301" s="120" t="s">
        <v>57</v>
      </c>
      <c r="F301" s="136">
        <v>20</v>
      </c>
      <c r="G301" s="120" t="s">
        <v>59</v>
      </c>
      <c r="H301" s="120" t="s">
        <v>64</v>
      </c>
      <c r="I301" s="120">
        <v>6</v>
      </c>
      <c r="J301" s="120" t="s">
        <v>69</v>
      </c>
      <c r="K301" s="120" t="s">
        <v>70</v>
      </c>
      <c r="L301" s="120">
        <v>0</v>
      </c>
      <c r="M301" s="120">
        <v>0</v>
      </c>
      <c r="N301" s="120">
        <v>1</v>
      </c>
      <c r="O301" s="120">
        <v>1</v>
      </c>
      <c r="P301" s="120">
        <v>0</v>
      </c>
      <c r="Q301" s="120" t="s">
        <v>75</v>
      </c>
      <c r="R301" s="79" t="s">
        <v>1391</v>
      </c>
      <c r="S301" s="137" t="s">
        <v>201</v>
      </c>
      <c r="T301" s="120">
        <v>3.75</v>
      </c>
      <c r="U301" s="120" t="s">
        <v>639</v>
      </c>
      <c r="V301" s="120" t="s">
        <v>639</v>
      </c>
      <c r="W301" s="120" t="s">
        <v>1846</v>
      </c>
      <c r="X301" s="120" t="s">
        <v>642</v>
      </c>
      <c r="Y301" s="120">
        <v>0.56000000000000005</v>
      </c>
      <c r="Z301" s="120" t="s">
        <v>645</v>
      </c>
      <c r="AA301" s="120">
        <v>0.20624788118187681</v>
      </c>
      <c r="AB301" s="137" t="s">
        <v>759</v>
      </c>
      <c r="AC301" s="120">
        <v>2012</v>
      </c>
      <c r="AD301" s="120">
        <v>8</v>
      </c>
      <c r="AE301" s="120" t="s">
        <v>1197</v>
      </c>
      <c r="AF301" s="120" t="s">
        <v>1134</v>
      </c>
      <c r="AG301" s="120" t="s">
        <v>1140</v>
      </c>
      <c r="AH301" s="120">
        <v>2</v>
      </c>
      <c r="AI301">
        <v>2</v>
      </c>
      <c r="AJ301" s="121">
        <v>2</v>
      </c>
      <c r="AK301" s="120" t="s">
        <v>76</v>
      </c>
      <c r="AL301" s="121">
        <v>1</v>
      </c>
      <c r="AM301" s="120">
        <v>9.2650000000000006</v>
      </c>
      <c r="AN301" s="120">
        <v>-13.9716666666667</v>
      </c>
      <c r="AO301" s="121">
        <v>0</v>
      </c>
      <c r="AP301" s="120">
        <v>3</v>
      </c>
    </row>
    <row r="302" spans="1:42" x14ac:dyDescent="0.25">
      <c r="A302" t="s">
        <v>33</v>
      </c>
      <c r="B302" s="81" t="s">
        <v>41</v>
      </c>
      <c r="C302" s="81" t="s">
        <v>47</v>
      </c>
      <c r="D302" s="120" t="s">
        <v>54</v>
      </c>
      <c r="E302" s="120" t="s">
        <v>57</v>
      </c>
      <c r="F302" s="133">
        <v>2.5</v>
      </c>
      <c r="G302" s="120" t="s">
        <v>61</v>
      </c>
      <c r="H302" s="120" t="s">
        <v>64</v>
      </c>
      <c r="I302" s="120">
        <v>6</v>
      </c>
      <c r="J302" s="120" t="s">
        <v>69</v>
      </c>
      <c r="K302" s="120" t="s">
        <v>71</v>
      </c>
      <c r="L302" s="120">
        <v>0</v>
      </c>
      <c r="M302" s="120">
        <v>0</v>
      </c>
      <c r="N302" s="120">
        <v>0</v>
      </c>
      <c r="O302" s="120">
        <v>0</v>
      </c>
      <c r="P302" s="120">
        <v>0</v>
      </c>
      <c r="Q302" s="120" t="s">
        <v>75</v>
      </c>
      <c r="R302" s="79" t="s">
        <v>1399</v>
      </c>
      <c r="S302" s="137" t="s">
        <v>609</v>
      </c>
      <c r="T302" s="120">
        <v>3.9599609375</v>
      </c>
      <c r="U302" s="120" t="s">
        <v>639</v>
      </c>
      <c r="V302" s="120" t="s">
        <v>639</v>
      </c>
      <c r="W302" s="120" t="s">
        <v>1845</v>
      </c>
      <c r="X302" s="120" t="s">
        <v>642</v>
      </c>
      <c r="Y302" s="120">
        <v>0.32</v>
      </c>
      <c r="Z302" s="120" t="s">
        <v>647</v>
      </c>
      <c r="AA302" s="120">
        <v>29.119760077446688</v>
      </c>
      <c r="AB302" s="137" t="s">
        <v>1110</v>
      </c>
      <c r="AC302" s="120">
        <v>2012</v>
      </c>
      <c r="AD302" s="120">
        <v>10</v>
      </c>
      <c r="AE302" s="120" t="s">
        <v>1197</v>
      </c>
      <c r="AF302" s="120" t="s">
        <v>1136</v>
      </c>
      <c r="AG302" s="120" t="s">
        <v>1140</v>
      </c>
      <c r="AH302" s="120">
        <v>2</v>
      </c>
      <c r="AI302">
        <v>1</v>
      </c>
      <c r="AJ302" s="121">
        <v>2</v>
      </c>
      <c r="AK302" s="120" t="s">
        <v>76</v>
      </c>
      <c r="AL302" s="121">
        <v>1</v>
      </c>
      <c r="AM302" s="120">
        <v>9.4016666666666708</v>
      </c>
      <c r="AN302" s="120">
        <v>-13.765000000000001</v>
      </c>
      <c r="AO302" s="121">
        <v>0</v>
      </c>
      <c r="AP302" s="120">
        <v>2</v>
      </c>
    </row>
    <row r="303" spans="1:42" x14ac:dyDescent="0.25">
      <c r="A303" t="s">
        <v>33</v>
      </c>
      <c r="B303" s="81" t="s">
        <v>36</v>
      </c>
      <c r="C303" s="81" t="s">
        <v>49</v>
      </c>
      <c r="D303" s="120" t="s">
        <v>55</v>
      </c>
      <c r="E303" s="120" t="s">
        <v>57</v>
      </c>
      <c r="F303" s="136">
        <v>8</v>
      </c>
      <c r="G303" s="120" t="s">
        <v>61</v>
      </c>
      <c r="H303" s="120" t="s">
        <v>62</v>
      </c>
      <c r="I303" s="120">
        <v>4</v>
      </c>
      <c r="J303" s="120" t="s">
        <v>68</v>
      </c>
      <c r="K303" s="120" t="s">
        <v>71</v>
      </c>
      <c r="L303" s="120">
        <v>0</v>
      </c>
      <c r="M303" s="120">
        <v>0</v>
      </c>
      <c r="N303" s="120">
        <v>0</v>
      </c>
      <c r="O303" s="120">
        <v>0</v>
      </c>
      <c r="P303" s="120">
        <v>0</v>
      </c>
      <c r="Q303" s="120" t="s">
        <v>74</v>
      </c>
      <c r="R303" s="79" t="s">
        <v>1402</v>
      </c>
      <c r="S303" s="137" t="s">
        <v>468</v>
      </c>
      <c r="T303" s="120">
        <v>3.5302734375</v>
      </c>
      <c r="U303" s="120" t="s">
        <v>639</v>
      </c>
      <c r="V303" s="120" t="s">
        <v>639</v>
      </c>
      <c r="W303" s="120" t="s">
        <v>1846</v>
      </c>
      <c r="X303" s="120" t="s">
        <v>643</v>
      </c>
      <c r="Y303" s="120">
        <v>1.24</v>
      </c>
      <c r="Z303" s="120" t="s">
        <v>645</v>
      </c>
      <c r="AA303" s="120">
        <v>0</v>
      </c>
      <c r="AB303" s="137" t="s">
        <v>992</v>
      </c>
      <c r="AC303" s="120">
        <v>2012</v>
      </c>
      <c r="AD303" s="120">
        <v>11</v>
      </c>
      <c r="AE303" s="120" t="s">
        <v>1196</v>
      </c>
      <c r="AF303" s="120" t="s">
        <v>1136</v>
      </c>
      <c r="AG303" s="120" t="s">
        <v>1138</v>
      </c>
      <c r="AH303" s="120">
        <v>2</v>
      </c>
      <c r="AI303">
        <v>2</v>
      </c>
      <c r="AJ303" s="121">
        <v>1</v>
      </c>
      <c r="AK303" s="120" t="s">
        <v>76</v>
      </c>
      <c r="AL303" s="121">
        <v>0</v>
      </c>
      <c r="AM303" s="120">
        <v>6.0383333333333304</v>
      </c>
      <c r="AN303" s="120">
        <v>1.3049999999999999</v>
      </c>
      <c r="AO303" s="121">
        <v>1</v>
      </c>
      <c r="AP303" s="120">
        <v>2</v>
      </c>
    </row>
    <row r="304" spans="1:42" x14ac:dyDescent="0.25">
      <c r="A304" t="s">
        <v>33</v>
      </c>
      <c r="B304" s="81" t="s">
        <v>42</v>
      </c>
      <c r="C304" s="81" t="s">
        <v>47</v>
      </c>
      <c r="D304" s="120" t="s">
        <v>54</v>
      </c>
      <c r="E304" s="120" t="s">
        <v>57</v>
      </c>
      <c r="F304" s="136">
        <v>3</v>
      </c>
      <c r="G304" s="120" t="s">
        <v>61</v>
      </c>
      <c r="H304" s="120" t="s">
        <v>62</v>
      </c>
      <c r="I304" s="120">
        <v>3</v>
      </c>
      <c r="J304" s="120" t="s">
        <v>68</v>
      </c>
      <c r="K304" s="120" t="s">
        <v>72</v>
      </c>
      <c r="L304" s="120">
        <v>0</v>
      </c>
      <c r="M304" s="120">
        <v>0</v>
      </c>
      <c r="N304" s="120">
        <v>0</v>
      </c>
      <c r="O304" s="120">
        <v>0</v>
      </c>
      <c r="P304" s="120">
        <v>0</v>
      </c>
      <c r="Q304" s="120" t="s">
        <v>75</v>
      </c>
      <c r="R304" s="79" t="s">
        <v>1408</v>
      </c>
      <c r="S304" s="137" t="s">
        <v>503</v>
      </c>
      <c r="T304" s="120">
        <v>3.5703125</v>
      </c>
      <c r="U304" s="120" t="s">
        <v>639</v>
      </c>
      <c r="V304" s="120" t="s">
        <v>639</v>
      </c>
      <c r="W304" s="120" t="s">
        <v>1846</v>
      </c>
      <c r="X304" s="120" t="s">
        <v>643</v>
      </c>
      <c r="Y304" s="120">
        <v>0.89</v>
      </c>
      <c r="Z304" s="120" t="s">
        <v>645</v>
      </c>
      <c r="AA304" s="120">
        <v>0</v>
      </c>
      <c r="AB304" s="137" t="s">
        <v>1024</v>
      </c>
      <c r="AC304" s="120">
        <v>2013</v>
      </c>
      <c r="AD304" s="120">
        <v>1</v>
      </c>
      <c r="AE304" s="120" t="s">
        <v>1196</v>
      </c>
      <c r="AF304" s="120" t="s">
        <v>1133</v>
      </c>
      <c r="AG304" s="120" t="s">
        <v>1139</v>
      </c>
      <c r="AH304" s="120">
        <v>2</v>
      </c>
      <c r="AI304">
        <v>2</v>
      </c>
      <c r="AJ304" s="121">
        <v>1</v>
      </c>
      <c r="AK304" s="120" t="s">
        <v>76</v>
      </c>
      <c r="AL304" s="121">
        <v>0</v>
      </c>
      <c r="AM304" s="120">
        <v>-4.73166666666667</v>
      </c>
      <c r="AN304" s="120">
        <v>11.7783333333333</v>
      </c>
      <c r="AO304" s="121">
        <v>0</v>
      </c>
      <c r="AP304" s="120">
        <v>1</v>
      </c>
    </row>
    <row r="305" spans="1:42" x14ac:dyDescent="0.25">
      <c r="A305" t="s">
        <v>33</v>
      </c>
      <c r="B305" s="81" t="s">
        <v>34</v>
      </c>
      <c r="C305" s="81" t="s">
        <v>47</v>
      </c>
      <c r="D305" s="120" t="s">
        <v>55</v>
      </c>
      <c r="E305" s="120" t="s">
        <v>56</v>
      </c>
      <c r="F305" s="136">
        <v>20</v>
      </c>
      <c r="G305" s="120" t="s">
        <v>59</v>
      </c>
      <c r="H305" s="120" t="s">
        <v>62</v>
      </c>
      <c r="I305" s="120">
        <v>6</v>
      </c>
      <c r="J305" s="120" t="s">
        <v>69</v>
      </c>
      <c r="K305" s="120" t="s">
        <v>70</v>
      </c>
      <c r="L305" s="120">
        <v>0</v>
      </c>
      <c r="M305" s="120">
        <v>0</v>
      </c>
      <c r="N305" s="120">
        <v>0</v>
      </c>
      <c r="O305" s="120">
        <v>0</v>
      </c>
      <c r="P305" s="120">
        <v>0</v>
      </c>
      <c r="Q305" s="120" t="s">
        <v>75</v>
      </c>
      <c r="R305" s="79" t="s">
        <v>1416</v>
      </c>
      <c r="S305" s="137" t="s">
        <v>145</v>
      </c>
      <c r="T305" s="120">
        <v>3.0302734375</v>
      </c>
      <c r="U305" s="120" t="s">
        <v>640</v>
      </c>
      <c r="V305" s="120" t="s">
        <v>639</v>
      </c>
      <c r="W305" s="120" t="s">
        <v>1846</v>
      </c>
      <c r="X305" s="120" t="s">
        <v>642</v>
      </c>
      <c r="Y305" s="120">
        <v>0.72</v>
      </c>
      <c r="Z305" s="120" t="s">
        <v>645</v>
      </c>
      <c r="AA305" s="120">
        <v>0</v>
      </c>
      <c r="AB305" s="137" t="s">
        <v>710</v>
      </c>
      <c r="AC305" s="120">
        <v>2013</v>
      </c>
      <c r="AD305" s="120">
        <v>2</v>
      </c>
      <c r="AE305" s="120" t="s">
        <v>1196</v>
      </c>
      <c r="AF305" s="120" t="s">
        <v>1133</v>
      </c>
      <c r="AG305" s="120" t="s">
        <v>1137</v>
      </c>
      <c r="AH305" s="120">
        <v>2</v>
      </c>
      <c r="AI305">
        <v>1</v>
      </c>
      <c r="AJ305" s="121">
        <v>1</v>
      </c>
      <c r="AK305" s="120" t="s">
        <v>76</v>
      </c>
      <c r="AL305" s="121">
        <v>0</v>
      </c>
      <c r="AM305" s="120">
        <v>4.11133333333333</v>
      </c>
      <c r="AN305" s="120">
        <v>6.8761666666666699</v>
      </c>
      <c r="AO305" s="121">
        <v>0</v>
      </c>
      <c r="AP305" s="120">
        <v>3</v>
      </c>
    </row>
    <row r="306" spans="1:42" x14ac:dyDescent="0.25">
      <c r="A306" t="s">
        <v>33</v>
      </c>
      <c r="B306" s="81" t="s">
        <v>34</v>
      </c>
      <c r="C306" s="81" t="s">
        <v>47</v>
      </c>
      <c r="D306" s="120" t="s">
        <v>55</v>
      </c>
      <c r="E306" s="120" t="s">
        <v>58</v>
      </c>
      <c r="F306" s="136">
        <v>0</v>
      </c>
      <c r="G306" s="120" t="s">
        <v>60</v>
      </c>
      <c r="H306" s="120" t="s">
        <v>64</v>
      </c>
      <c r="I306" s="120">
        <v>4</v>
      </c>
      <c r="J306" s="120" t="s">
        <v>68</v>
      </c>
      <c r="K306" s="120" t="s">
        <v>71</v>
      </c>
      <c r="L306" s="120">
        <v>0</v>
      </c>
      <c r="M306" s="120">
        <v>0</v>
      </c>
      <c r="N306" s="120">
        <v>0</v>
      </c>
      <c r="O306" s="120">
        <v>0</v>
      </c>
      <c r="P306" s="120">
        <v>0</v>
      </c>
      <c r="Q306" s="120" t="s">
        <v>75</v>
      </c>
      <c r="R306" s="79" t="s">
        <v>1418</v>
      </c>
      <c r="S306" s="137" t="s">
        <v>388</v>
      </c>
      <c r="T306" s="120">
        <v>5.23046875</v>
      </c>
      <c r="U306" s="120" t="s">
        <v>639</v>
      </c>
      <c r="V306" s="120" t="s">
        <v>639</v>
      </c>
      <c r="W306" s="120" t="s">
        <v>1846</v>
      </c>
      <c r="X306" s="120" t="s">
        <v>643</v>
      </c>
      <c r="Y306" s="120">
        <v>0.96</v>
      </c>
      <c r="Z306" s="120" t="s">
        <v>645</v>
      </c>
      <c r="AA306" s="120">
        <v>0</v>
      </c>
      <c r="AB306" s="137" t="s">
        <v>799</v>
      </c>
      <c r="AC306" s="120">
        <v>2013</v>
      </c>
      <c r="AD306" s="120">
        <v>2</v>
      </c>
      <c r="AE306" s="120" t="s">
        <v>1196</v>
      </c>
      <c r="AF306" s="120" t="s">
        <v>1133</v>
      </c>
      <c r="AG306" s="120" t="s">
        <v>1137</v>
      </c>
      <c r="AH306" s="120">
        <v>2</v>
      </c>
      <c r="AI306">
        <v>2</v>
      </c>
      <c r="AJ306" s="121">
        <v>2</v>
      </c>
      <c r="AK306" s="120" t="s">
        <v>76</v>
      </c>
      <c r="AL306" s="121">
        <v>1</v>
      </c>
      <c r="AM306" s="120">
        <v>6.45</v>
      </c>
      <c r="AN306" s="120">
        <v>3.3833333333333302</v>
      </c>
      <c r="AO306" s="121">
        <v>0</v>
      </c>
      <c r="AP306" s="120">
        <v>2</v>
      </c>
    </row>
    <row r="307" spans="1:42" x14ac:dyDescent="0.25">
      <c r="A307" t="s">
        <v>33</v>
      </c>
      <c r="B307" s="81" t="s">
        <v>34</v>
      </c>
      <c r="C307" s="81" t="s">
        <v>48</v>
      </c>
      <c r="D307" s="120" t="s">
        <v>54</v>
      </c>
      <c r="E307" s="120" t="s">
        <v>56</v>
      </c>
      <c r="F307" s="136">
        <v>52</v>
      </c>
      <c r="G307" s="120" t="s">
        <v>59</v>
      </c>
      <c r="H307" s="120" t="s">
        <v>62</v>
      </c>
      <c r="I307" s="120">
        <v>10</v>
      </c>
      <c r="J307" s="120" t="s">
        <v>69</v>
      </c>
      <c r="K307" s="120" t="s">
        <v>70</v>
      </c>
      <c r="L307" s="120">
        <v>0</v>
      </c>
      <c r="M307" s="120">
        <v>0</v>
      </c>
      <c r="N307" s="120">
        <v>0</v>
      </c>
      <c r="O307" s="120">
        <v>0</v>
      </c>
      <c r="P307" s="120">
        <v>0</v>
      </c>
      <c r="Q307" s="120" t="s">
        <v>75</v>
      </c>
      <c r="R307" s="79" t="s">
        <v>1422</v>
      </c>
      <c r="S307" s="137" t="s">
        <v>229</v>
      </c>
      <c r="T307" s="120">
        <v>2.240234375</v>
      </c>
      <c r="U307" s="120" t="s">
        <v>640</v>
      </c>
      <c r="V307" s="120" t="s">
        <v>640</v>
      </c>
      <c r="W307" s="120" t="s">
        <v>1846</v>
      </c>
      <c r="X307" s="120" t="s">
        <v>643</v>
      </c>
      <c r="Y307" s="120">
        <v>1.08</v>
      </c>
      <c r="Z307" s="120" t="s">
        <v>647</v>
      </c>
      <c r="AA307" s="120">
        <v>4.3506440240889743</v>
      </c>
      <c r="AB307" s="137" t="s">
        <v>784</v>
      </c>
      <c r="AC307" s="120">
        <v>2013</v>
      </c>
      <c r="AD307" s="120">
        <v>3</v>
      </c>
      <c r="AE307" s="120" t="s">
        <v>1196</v>
      </c>
      <c r="AF307" s="120" t="s">
        <v>1135</v>
      </c>
      <c r="AG307" s="120" t="s">
        <v>1137</v>
      </c>
      <c r="AH307" s="120">
        <v>2</v>
      </c>
      <c r="AI307">
        <v>2</v>
      </c>
      <c r="AJ307" s="121">
        <v>1</v>
      </c>
      <c r="AK307" s="120" t="s">
        <v>76</v>
      </c>
      <c r="AL307" s="121">
        <v>0</v>
      </c>
      <c r="AM307" s="120">
        <v>3.9550000000000001</v>
      </c>
      <c r="AN307" s="120">
        <v>6.68333333333333</v>
      </c>
      <c r="AO307" s="121">
        <v>0</v>
      </c>
      <c r="AP307" s="120">
        <v>3</v>
      </c>
    </row>
    <row r="308" spans="1:42" x14ac:dyDescent="0.25">
      <c r="A308" t="s">
        <v>33</v>
      </c>
      <c r="B308" s="81" t="s">
        <v>36</v>
      </c>
      <c r="C308" s="81" t="s">
        <v>48</v>
      </c>
      <c r="D308" s="120" t="s">
        <v>54</v>
      </c>
      <c r="E308" s="120" t="s">
        <v>56</v>
      </c>
      <c r="F308" s="136">
        <v>27</v>
      </c>
      <c r="G308" s="120" t="s">
        <v>59</v>
      </c>
      <c r="H308" s="120" t="s">
        <v>62</v>
      </c>
      <c r="I308" s="120">
        <v>10</v>
      </c>
      <c r="J308" s="120" t="s">
        <v>69</v>
      </c>
      <c r="K308" s="120" t="s">
        <v>70</v>
      </c>
      <c r="L308" s="120">
        <v>0</v>
      </c>
      <c r="M308" s="120">
        <v>0</v>
      </c>
      <c r="N308" s="120">
        <v>0</v>
      </c>
      <c r="O308" s="120">
        <v>0</v>
      </c>
      <c r="P308" s="120">
        <v>0</v>
      </c>
      <c r="Q308" s="120" t="s">
        <v>74</v>
      </c>
      <c r="R308" s="79" t="s">
        <v>1432</v>
      </c>
      <c r="S308" s="137" t="s">
        <v>108</v>
      </c>
      <c r="T308" s="120">
        <v>4.7099609375</v>
      </c>
      <c r="U308" s="120" t="s">
        <v>639</v>
      </c>
      <c r="V308" s="120" t="s">
        <v>639</v>
      </c>
      <c r="W308" s="120" t="s">
        <v>1847</v>
      </c>
      <c r="X308" s="120" t="s">
        <v>644</v>
      </c>
      <c r="Y308" s="120">
        <v>1.86</v>
      </c>
      <c r="Z308" s="120" t="s">
        <v>647</v>
      </c>
      <c r="AA308" s="120">
        <v>5.3205071249976683</v>
      </c>
      <c r="AB308" s="137" t="s">
        <v>678</v>
      </c>
      <c r="AC308" s="120">
        <v>2013</v>
      </c>
      <c r="AD308" s="120">
        <v>5</v>
      </c>
      <c r="AE308" s="120" t="s">
        <v>1197</v>
      </c>
      <c r="AF308" s="120" t="s">
        <v>1135</v>
      </c>
      <c r="AG308" s="120" t="s">
        <v>1138</v>
      </c>
      <c r="AH308" s="120">
        <v>2</v>
      </c>
      <c r="AI308">
        <v>2</v>
      </c>
      <c r="AJ308" s="121">
        <v>1</v>
      </c>
      <c r="AK308" s="120" t="s">
        <v>76</v>
      </c>
      <c r="AL308" s="121">
        <v>0</v>
      </c>
      <c r="AM308" s="120">
        <v>5.6950000000000003</v>
      </c>
      <c r="AN308" s="120">
        <v>1.33666666666667</v>
      </c>
      <c r="AO308" s="121">
        <v>0</v>
      </c>
      <c r="AP308" s="120">
        <v>3</v>
      </c>
    </row>
    <row r="309" spans="1:42" x14ac:dyDescent="0.25">
      <c r="A309" t="s">
        <v>33</v>
      </c>
      <c r="B309" s="81" t="s">
        <v>37</v>
      </c>
      <c r="C309" s="81" t="s">
        <v>48</v>
      </c>
      <c r="D309" s="120" t="s">
        <v>54</v>
      </c>
      <c r="E309" s="120" t="s">
        <v>56</v>
      </c>
      <c r="F309" s="136">
        <v>16</v>
      </c>
      <c r="G309" s="120" t="s">
        <v>59</v>
      </c>
      <c r="H309" s="120" t="s">
        <v>65</v>
      </c>
      <c r="I309" s="120">
        <v>6</v>
      </c>
      <c r="J309" s="120" t="s">
        <v>69</v>
      </c>
      <c r="K309" s="120" t="s">
        <v>70</v>
      </c>
      <c r="L309" s="120">
        <v>1</v>
      </c>
      <c r="M309" s="120">
        <v>1</v>
      </c>
      <c r="N309" s="120">
        <v>0</v>
      </c>
      <c r="O309" s="120">
        <v>0</v>
      </c>
      <c r="P309" s="120">
        <v>0</v>
      </c>
      <c r="Q309" s="120" t="s">
        <v>75</v>
      </c>
      <c r="R309" s="79" t="s">
        <v>1445</v>
      </c>
      <c r="S309" s="137" t="s">
        <v>237</v>
      </c>
      <c r="T309" s="120">
        <v>6</v>
      </c>
      <c r="U309" s="120" t="s">
        <v>641</v>
      </c>
      <c r="V309" s="120" t="s">
        <v>641</v>
      </c>
      <c r="W309" s="120" t="s">
        <v>1846</v>
      </c>
      <c r="X309" s="120" t="s">
        <v>643</v>
      </c>
      <c r="Y309" s="120">
        <v>1.01</v>
      </c>
      <c r="Z309" s="120" t="s">
        <v>647</v>
      </c>
      <c r="AA309" s="120">
        <v>8.3224216881005617</v>
      </c>
      <c r="AB309" s="137" t="s">
        <v>791</v>
      </c>
      <c r="AC309" s="120">
        <v>2013</v>
      </c>
      <c r="AD309" s="120">
        <v>7</v>
      </c>
      <c r="AE309" s="120" t="s">
        <v>1197</v>
      </c>
      <c r="AF309" s="120" t="s">
        <v>1134</v>
      </c>
      <c r="AG309" s="120" t="s">
        <v>1139</v>
      </c>
      <c r="AH309" s="120">
        <v>3</v>
      </c>
      <c r="AI309">
        <v>2</v>
      </c>
      <c r="AJ309" s="121">
        <v>3</v>
      </c>
      <c r="AK309" s="120" t="s">
        <v>76</v>
      </c>
      <c r="AL309" s="121">
        <v>1</v>
      </c>
      <c r="AM309" s="120">
        <v>-0.4415</v>
      </c>
      <c r="AN309" s="120">
        <v>8.8574999999999999</v>
      </c>
      <c r="AO309" s="121">
        <v>0</v>
      </c>
      <c r="AP309" s="120">
        <v>3</v>
      </c>
    </row>
    <row r="310" spans="1:42" x14ac:dyDescent="0.25">
      <c r="A310" t="s">
        <v>32</v>
      </c>
      <c r="B310" s="81" t="s">
        <v>34</v>
      </c>
      <c r="C310" s="81" t="s">
        <v>49</v>
      </c>
      <c r="D310" s="120" t="s">
        <v>55</v>
      </c>
      <c r="E310" s="120" t="s">
        <v>56</v>
      </c>
      <c r="F310" s="136">
        <v>45</v>
      </c>
      <c r="G310" s="120" t="s">
        <v>59</v>
      </c>
      <c r="H310" s="120" t="s">
        <v>62</v>
      </c>
      <c r="I310" s="120">
        <v>8</v>
      </c>
      <c r="J310" s="120" t="s">
        <v>69</v>
      </c>
      <c r="K310" s="120" t="s">
        <v>70</v>
      </c>
      <c r="L310" s="120">
        <v>0</v>
      </c>
      <c r="M310" s="120">
        <v>0</v>
      </c>
      <c r="N310" s="120">
        <v>0</v>
      </c>
      <c r="O310" s="120">
        <v>0</v>
      </c>
      <c r="P310" s="120">
        <v>0</v>
      </c>
      <c r="Q310" s="120" t="s">
        <v>75</v>
      </c>
      <c r="R310" s="79" t="s">
        <v>1449</v>
      </c>
      <c r="S310" s="137" t="s">
        <v>174</v>
      </c>
      <c r="T310" s="120">
        <v>3.9404296875</v>
      </c>
      <c r="U310" s="120" t="s">
        <v>639</v>
      </c>
      <c r="V310" s="120" t="s">
        <v>639</v>
      </c>
      <c r="W310" s="120" t="s">
        <v>1846</v>
      </c>
      <c r="X310" s="120" t="s">
        <v>643</v>
      </c>
      <c r="Y310" s="120">
        <v>1.21</v>
      </c>
      <c r="Z310" s="120" t="s">
        <v>645</v>
      </c>
      <c r="AA310" s="120">
        <v>0</v>
      </c>
      <c r="AB310" s="137" t="s">
        <v>732</v>
      </c>
      <c r="AC310" s="120">
        <v>2013</v>
      </c>
      <c r="AD310" s="120">
        <v>7</v>
      </c>
      <c r="AE310" s="120" t="s">
        <v>1197</v>
      </c>
      <c r="AF310" s="120" t="s">
        <v>1134</v>
      </c>
      <c r="AG310" s="120" t="s">
        <v>1137</v>
      </c>
      <c r="AH310" s="120">
        <v>2</v>
      </c>
      <c r="AI310">
        <v>2</v>
      </c>
      <c r="AJ310" s="121">
        <v>1</v>
      </c>
      <c r="AK310" s="120" t="s">
        <v>76</v>
      </c>
      <c r="AL310" s="121">
        <v>0</v>
      </c>
      <c r="AM310" s="120">
        <v>3.5166666666666702</v>
      </c>
      <c r="AN310" s="120">
        <v>6.0833333333333304</v>
      </c>
      <c r="AO310" s="121">
        <v>0</v>
      </c>
      <c r="AP310" s="120">
        <v>3</v>
      </c>
    </row>
    <row r="311" spans="1:42" x14ac:dyDescent="0.25">
      <c r="A311" t="s">
        <v>33</v>
      </c>
      <c r="B311" s="81" t="s">
        <v>34</v>
      </c>
      <c r="C311" s="81" t="s">
        <v>49</v>
      </c>
      <c r="D311" s="120" t="s">
        <v>54</v>
      </c>
      <c r="E311" s="120" t="s">
        <v>57</v>
      </c>
      <c r="F311" s="136">
        <v>0.1</v>
      </c>
      <c r="G311" s="120" t="s">
        <v>60</v>
      </c>
      <c r="H311" s="120" t="s">
        <v>62</v>
      </c>
      <c r="I311" s="120">
        <v>6</v>
      </c>
      <c r="J311" s="120" t="s">
        <v>69</v>
      </c>
      <c r="K311" s="120" t="s">
        <v>70</v>
      </c>
      <c r="L311" s="120">
        <v>0</v>
      </c>
      <c r="M311" s="120">
        <v>0</v>
      </c>
      <c r="N311" s="120">
        <v>0</v>
      </c>
      <c r="O311" s="120">
        <v>0</v>
      </c>
      <c r="P311" s="120">
        <v>0</v>
      </c>
      <c r="Q311" s="120" t="s">
        <v>76</v>
      </c>
      <c r="R311" s="79" t="s">
        <v>1455</v>
      </c>
      <c r="S311" s="137" t="s">
        <v>462</v>
      </c>
      <c r="T311" s="120">
        <v>6.8203125</v>
      </c>
      <c r="U311" s="120" t="s">
        <v>641</v>
      </c>
      <c r="V311" s="120" t="s">
        <v>641</v>
      </c>
      <c r="W311" s="120" t="s">
        <v>1846</v>
      </c>
      <c r="X311" s="120" t="s">
        <v>643</v>
      </c>
      <c r="Y311" s="120">
        <v>1.17</v>
      </c>
      <c r="Z311" s="120" t="s">
        <v>647</v>
      </c>
      <c r="AA311" s="120">
        <v>18.58266708643535</v>
      </c>
      <c r="AB311" s="137" t="s">
        <v>986</v>
      </c>
      <c r="AC311" s="120">
        <v>2013</v>
      </c>
      <c r="AD311" s="120">
        <v>10</v>
      </c>
      <c r="AE311" s="120" t="s">
        <v>1197</v>
      </c>
      <c r="AF311" s="120" t="s">
        <v>1136</v>
      </c>
      <c r="AG311" s="120" t="s">
        <v>1137</v>
      </c>
      <c r="AH311" s="120">
        <v>3</v>
      </c>
      <c r="AI311">
        <v>2</v>
      </c>
      <c r="AJ311" s="121">
        <v>1</v>
      </c>
      <c r="AK311" s="120" t="s">
        <v>76</v>
      </c>
      <c r="AL311" s="121">
        <v>0</v>
      </c>
      <c r="AM311" s="120">
        <v>4.2</v>
      </c>
      <c r="AN311" s="120">
        <v>6.93333333333333</v>
      </c>
      <c r="AO311" s="121">
        <v>1</v>
      </c>
      <c r="AP311" s="120">
        <v>3</v>
      </c>
    </row>
    <row r="312" spans="1:42" x14ac:dyDescent="0.25">
      <c r="A312" t="s">
        <v>33</v>
      </c>
      <c r="B312" s="81" t="s">
        <v>40</v>
      </c>
      <c r="C312" s="81" t="s">
        <v>49</v>
      </c>
      <c r="D312" s="120" t="s">
        <v>54</v>
      </c>
      <c r="E312" s="120" t="s">
        <v>57</v>
      </c>
      <c r="F312" s="136">
        <v>1.5</v>
      </c>
      <c r="G312" s="120" t="s">
        <v>60</v>
      </c>
      <c r="H312" s="120" t="s">
        <v>64</v>
      </c>
      <c r="I312" s="120">
        <v>5</v>
      </c>
      <c r="J312" s="120" t="s">
        <v>69</v>
      </c>
      <c r="K312" s="120" t="s">
        <v>72</v>
      </c>
      <c r="L312" s="120">
        <v>0</v>
      </c>
      <c r="M312" s="120">
        <v>0</v>
      </c>
      <c r="N312" s="120">
        <v>1</v>
      </c>
      <c r="O312" s="120">
        <v>1</v>
      </c>
      <c r="P312" s="120">
        <v>0</v>
      </c>
      <c r="Q312" s="120" t="s">
        <v>75</v>
      </c>
      <c r="R312" s="79" t="s">
        <v>1457</v>
      </c>
      <c r="S312" s="137" t="s">
        <v>430</v>
      </c>
      <c r="T312" s="120">
        <v>2.080078125</v>
      </c>
      <c r="U312" s="120" t="s">
        <v>640</v>
      </c>
      <c r="V312" s="120" t="s">
        <v>640</v>
      </c>
      <c r="W312" s="120" t="s">
        <v>1845</v>
      </c>
      <c r="X312" s="120" t="s">
        <v>642</v>
      </c>
      <c r="Y312" s="120">
        <v>0.2</v>
      </c>
      <c r="Z312" s="120" t="s">
        <v>645</v>
      </c>
      <c r="AA312" s="120">
        <v>0</v>
      </c>
      <c r="AB312" s="137" t="s">
        <v>956</v>
      </c>
      <c r="AC312" s="120">
        <v>2013</v>
      </c>
      <c r="AD312" s="120">
        <v>11</v>
      </c>
      <c r="AE312" s="120" t="s">
        <v>1196</v>
      </c>
      <c r="AF312" s="120" t="s">
        <v>1136</v>
      </c>
      <c r="AG312" s="120" t="s">
        <v>1140</v>
      </c>
      <c r="AH312" s="120">
        <v>1</v>
      </c>
      <c r="AI312">
        <v>1</v>
      </c>
      <c r="AJ312" s="121">
        <v>2</v>
      </c>
      <c r="AK312" s="120" t="s">
        <v>76</v>
      </c>
      <c r="AL312" s="121">
        <v>1</v>
      </c>
      <c r="AM312" s="120">
        <v>8.5</v>
      </c>
      <c r="AN312" s="120">
        <v>-13.1833333333333</v>
      </c>
      <c r="AO312" s="121">
        <v>0</v>
      </c>
      <c r="AP312" s="120">
        <v>1</v>
      </c>
    </row>
    <row r="313" spans="1:42" x14ac:dyDescent="0.25">
      <c r="A313" t="s">
        <v>33</v>
      </c>
      <c r="B313" s="81" t="s">
        <v>40</v>
      </c>
      <c r="C313" s="81" t="s">
        <v>47</v>
      </c>
      <c r="D313" s="120" t="s">
        <v>55</v>
      </c>
      <c r="E313" s="120" t="s">
        <v>58</v>
      </c>
      <c r="F313" s="136">
        <v>0</v>
      </c>
      <c r="G313" s="120" t="s">
        <v>60</v>
      </c>
      <c r="H313" s="120" t="s">
        <v>64</v>
      </c>
      <c r="I313" s="120">
        <v>5</v>
      </c>
      <c r="J313" s="120" t="s">
        <v>69</v>
      </c>
      <c r="K313" s="120" t="s">
        <v>72</v>
      </c>
      <c r="L313" s="120">
        <v>0</v>
      </c>
      <c r="M313" s="120">
        <v>0</v>
      </c>
      <c r="N313" s="120">
        <v>1</v>
      </c>
      <c r="O313" s="120">
        <v>0</v>
      </c>
      <c r="P313" s="120">
        <v>0</v>
      </c>
      <c r="Q313" s="120" t="s">
        <v>75</v>
      </c>
      <c r="R313" s="79" t="s">
        <v>1477</v>
      </c>
      <c r="S313" s="137" t="s">
        <v>451</v>
      </c>
      <c r="T313" s="120">
        <v>3.5</v>
      </c>
      <c r="U313" s="120" t="s">
        <v>639</v>
      </c>
      <c r="V313" s="120" t="s">
        <v>639</v>
      </c>
      <c r="W313" s="120" t="s">
        <v>1846</v>
      </c>
      <c r="X313" s="120" t="s">
        <v>643</v>
      </c>
      <c r="Y313" s="120">
        <v>0.84653061224489801</v>
      </c>
      <c r="Z313" s="120" t="s">
        <v>647</v>
      </c>
      <c r="AA313" s="120">
        <v>29.7593487426638</v>
      </c>
      <c r="AB313" s="137" t="s">
        <v>977</v>
      </c>
      <c r="AC313" s="120">
        <v>2014</v>
      </c>
      <c r="AD313" s="120">
        <v>5</v>
      </c>
      <c r="AE313" s="120" t="s">
        <v>1197</v>
      </c>
      <c r="AF313" s="120" t="s">
        <v>1135</v>
      </c>
      <c r="AG313" s="120" t="s">
        <v>1140</v>
      </c>
      <c r="AH313" s="120">
        <v>2</v>
      </c>
      <c r="AI313">
        <v>2</v>
      </c>
      <c r="AJ313" s="121">
        <v>2</v>
      </c>
      <c r="AK313" s="120" t="s">
        <v>76</v>
      </c>
      <c r="AL313" s="121">
        <v>1</v>
      </c>
      <c r="AM313" s="120">
        <v>8.49</v>
      </c>
      <c r="AN313" s="120">
        <v>-13.2216666666667</v>
      </c>
      <c r="AO313" s="121">
        <v>0</v>
      </c>
      <c r="AP313" s="120">
        <v>1</v>
      </c>
    </row>
    <row r="314" spans="1:42" x14ac:dyDescent="0.25">
      <c r="A314" t="s">
        <v>32</v>
      </c>
      <c r="B314" s="81" t="s">
        <v>34</v>
      </c>
      <c r="C314" s="81" t="s">
        <v>47</v>
      </c>
      <c r="D314" s="120" t="s">
        <v>55</v>
      </c>
      <c r="E314" s="120" t="s">
        <v>56</v>
      </c>
      <c r="F314" s="136">
        <v>0.1</v>
      </c>
      <c r="G314" s="120" t="s">
        <v>60</v>
      </c>
      <c r="H314" s="120" t="s">
        <v>62</v>
      </c>
      <c r="I314" s="120">
        <v>5</v>
      </c>
      <c r="J314" s="120" t="s">
        <v>69</v>
      </c>
      <c r="K314" s="120" t="s">
        <v>70</v>
      </c>
      <c r="L314" s="120">
        <v>0</v>
      </c>
      <c r="M314" s="120">
        <v>0</v>
      </c>
      <c r="N314" s="120">
        <v>0</v>
      </c>
      <c r="O314" s="120">
        <v>0</v>
      </c>
      <c r="P314" s="120">
        <v>0</v>
      </c>
      <c r="Q314" s="120" t="s">
        <v>74</v>
      </c>
      <c r="R314" t="s">
        <v>1480</v>
      </c>
      <c r="S314" s="137" t="s">
        <v>356</v>
      </c>
      <c r="T314" s="120">
        <v>2.25</v>
      </c>
      <c r="U314" s="120" t="s">
        <v>640</v>
      </c>
      <c r="V314" s="120" t="s">
        <v>640</v>
      </c>
      <c r="W314" s="120" t="s">
        <v>1845</v>
      </c>
      <c r="X314" s="120" t="s">
        <v>642</v>
      </c>
      <c r="Y314" s="120">
        <v>0.15</v>
      </c>
      <c r="Z314" s="120" t="s">
        <v>645</v>
      </c>
      <c r="AA314" s="120">
        <v>0</v>
      </c>
      <c r="AB314" s="137" t="s">
        <v>889</v>
      </c>
      <c r="AC314" s="120">
        <v>2014</v>
      </c>
      <c r="AD314" s="120">
        <v>6</v>
      </c>
      <c r="AE314" s="120" t="s">
        <v>1197</v>
      </c>
      <c r="AF314" s="120" t="s">
        <v>1135</v>
      </c>
      <c r="AG314" s="120" t="s">
        <v>1137</v>
      </c>
      <c r="AH314" s="120">
        <v>1</v>
      </c>
      <c r="AI314">
        <v>1</v>
      </c>
      <c r="AJ314" s="121">
        <v>1</v>
      </c>
      <c r="AK314" s="120" t="s">
        <v>76</v>
      </c>
      <c r="AL314" s="121">
        <v>0</v>
      </c>
      <c r="AM314" s="120">
        <v>4.81666666666667</v>
      </c>
      <c r="AN314" s="120">
        <v>8.3000000000000007</v>
      </c>
      <c r="AO314" s="121">
        <v>0</v>
      </c>
      <c r="AP314" s="120">
        <v>3</v>
      </c>
    </row>
    <row r="315" spans="1:42" x14ac:dyDescent="0.25">
      <c r="A315" t="s">
        <v>33</v>
      </c>
      <c r="B315" s="81" t="s">
        <v>34</v>
      </c>
      <c r="C315" s="81" t="s">
        <v>48</v>
      </c>
      <c r="D315" s="120" t="s">
        <v>55</v>
      </c>
      <c r="E315" s="120" t="s">
        <v>57</v>
      </c>
      <c r="F315" s="136">
        <v>8</v>
      </c>
      <c r="G315" s="120" t="s">
        <v>61</v>
      </c>
      <c r="H315" s="120" t="s">
        <v>62</v>
      </c>
      <c r="I315" s="120">
        <v>4</v>
      </c>
      <c r="J315" s="120" t="s">
        <v>68</v>
      </c>
      <c r="K315" s="120" t="s">
        <v>71</v>
      </c>
      <c r="L315" s="120">
        <v>0</v>
      </c>
      <c r="M315" s="120">
        <v>0</v>
      </c>
      <c r="N315" s="120">
        <v>0</v>
      </c>
      <c r="O315" s="120">
        <v>0</v>
      </c>
      <c r="P315" s="120">
        <v>0</v>
      </c>
      <c r="Q315" s="120" t="s">
        <v>74</v>
      </c>
      <c r="R315" s="79" t="s">
        <v>1515</v>
      </c>
      <c r="S315" s="137" t="s">
        <v>466</v>
      </c>
      <c r="T315" s="120">
        <v>4.490234375</v>
      </c>
      <c r="U315" s="120" t="s">
        <v>639</v>
      </c>
      <c r="V315" s="120" t="s">
        <v>639</v>
      </c>
      <c r="W315" s="120" t="s">
        <v>1846</v>
      </c>
      <c r="X315" s="120" t="s">
        <v>643</v>
      </c>
      <c r="Y315" s="120">
        <v>1.1000000000000001</v>
      </c>
      <c r="Z315" s="120" t="s">
        <v>645</v>
      </c>
      <c r="AA315" s="120">
        <v>0</v>
      </c>
      <c r="AB315" s="137" t="s">
        <v>990</v>
      </c>
      <c r="AC315" s="120">
        <v>2015</v>
      </c>
      <c r="AD315" s="120">
        <v>4</v>
      </c>
      <c r="AE315" s="120" t="s">
        <v>1197</v>
      </c>
      <c r="AF315" s="120" t="s">
        <v>1135</v>
      </c>
      <c r="AG315" s="120" t="s">
        <v>1137</v>
      </c>
      <c r="AH315" s="120">
        <v>2</v>
      </c>
      <c r="AI315">
        <v>2</v>
      </c>
      <c r="AJ315" s="121">
        <v>1</v>
      </c>
      <c r="AK315" s="120" t="s">
        <v>76</v>
      </c>
      <c r="AL315" s="121">
        <v>0</v>
      </c>
      <c r="AM315" s="120">
        <v>6.2833333333333297</v>
      </c>
      <c r="AN315" s="120">
        <v>3.3833333333333302</v>
      </c>
      <c r="AO315" s="121">
        <v>1</v>
      </c>
      <c r="AP315" s="120">
        <v>2</v>
      </c>
    </row>
    <row r="316" spans="1:42" x14ac:dyDescent="0.25">
      <c r="A316" t="s">
        <v>33</v>
      </c>
      <c r="B316" s="81" t="s">
        <v>41</v>
      </c>
      <c r="C316" s="81" t="s">
        <v>47</v>
      </c>
      <c r="D316" s="120" t="s">
        <v>55</v>
      </c>
      <c r="E316" s="120" t="s">
        <v>57</v>
      </c>
      <c r="F316" s="136">
        <v>5</v>
      </c>
      <c r="G316" s="120" t="s">
        <v>61</v>
      </c>
      <c r="H316" s="120" t="s">
        <v>62</v>
      </c>
      <c r="I316" s="120">
        <v>8</v>
      </c>
      <c r="J316" s="120" t="s">
        <v>69</v>
      </c>
      <c r="K316" s="120" t="s">
        <v>71</v>
      </c>
      <c r="L316" s="120">
        <v>0</v>
      </c>
      <c r="M316" s="120">
        <v>0</v>
      </c>
      <c r="N316" s="120">
        <v>0</v>
      </c>
      <c r="O316" s="120">
        <v>0</v>
      </c>
      <c r="P316" s="120">
        <v>0</v>
      </c>
      <c r="Q316" s="120" t="s">
        <v>75</v>
      </c>
      <c r="R316" s="79" t="s">
        <v>1516</v>
      </c>
      <c r="S316" s="137" t="s">
        <v>565</v>
      </c>
      <c r="T316" s="120">
        <v>4.08984375</v>
      </c>
      <c r="U316" s="120" t="s">
        <v>639</v>
      </c>
      <c r="V316" s="120" t="s">
        <v>639</v>
      </c>
      <c r="W316" s="120" t="s">
        <v>1846</v>
      </c>
      <c r="X316" s="120" t="s">
        <v>643</v>
      </c>
      <c r="Y316" s="120">
        <v>0.95</v>
      </c>
      <c r="Z316" s="120" t="s">
        <v>645</v>
      </c>
      <c r="AA316" s="120">
        <v>0</v>
      </c>
      <c r="AB316" s="137" t="s">
        <v>653</v>
      </c>
      <c r="AC316" s="120">
        <v>2015</v>
      </c>
      <c r="AD316" s="120">
        <v>4</v>
      </c>
      <c r="AE316" s="120" t="s">
        <v>1197</v>
      </c>
      <c r="AF316" s="120" t="s">
        <v>1135</v>
      </c>
      <c r="AG316" s="120" t="s">
        <v>1140</v>
      </c>
      <c r="AH316" s="120">
        <v>2</v>
      </c>
      <c r="AI316">
        <v>2</v>
      </c>
      <c r="AJ316" s="121">
        <v>1</v>
      </c>
      <c r="AK316" s="120" t="s">
        <v>76</v>
      </c>
      <c r="AL316" s="121">
        <v>0</v>
      </c>
      <c r="AM316" s="120">
        <v>9.4166666666666696</v>
      </c>
      <c r="AN316" s="120">
        <v>-13.716666666666701</v>
      </c>
      <c r="AO316" s="121">
        <v>0</v>
      </c>
      <c r="AP316" s="120">
        <v>2</v>
      </c>
    </row>
    <row r="317" spans="1:42" x14ac:dyDescent="0.25">
      <c r="A317" t="s">
        <v>33</v>
      </c>
      <c r="B317" s="81" t="s">
        <v>1192</v>
      </c>
      <c r="C317" s="81" t="s">
        <v>47</v>
      </c>
      <c r="D317" s="120" t="s">
        <v>54</v>
      </c>
      <c r="E317" s="120" t="s">
        <v>57</v>
      </c>
      <c r="F317" s="136">
        <v>0.2</v>
      </c>
      <c r="G317" s="120" t="s">
        <v>60</v>
      </c>
      <c r="H317" s="120" t="s">
        <v>64</v>
      </c>
      <c r="I317" s="120">
        <v>10</v>
      </c>
      <c r="J317" s="120" t="s">
        <v>69</v>
      </c>
      <c r="K317" s="120" t="s">
        <v>72</v>
      </c>
      <c r="L317" s="120">
        <v>0</v>
      </c>
      <c r="M317" s="120">
        <v>0</v>
      </c>
      <c r="N317" s="120">
        <v>0</v>
      </c>
      <c r="O317" s="120">
        <v>0</v>
      </c>
      <c r="P317" s="120">
        <v>0</v>
      </c>
      <c r="Q317" s="120" t="s">
        <v>75</v>
      </c>
      <c r="R317" s="79" t="s">
        <v>1518</v>
      </c>
      <c r="S317" s="137" t="s">
        <v>448</v>
      </c>
      <c r="T317" s="120">
        <v>2.759840745192307</v>
      </c>
      <c r="U317" s="120" t="s">
        <v>640</v>
      </c>
      <c r="V317" s="120" t="s">
        <v>639</v>
      </c>
      <c r="W317" s="120" t="s">
        <v>1846</v>
      </c>
      <c r="X317" s="120" t="s">
        <v>643</v>
      </c>
      <c r="Y317" s="120">
        <v>0.98</v>
      </c>
      <c r="Z317" s="120" t="s">
        <v>645</v>
      </c>
      <c r="AA317" s="120">
        <v>1.6054043546318999</v>
      </c>
      <c r="AB317" s="137" t="s">
        <v>974</v>
      </c>
      <c r="AC317" s="120">
        <v>2015</v>
      </c>
      <c r="AD317" s="120">
        <v>5</v>
      </c>
      <c r="AE317" s="120" t="s">
        <v>1197</v>
      </c>
      <c r="AF317" s="120" t="s">
        <v>1135</v>
      </c>
      <c r="AG317" s="120" t="s">
        <v>1139</v>
      </c>
      <c r="AH317" s="120">
        <v>2</v>
      </c>
      <c r="AI317">
        <v>1</v>
      </c>
      <c r="AJ317" s="121">
        <v>2</v>
      </c>
      <c r="AK317" s="120" t="s">
        <v>76</v>
      </c>
      <c r="AL317" s="121">
        <v>1</v>
      </c>
      <c r="AM317" s="120">
        <v>-5.85</v>
      </c>
      <c r="AN317" s="120">
        <v>13.4</v>
      </c>
      <c r="AO317" s="121">
        <v>0</v>
      </c>
      <c r="AP317" s="120">
        <v>1</v>
      </c>
    </row>
    <row r="318" spans="1:42" x14ac:dyDescent="0.25">
      <c r="A318" t="s">
        <v>33</v>
      </c>
      <c r="B318" s="81" t="s">
        <v>42</v>
      </c>
      <c r="C318" s="81" t="s">
        <v>47</v>
      </c>
      <c r="D318" s="120" t="s">
        <v>55</v>
      </c>
      <c r="E318" s="120" t="s">
        <v>57</v>
      </c>
      <c r="F318" s="136">
        <v>0.1</v>
      </c>
      <c r="G318" s="120" t="s">
        <v>60</v>
      </c>
      <c r="H318" s="120" t="s">
        <v>62</v>
      </c>
      <c r="I318" s="120">
        <v>1</v>
      </c>
      <c r="J318" s="120" t="s">
        <v>68</v>
      </c>
      <c r="K318" s="120" t="s">
        <v>71</v>
      </c>
      <c r="L318" s="120">
        <v>0</v>
      </c>
      <c r="M318" s="120">
        <v>0</v>
      </c>
      <c r="N318" s="120">
        <v>0</v>
      </c>
      <c r="O318" s="120">
        <v>0</v>
      </c>
      <c r="P318" s="120">
        <v>0</v>
      </c>
      <c r="Q318" s="120" t="s">
        <v>75</v>
      </c>
      <c r="R318" s="79" t="s">
        <v>1524</v>
      </c>
      <c r="S318" s="137" t="s">
        <v>392</v>
      </c>
      <c r="T318" s="120">
        <v>1.6503044577205881</v>
      </c>
      <c r="U318" s="120" t="s">
        <v>640</v>
      </c>
      <c r="V318" s="120" t="s">
        <v>640</v>
      </c>
      <c r="W318" s="120" t="s">
        <v>1846</v>
      </c>
      <c r="X318" s="120" t="s">
        <v>643</v>
      </c>
      <c r="Y318" s="120">
        <v>1.0177777777777779</v>
      </c>
      <c r="Z318" s="120" t="s">
        <v>645</v>
      </c>
      <c r="AA318" s="120">
        <v>0</v>
      </c>
      <c r="AB318" s="137" t="s">
        <v>921</v>
      </c>
      <c r="AC318" s="120">
        <v>2015</v>
      </c>
      <c r="AD318" s="120">
        <v>8</v>
      </c>
      <c r="AE318" s="120" t="s">
        <v>1197</v>
      </c>
      <c r="AF318" s="120" t="s">
        <v>1134</v>
      </c>
      <c r="AG318" s="120" t="s">
        <v>1139</v>
      </c>
      <c r="AH318" s="120">
        <v>1</v>
      </c>
      <c r="AI318">
        <v>1</v>
      </c>
      <c r="AJ318" s="121">
        <v>1</v>
      </c>
      <c r="AK318" s="120" t="s">
        <v>76</v>
      </c>
      <c r="AL318" s="121">
        <v>0</v>
      </c>
      <c r="AM318" s="120">
        <v>-5.8766666666666696</v>
      </c>
      <c r="AN318" s="120">
        <v>13.0283333333333</v>
      </c>
      <c r="AO318" s="121">
        <v>0</v>
      </c>
      <c r="AP318" s="120">
        <v>2</v>
      </c>
    </row>
    <row r="319" spans="1:42" x14ac:dyDescent="0.25">
      <c r="A319" t="s">
        <v>33</v>
      </c>
      <c r="B319" s="81" t="s">
        <v>1192</v>
      </c>
      <c r="C319" s="81" t="s">
        <v>47</v>
      </c>
      <c r="D319" s="120" t="s">
        <v>55</v>
      </c>
      <c r="E319" s="120" t="s">
        <v>57</v>
      </c>
      <c r="F319" s="136">
        <v>0.5</v>
      </c>
      <c r="G319" s="120" t="s">
        <v>60</v>
      </c>
      <c r="H319" s="120" t="s">
        <v>64</v>
      </c>
      <c r="I319" s="120">
        <v>4</v>
      </c>
      <c r="J319" s="120" t="s">
        <v>68</v>
      </c>
      <c r="K319" s="120" t="s">
        <v>72</v>
      </c>
      <c r="L319" s="120">
        <v>0</v>
      </c>
      <c r="M319" s="120">
        <v>0</v>
      </c>
      <c r="N319" s="120">
        <v>0</v>
      </c>
      <c r="O319" s="120">
        <v>0</v>
      </c>
      <c r="P319" s="120">
        <v>0</v>
      </c>
      <c r="Q319" s="120" t="s">
        <v>75</v>
      </c>
      <c r="R319" s="79" t="s">
        <v>1538</v>
      </c>
      <c r="S319" s="137" t="s">
        <v>415</v>
      </c>
      <c r="T319" s="120">
        <v>3.106508316532258</v>
      </c>
      <c r="U319" s="120" t="s">
        <v>640</v>
      </c>
      <c r="V319" s="120" t="s">
        <v>639</v>
      </c>
      <c r="W319" s="120" t="s">
        <v>1846</v>
      </c>
      <c r="X319" s="120" t="s">
        <v>643</v>
      </c>
      <c r="Y319" s="120">
        <v>0.8833333333333333</v>
      </c>
      <c r="Z319" s="120" t="s">
        <v>645</v>
      </c>
      <c r="AA319" s="120">
        <v>0.91039098333567159</v>
      </c>
      <c r="AB319" s="137" t="s">
        <v>941</v>
      </c>
      <c r="AC319" s="120">
        <v>2016</v>
      </c>
      <c r="AD319" s="120">
        <v>2</v>
      </c>
      <c r="AE319" s="120" t="s">
        <v>1196</v>
      </c>
      <c r="AF319" s="120" t="s">
        <v>1133</v>
      </c>
      <c r="AG319" s="120" t="s">
        <v>1139</v>
      </c>
      <c r="AH319" s="120">
        <v>2</v>
      </c>
      <c r="AI319">
        <v>1</v>
      </c>
      <c r="AJ319" s="121">
        <v>2</v>
      </c>
      <c r="AK319" s="120" t="s">
        <v>76</v>
      </c>
      <c r="AL319" s="121">
        <v>1</v>
      </c>
      <c r="AM319" s="120">
        <v>-5.8666666666666698</v>
      </c>
      <c r="AN319" s="120">
        <v>13.033333333333299</v>
      </c>
      <c r="AO319" s="121">
        <v>0</v>
      </c>
      <c r="AP319" s="120">
        <v>1</v>
      </c>
    </row>
    <row r="320" spans="1:42" x14ac:dyDescent="0.25">
      <c r="A320" t="s">
        <v>33</v>
      </c>
      <c r="B320" s="81" t="s">
        <v>34</v>
      </c>
      <c r="C320" s="81" t="s">
        <v>47</v>
      </c>
      <c r="D320" s="120" t="s">
        <v>54</v>
      </c>
      <c r="E320" s="120" t="s">
        <v>56</v>
      </c>
      <c r="F320" s="136">
        <v>96</v>
      </c>
      <c r="G320" s="120" t="s">
        <v>59</v>
      </c>
      <c r="H320" s="120" t="s">
        <v>62</v>
      </c>
      <c r="I320" s="120">
        <v>8</v>
      </c>
      <c r="J320" s="120" t="s">
        <v>69</v>
      </c>
      <c r="K320" s="120" t="s">
        <v>70</v>
      </c>
      <c r="L320" s="120">
        <v>0</v>
      </c>
      <c r="M320" s="120">
        <v>0</v>
      </c>
      <c r="N320" s="120">
        <v>0</v>
      </c>
      <c r="O320" s="120">
        <v>0</v>
      </c>
      <c r="P320" s="120">
        <v>0</v>
      </c>
      <c r="Q320" s="120" t="s">
        <v>76</v>
      </c>
      <c r="R320" s="79" t="s">
        <v>1545</v>
      </c>
      <c r="S320" s="137" t="s">
        <v>337</v>
      </c>
      <c r="T320" s="120">
        <v>4.23046875</v>
      </c>
      <c r="U320" s="120" t="s">
        <v>639</v>
      </c>
      <c r="V320" s="120" t="s">
        <v>639</v>
      </c>
      <c r="W320" s="120" t="s">
        <v>1847</v>
      </c>
      <c r="X320" s="120" t="s">
        <v>643</v>
      </c>
      <c r="Y320" s="120">
        <v>1.32</v>
      </c>
      <c r="Z320" s="120" t="s">
        <v>647</v>
      </c>
      <c r="AA320" s="120">
        <v>6.4915185286240069</v>
      </c>
      <c r="AB320" s="137" t="s">
        <v>865</v>
      </c>
      <c r="AC320" s="120">
        <v>2016</v>
      </c>
      <c r="AD320" s="120">
        <v>3</v>
      </c>
      <c r="AE320" s="120" t="s">
        <v>1196</v>
      </c>
      <c r="AF320" s="120" t="s">
        <v>1133</v>
      </c>
      <c r="AG320" s="120" t="s">
        <v>1137</v>
      </c>
      <c r="AH320" s="120">
        <v>2</v>
      </c>
      <c r="AI320">
        <v>2</v>
      </c>
      <c r="AJ320" s="121">
        <v>1</v>
      </c>
      <c r="AK320" s="120" t="s">
        <v>76</v>
      </c>
      <c r="AL320" s="121">
        <v>0</v>
      </c>
      <c r="AM320" s="120">
        <v>3.05</v>
      </c>
      <c r="AN320" s="120">
        <v>5.05</v>
      </c>
      <c r="AO320" s="121">
        <v>0</v>
      </c>
      <c r="AP320" s="120">
        <v>3</v>
      </c>
    </row>
    <row r="321" spans="1:42" x14ac:dyDescent="0.25">
      <c r="A321" t="s">
        <v>33</v>
      </c>
      <c r="B321" s="81" t="s">
        <v>34</v>
      </c>
      <c r="C321" s="81" t="s">
        <v>48</v>
      </c>
      <c r="D321" s="120" t="s">
        <v>54</v>
      </c>
      <c r="E321" s="120" t="s">
        <v>56</v>
      </c>
      <c r="F321" s="136">
        <v>116</v>
      </c>
      <c r="G321" s="120" t="s">
        <v>59</v>
      </c>
      <c r="H321" s="120" t="s">
        <v>66</v>
      </c>
      <c r="I321" s="120">
        <v>8</v>
      </c>
      <c r="J321" s="120" t="s">
        <v>69</v>
      </c>
      <c r="K321" s="120" t="s">
        <v>70</v>
      </c>
      <c r="L321" s="120">
        <v>0</v>
      </c>
      <c r="M321" s="120">
        <v>1</v>
      </c>
      <c r="N321" s="120">
        <v>0</v>
      </c>
      <c r="O321" s="120">
        <v>0</v>
      </c>
      <c r="P321" s="120">
        <v>0</v>
      </c>
      <c r="Q321" s="120" t="s">
        <v>75</v>
      </c>
      <c r="R321" s="79" t="s">
        <v>1550</v>
      </c>
      <c r="S321" s="137" t="s">
        <v>197</v>
      </c>
      <c r="T321" s="120">
        <v>2.41015625</v>
      </c>
      <c r="U321" s="120" t="s">
        <v>640</v>
      </c>
      <c r="V321" s="120" t="s">
        <v>640</v>
      </c>
      <c r="W321" s="120" t="s">
        <v>1846</v>
      </c>
      <c r="X321" s="120" t="s">
        <v>643</v>
      </c>
      <c r="Y321" s="120">
        <v>1.08</v>
      </c>
      <c r="Z321" s="120" t="s">
        <v>645</v>
      </c>
      <c r="AA321" s="120">
        <v>2.613066588475537E-2</v>
      </c>
      <c r="AB321" s="137" t="s">
        <v>755</v>
      </c>
      <c r="AC321" s="120">
        <v>2016</v>
      </c>
      <c r="AD321" s="120">
        <v>4</v>
      </c>
      <c r="AE321" s="120" t="s">
        <v>1197</v>
      </c>
      <c r="AF321" s="120" t="s">
        <v>1135</v>
      </c>
      <c r="AG321" s="120" t="s">
        <v>1137</v>
      </c>
      <c r="AH321" s="120">
        <v>1</v>
      </c>
      <c r="AI321">
        <v>1</v>
      </c>
      <c r="AJ321" s="121">
        <v>2</v>
      </c>
      <c r="AK321" s="120" t="s">
        <v>76</v>
      </c>
      <c r="AL321" s="121">
        <v>1</v>
      </c>
      <c r="AM321" s="120">
        <v>4.1336666666666702</v>
      </c>
      <c r="AN321" s="120">
        <v>5.3841666666666699</v>
      </c>
      <c r="AO321" s="121">
        <v>0</v>
      </c>
      <c r="AP321" s="120">
        <v>3</v>
      </c>
    </row>
    <row r="322" spans="1:42" x14ac:dyDescent="0.25">
      <c r="A322" t="s">
        <v>32</v>
      </c>
      <c r="B322" s="81" t="s">
        <v>34</v>
      </c>
      <c r="C322" s="81" t="s">
        <v>48</v>
      </c>
      <c r="D322" s="120" t="s">
        <v>54</v>
      </c>
      <c r="E322" s="120" t="s">
        <v>56</v>
      </c>
      <c r="F322" s="136">
        <v>33</v>
      </c>
      <c r="G322" s="120" t="s">
        <v>59</v>
      </c>
      <c r="H322" s="120" t="s">
        <v>64</v>
      </c>
      <c r="I322" s="120">
        <v>11</v>
      </c>
      <c r="J322" s="120" t="s">
        <v>67</v>
      </c>
      <c r="K322" s="120" t="s">
        <v>70</v>
      </c>
      <c r="L322" s="120">
        <v>0</v>
      </c>
      <c r="M322" s="120">
        <v>0</v>
      </c>
      <c r="N322" s="120">
        <v>0</v>
      </c>
      <c r="O322" s="120">
        <v>0</v>
      </c>
      <c r="P322" s="120">
        <v>0</v>
      </c>
      <c r="Q322" s="120" t="s">
        <v>76</v>
      </c>
      <c r="R322" s="79" t="s">
        <v>1589</v>
      </c>
      <c r="S322" s="137" t="s">
        <v>255</v>
      </c>
      <c r="T322" s="120">
        <v>1.48046875</v>
      </c>
      <c r="U322" s="120" t="s">
        <v>1842</v>
      </c>
      <c r="V322" s="120" t="s">
        <v>640</v>
      </c>
      <c r="W322" s="120" t="s">
        <v>1846</v>
      </c>
      <c r="X322" s="120" t="s">
        <v>643</v>
      </c>
      <c r="Y322" s="120">
        <v>1.07</v>
      </c>
      <c r="Z322" s="120" t="s">
        <v>645</v>
      </c>
      <c r="AA322" s="120">
        <v>0</v>
      </c>
      <c r="AB322" s="137" t="s">
        <v>807</v>
      </c>
      <c r="AC322" s="120">
        <v>2017</v>
      </c>
      <c r="AD322" s="120">
        <v>2</v>
      </c>
      <c r="AE322" s="120" t="s">
        <v>1196</v>
      </c>
      <c r="AF322" s="120" t="s">
        <v>1133</v>
      </c>
      <c r="AG322" s="120" t="s">
        <v>1137</v>
      </c>
      <c r="AH322" s="120">
        <v>1</v>
      </c>
      <c r="AI322">
        <v>1</v>
      </c>
      <c r="AJ322" s="121">
        <v>2</v>
      </c>
      <c r="AK322" s="120" t="s">
        <v>76</v>
      </c>
      <c r="AL322" s="121">
        <v>1</v>
      </c>
      <c r="AM322" s="120">
        <v>3.9726666666666701</v>
      </c>
      <c r="AN322" s="120">
        <v>5.4726666666666697</v>
      </c>
      <c r="AO322" s="121">
        <v>1</v>
      </c>
      <c r="AP322" s="120">
        <v>3</v>
      </c>
    </row>
    <row r="323" spans="1:42" x14ac:dyDescent="0.25">
      <c r="A323" t="s">
        <v>32</v>
      </c>
      <c r="B323" s="81" t="s">
        <v>1145</v>
      </c>
      <c r="C323" s="81" t="s">
        <v>50</v>
      </c>
      <c r="D323" s="120" t="s">
        <v>54</v>
      </c>
      <c r="E323" s="120" t="s">
        <v>56</v>
      </c>
      <c r="F323" s="136">
        <v>35</v>
      </c>
      <c r="G323" s="120" t="s">
        <v>59</v>
      </c>
      <c r="H323" s="120" t="s">
        <v>62</v>
      </c>
      <c r="I323" s="120">
        <v>1</v>
      </c>
      <c r="J323" s="120" t="s">
        <v>68</v>
      </c>
      <c r="K323" s="120" t="s">
        <v>71</v>
      </c>
      <c r="L323" s="120">
        <v>0</v>
      </c>
      <c r="M323" s="120">
        <v>0</v>
      </c>
      <c r="N323" s="120">
        <v>0</v>
      </c>
      <c r="O323" s="120">
        <v>0</v>
      </c>
      <c r="P323" s="120">
        <v>0</v>
      </c>
      <c r="Q323" s="120" t="s">
        <v>76</v>
      </c>
      <c r="R323" s="79" t="s">
        <v>1612</v>
      </c>
      <c r="S323" s="137" t="s">
        <v>303</v>
      </c>
      <c r="T323" s="120">
        <v>5.7998046875</v>
      </c>
      <c r="U323" s="120" t="s">
        <v>641</v>
      </c>
      <c r="V323" s="120" t="s">
        <v>641</v>
      </c>
      <c r="W323" s="120" t="s">
        <v>1847</v>
      </c>
      <c r="X323" s="120" t="s">
        <v>643</v>
      </c>
      <c r="Y323" s="120">
        <v>1.48</v>
      </c>
      <c r="Z323" s="120" t="s">
        <v>645</v>
      </c>
      <c r="AA323" s="120">
        <v>0</v>
      </c>
      <c r="AB323" s="137" t="s">
        <v>846</v>
      </c>
      <c r="AC323" s="120">
        <v>2017</v>
      </c>
      <c r="AD323" s="120">
        <v>10</v>
      </c>
      <c r="AE323" s="120" t="s">
        <v>1197</v>
      </c>
      <c r="AF323" s="120" t="s">
        <v>1136</v>
      </c>
      <c r="AG323" s="120" t="s">
        <v>1139</v>
      </c>
      <c r="AH323" s="120">
        <v>2</v>
      </c>
      <c r="AI323">
        <v>2</v>
      </c>
      <c r="AJ323" s="121">
        <v>1</v>
      </c>
      <c r="AK323" s="120" t="s">
        <v>76</v>
      </c>
      <c r="AL323" s="121">
        <v>0</v>
      </c>
      <c r="AM323" s="120">
        <v>0.69666666666666699</v>
      </c>
      <c r="AN323" s="120">
        <v>6.06</v>
      </c>
      <c r="AO323" s="121">
        <v>0</v>
      </c>
      <c r="AP323" s="120">
        <v>2</v>
      </c>
    </row>
    <row r="324" spans="1:42" x14ac:dyDescent="0.25">
      <c r="A324" t="s">
        <v>33</v>
      </c>
      <c r="B324" s="81" t="s">
        <v>34</v>
      </c>
      <c r="C324" s="81" t="s">
        <v>48</v>
      </c>
      <c r="D324" s="120" t="s">
        <v>55</v>
      </c>
      <c r="E324" s="120" t="s">
        <v>57</v>
      </c>
      <c r="F324" s="136">
        <v>7.5</v>
      </c>
      <c r="G324" s="120" t="s">
        <v>61</v>
      </c>
      <c r="H324" s="120" t="s">
        <v>62</v>
      </c>
      <c r="I324" s="120">
        <v>1</v>
      </c>
      <c r="J324" s="120" t="s">
        <v>68</v>
      </c>
      <c r="K324" s="120" t="s">
        <v>71</v>
      </c>
      <c r="L324" s="120">
        <v>0</v>
      </c>
      <c r="M324" s="120">
        <v>0</v>
      </c>
      <c r="N324" s="120">
        <v>0</v>
      </c>
      <c r="O324" s="120">
        <v>0</v>
      </c>
      <c r="P324" s="120">
        <v>0</v>
      </c>
      <c r="Q324" s="120" t="s">
        <v>76</v>
      </c>
      <c r="R324" s="79" t="s">
        <v>1631</v>
      </c>
      <c r="S324" s="137" t="s">
        <v>614</v>
      </c>
      <c r="T324" s="120">
        <v>3.1201171875</v>
      </c>
      <c r="U324" s="120" t="s">
        <v>640</v>
      </c>
      <c r="V324" s="120" t="s">
        <v>639</v>
      </c>
      <c r="W324" s="120" t="s">
        <v>1846</v>
      </c>
      <c r="X324" s="120" t="s">
        <v>642</v>
      </c>
      <c r="Y324" s="120">
        <v>0.64</v>
      </c>
      <c r="Z324" s="120" t="s">
        <v>645</v>
      </c>
      <c r="AA324" s="120">
        <v>0</v>
      </c>
      <c r="AB324" s="137" t="s">
        <v>614</v>
      </c>
      <c r="AC324" s="120">
        <v>2018</v>
      </c>
      <c r="AD324" s="120">
        <v>1</v>
      </c>
      <c r="AE324" s="120" t="s">
        <v>1196</v>
      </c>
      <c r="AF324" s="120" t="s">
        <v>1133</v>
      </c>
      <c r="AG324" s="120" t="s">
        <v>1137</v>
      </c>
      <c r="AH324" s="120">
        <v>2</v>
      </c>
      <c r="AI324">
        <v>1</v>
      </c>
      <c r="AJ324" s="121">
        <v>1</v>
      </c>
      <c r="AK324" s="120" t="s">
        <v>76</v>
      </c>
      <c r="AL324" s="121">
        <v>0</v>
      </c>
      <c r="AM324" s="120">
        <v>6.3038333333333298</v>
      </c>
      <c r="AN324" s="120">
        <v>3.3351666666666699</v>
      </c>
      <c r="AO324" s="121">
        <v>1</v>
      </c>
      <c r="AP324" s="120">
        <v>2</v>
      </c>
    </row>
    <row r="325" spans="1:42" x14ac:dyDescent="0.25">
      <c r="A325" t="s">
        <v>32</v>
      </c>
      <c r="B325" s="81" t="s">
        <v>43</v>
      </c>
      <c r="C325" s="81" t="s">
        <v>50</v>
      </c>
      <c r="D325" s="120" t="s">
        <v>55</v>
      </c>
      <c r="E325" s="120" t="s">
        <v>56</v>
      </c>
      <c r="F325" s="136">
        <v>10</v>
      </c>
      <c r="G325" s="120" t="s">
        <v>61</v>
      </c>
      <c r="H325" s="120" t="s">
        <v>63</v>
      </c>
      <c r="I325" s="120">
        <v>4</v>
      </c>
      <c r="J325" s="120" t="s">
        <v>68</v>
      </c>
      <c r="K325" s="120" t="s">
        <v>70</v>
      </c>
      <c r="L325" s="120">
        <v>0</v>
      </c>
      <c r="M325" s="120">
        <v>0</v>
      </c>
      <c r="N325" s="120">
        <v>1</v>
      </c>
      <c r="O325" s="120">
        <v>0</v>
      </c>
      <c r="P325" s="120">
        <v>0</v>
      </c>
      <c r="Q325" s="120" t="s">
        <v>75</v>
      </c>
      <c r="R325" s="79" t="s">
        <v>1636</v>
      </c>
      <c r="S325" s="137" t="s">
        <v>494</v>
      </c>
      <c r="T325" s="120">
        <v>6.1103515625</v>
      </c>
      <c r="U325" s="120" t="s">
        <v>641</v>
      </c>
      <c r="V325" s="120" t="s">
        <v>641</v>
      </c>
      <c r="W325" s="120" t="s">
        <v>1846</v>
      </c>
      <c r="X325" s="120" t="s">
        <v>642</v>
      </c>
      <c r="Y325" s="120">
        <v>0.63</v>
      </c>
      <c r="Z325" s="120" t="s">
        <v>645</v>
      </c>
      <c r="AA325" s="120">
        <v>0</v>
      </c>
      <c r="AB325" s="137" t="s">
        <v>770</v>
      </c>
      <c r="AC325" s="120">
        <v>2018</v>
      </c>
      <c r="AD325" s="120">
        <v>2</v>
      </c>
      <c r="AE325" s="120" t="s">
        <v>1196</v>
      </c>
      <c r="AF325" s="120" t="s">
        <v>1133</v>
      </c>
      <c r="AG325" s="120" t="s">
        <v>1137</v>
      </c>
      <c r="AH325" s="120">
        <v>2</v>
      </c>
      <c r="AI325">
        <v>2</v>
      </c>
      <c r="AJ325" s="121">
        <v>3</v>
      </c>
      <c r="AK325" s="120" t="s">
        <v>76</v>
      </c>
      <c r="AL325" s="121">
        <v>1</v>
      </c>
      <c r="AM325" s="120">
        <v>3.6666666666666701</v>
      </c>
      <c r="AN325" s="120">
        <v>6.75</v>
      </c>
      <c r="AO325" s="121">
        <v>0</v>
      </c>
      <c r="AP325" s="120">
        <v>2</v>
      </c>
    </row>
    <row r="326" spans="1:42" x14ac:dyDescent="0.25">
      <c r="A326" t="s">
        <v>32</v>
      </c>
      <c r="B326" s="81" t="s">
        <v>34</v>
      </c>
      <c r="C326" s="81" t="s">
        <v>48</v>
      </c>
      <c r="D326" s="120" t="s">
        <v>54</v>
      </c>
      <c r="E326" s="120" t="s">
        <v>56</v>
      </c>
      <c r="F326" s="136">
        <v>21</v>
      </c>
      <c r="G326" s="120" t="s">
        <v>59</v>
      </c>
      <c r="H326" s="120" t="s">
        <v>62</v>
      </c>
      <c r="I326" s="120">
        <v>8</v>
      </c>
      <c r="J326" s="120" t="s">
        <v>69</v>
      </c>
      <c r="K326" s="120" t="s">
        <v>70</v>
      </c>
      <c r="L326" s="120">
        <v>0</v>
      </c>
      <c r="M326" s="120">
        <v>0</v>
      </c>
      <c r="N326" s="120">
        <v>0</v>
      </c>
      <c r="O326" s="120">
        <v>0</v>
      </c>
      <c r="P326" s="120">
        <v>0</v>
      </c>
      <c r="Q326" s="120" t="s">
        <v>76</v>
      </c>
      <c r="R326" s="79" t="s">
        <v>1644</v>
      </c>
      <c r="S326" s="137" t="s">
        <v>269</v>
      </c>
      <c r="T326" s="120">
        <v>4.75</v>
      </c>
      <c r="U326" s="120" t="s">
        <v>639</v>
      </c>
      <c r="V326" s="120" t="s">
        <v>639</v>
      </c>
      <c r="W326" s="120" t="s">
        <v>1846</v>
      </c>
      <c r="X326" s="120" t="s">
        <v>643</v>
      </c>
      <c r="Y326" s="120">
        <v>0.77</v>
      </c>
      <c r="Z326" s="120" t="s">
        <v>645</v>
      </c>
      <c r="AA326" s="120">
        <v>0</v>
      </c>
      <c r="AB326" s="137" t="s">
        <v>820</v>
      </c>
      <c r="AC326" s="120">
        <v>2018</v>
      </c>
      <c r="AD326" s="120">
        <v>3</v>
      </c>
      <c r="AE326" s="120" t="s">
        <v>1196</v>
      </c>
      <c r="AF326" s="120" t="s">
        <v>1133</v>
      </c>
      <c r="AG326" s="120" t="s">
        <v>1137</v>
      </c>
      <c r="AH326" s="120">
        <v>2</v>
      </c>
      <c r="AI326">
        <v>2</v>
      </c>
      <c r="AJ326" s="121">
        <v>1</v>
      </c>
      <c r="AK326" s="120" t="s">
        <v>76</v>
      </c>
      <c r="AL326" s="121">
        <v>0</v>
      </c>
      <c r="AM326" s="120">
        <v>4.0833333333333304</v>
      </c>
      <c r="AN326" s="120">
        <v>6.95</v>
      </c>
      <c r="AO326" s="121">
        <v>1</v>
      </c>
      <c r="AP326" s="120">
        <v>3</v>
      </c>
    </row>
    <row r="327" spans="1:42" x14ac:dyDescent="0.25">
      <c r="A327" t="s">
        <v>32</v>
      </c>
      <c r="B327" s="81" t="s">
        <v>34</v>
      </c>
      <c r="C327" s="81" t="s">
        <v>50</v>
      </c>
      <c r="D327" s="120" t="s">
        <v>55</v>
      </c>
      <c r="E327" s="120" t="s">
        <v>56</v>
      </c>
      <c r="F327" s="136">
        <v>30</v>
      </c>
      <c r="G327" s="120" t="s">
        <v>59</v>
      </c>
      <c r="H327" s="120" t="s">
        <v>65</v>
      </c>
      <c r="I327" s="120">
        <v>12</v>
      </c>
      <c r="J327" s="120" t="s">
        <v>67</v>
      </c>
      <c r="K327" s="120" t="s">
        <v>71</v>
      </c>
      <c r="L327" s="120">
        <v>1</v>
      </c>
      <c r="M327" s="120">
        <v>0</v>
      </c>
      <c r="N327" s="120">
        <v>1</v>
      </c>
      <c r="O327" s="120">
        <v>0</v>
      </c>
      <c r="P327" s="120">
        <v>0</v>
      </c>
      <c r="Q327" s="120" t="s">
        <v>75</v>
      </c>
      <c r="R327" s="79" t="s">
        <v>1648</v>
      </c>
      <c r="S327" s="137" t="s">
        <v>122</v>
      </c>
      <c r="T327" s="120">
        <v>3.9501953125</v>
      </c>
      <c r="U327" s="120" t="s">
        <v>639</v>
      </c>
      <c r="V327" s="120" t="s">
        <v>639</v>
      </c>
      <c r="W327" s="120" t="s">
        <v>1846</v>
      </c>
      <c r="X327" s="120" t="s">
        <v>643</v>
      </c>
      <c r="Y327" s="120">
        <v>1.18</v>
      </c>
      <c r="Z327" s="120" t="s">
        <v>645</v>
      </c>
      <c r="AA327" s="120">
        <v>0</v>
      </c>
      <c r="AB327" s="137" t="s">
        <v>659</v>
      </c>
      <c r="AC327" s="120">
        <v>2018</v>
      </c>
      <c r="AD327" s="120">
        <v>3</v>
      </c>
      <c r="AE327" s="120" t="s">
        <v>1196</v>
      </c>
      <c r="AF327" s="120" t="s">
        <v>1135</v>
      </c>
      <c r="AG327" s="120" t="s">
        <v>1137</v>
      </c>
      <c r="AH327" s="120">
        <v>2</v>
      </c>
      <c r="AI327">
        <v>2</v>
      </c>
      <c r="AJ327" s="121">
        <v>3</v>
      </c>
      <c r="AK327" s="120" t="s">
        <v>76</v>
      </c>
      <c r="AL327" s="121">
        <v>1</v>
      </c>
      <c r="AM327" s="120">
        <v>6.2566666666666704</v>
      </c>
      <c r="AN327" s="120">
        <v>2.5083333333333302</v>
      </c>
      <c r="AO327" s="121">
        <v>0</v>
      </c>
      <c r="AP327" s="120">
        <v>3</v>
      </c>
    </row>
    <row r="328" spans="1:42" x14ac:dyDescent="0.25">
      <c r="A328" t="s">
        <v>32</v>
      </c>
      <c r="B328" s="81" t="s">
        <v>34</v>
      </c>
      <c r="C328" s="81" t="s">
        <v>47</v>
      </c>
      <c r="D328" s="120" t="s">
        <v>54</v>
      </c>
      <c r="E328" s="120" t="s">
        <v>56</v>
      </c>
      <c r="F328" s="136">
        <v>41</v>
      </c>
      <c r="G328" s="120" t="s">
        <v>59</v>
      </c>
      <c r="H328" s="120" t="s">
        <v>62</v>
      </c>
      <c r="I328" s="120">
        <v>6</v>
      </c>
      <c r="J328" s="120" t="s">
        <v>69</v>
      </c>
      <c r="K328" s="120" t="s">
        <v>71</v>
      </c>
      <c r="L328" s="120">
        <v>0</v>
      </c>
      <c r="M328" s="120">
        <v>0</v>
      </c>
      <c r="N328" s="120">
        <v>0</v>
      </c>
      <c r="O328" s="120">
        <v>0</v>
      </c>
      <c r="P328" s="120">
        <v>0</v>
      </c>
      <c r="Q328" s="120" t="s">
        <v>76</v>
      </c>
      <c r="R328" s="79" t="s">
        <v>1655</v>
      </c>
      <c r="S328" s="137" t="s">
        <v>324</v>
      </c>
      <c r="T328" s="120">
        <v>3.3701171875</v>
      </c>
      <c r="U328" s="120" t="s">
        <v>639</v>
      </c>
      <c r="V328" s="120" t="s">
        <v>639</v>
      </c>
      <c r="W328" s="120" t="s">
        <v>1847</v>
      </c>
      <c r="X328" s="120" t="s">
        <v>644</v>
      </c>
      <c r="Y328" s="120">
        <v>1.58</v>
      </c>
      <c r="Z328" s="120" t="s">
        <v>645</v>
      </c>
      <c r="AA328" s="120">
        <v>2.080480725271622</v>
      </c>
      <c r="AB328" s="137" t="s">
        <v>864</v>
      </c>
      <c r="AC328" s="120">
        <v>2018</v>
      </c>
      <c r="AD328" s="120">
        <v>5</v>
      </c>
      <c r="AE328" s="120" t="s">
        <v>1197</v>
      </c>
      <c r="AF328" s="120" t="s">
        <v>1135</v>
      </c>
      <c r="AG328" s="120" t="s">
        <v>1137</v>
      </c>
      <c r="AH328" s="120">
        <v>2</v>
      </c>
      <c r="AI328">
        <v>2</v>
      </c>
      <c r="AJ328" s="121">
        <v>1</v>
      </c>
      <c r="AK328" s="120" t="s">
        <v>76</v>
      </c>
      <c r="AL328" s="121">
        <v>0</v>
      </c>
      <c r="AM328" s="120">
        <v>3.62</v>
      </c>
      <c r="AN328" s="120">
        <v>6.2733333333333299</v>
      </c>
      <c r="AO328" s="121">
        <v>0</v>
      </c>
      <c r="AP328" s="120">
        <v>2</v>
      </c>
    </row>
    <row r="329" spans="1:42" x14ac:dyDescent="0.25">
      <c r="A329" t="s">
        <v>33</v>
      </c>
      <c r="B329" s="81" t="s">
        <v>34</v>
      </c>
      <c r="C329" s="81" t="s">
        <v>47</v>
      </c>
      <c r="D329" s="120" t="s">
        <v>55</v>
      </c>
      <c r="E329" s="120" t="s">
        <v>58</v>
      </c>
      <c r="F329" s="136">
        <v>0</v>
      </c>
      <c r="G329" s="120" t="s">
        <v>60</v>
      </c>
      <c r="H329" s="120" t="s">
        <v>62</v>
      </c>
      <c r="I329" s="120">
        <v>7</v>
      </c>
      <c r="J329" s="120" t="s">
        <v>69</v>
      </c>
      <c r="K329" s="120" t="s">
        <v>71</v>
      </c>
      <c r="L329" s="120">
        <v>0</v>
      </c>
      <c r="M329" s="120">
        <v>0</v>
      </c>
      <c r="N329" s="120">
        <v>0</v>
      </c>
      <c r="O329" s="120">
        <v>0</v>
      </c>
      <c r="P329" s="120">
        <v>0</v>
      </c>
      <c r="Q329" s="120" t="s">
        <v>75</v>
      </c>
      <c r="R329" s="79" t="s">
        <v>1656</v>
      </c>
      <c r="S329" s="137" t="s">
        <v>439</v>
      </c>
      <c r="T329" s="120">
        <v>3.08984375</v>
      </c>
      <c r="U329" s="120" t="s">
        <v>640</v>
      </c>
      <c r="V329" s="120" t="s">
        <v>639</v>
      </c>
      <c r="W329" s="120" t="s">
        <v>1846</v>
      </c>
      <c r="X329" s="120" t="s">
        <v>643</v>
      </c>
      <c r="Y329" s="120">
        <v>1.0900000000000001</v>
      </c>
      <c r="Z329" s="120" t="s">
        <v>645</v>
      </c>
      <c r="AA329" s="120">
        <v>0</v>
      </c>
      <c r="AB329" s="137" t="s">
        <v>965</v>
      </c>
      <c r="AC329" s="120">
        <v>2018</v>
      </c>
      <c r="AD329" s="120">
        <v>5</v>
      </c>
      <c r="AE329" s="120" t="s">
        <v>1197</v>
      </c>
      <c r="AF329" s="120" t="s">
        <v>1135</v>
      </c>
      <c r="AG329" s="120" t="s">
        <v>1137</v>
      </c>
      <c r="AH329" s="120">
        <v>2</v>
      </c>
      <c r="AI329">
        <v>1</v>
      </c>
      <c r="AJ329" s="121">
        <v>1</v>
      </c>
      <c r="AK329" s="120" t="s">
        <v>76</v>
      </c>
      <c r="AL329" s="121">
        <v>0</v>
      </c>
      <c r="AM329" s="120">
        <v>6.4363333333333301</v>
      </c>
      <c r="AN329" s="120">
        <v>3.3903333333333299</v>
      </c>
      <c r="AO329" s="121">
        <v>0</v>
      </c>
      <c r="AP329" s="120">
        <v>2</v>
      </c>
    </row>
    <row r="330" spans="1:42" x14ac:dyDescent="0.25">
      <c r="A330" t="s">
        <v>33</v>
      </c>
      <c r="B330" s="81" t="s">
        <v>34</v>
      </c>
      <c r="C330" s="81" t="s">
        <v>48</v>
      </c>
      <c r="D330" s="120" t="s">
        <v>54</v>
      </c>
      <c r="E330" s="120" t="s">
        <v>57</v>
      </c>
      <c r="F330" s="136">
        <v>8</v>
      </c>
      <c r="G330" s="120" t="s">
        <v>61</v>
      </c>
      <c r="H330" s="120" t="s">
        <v>62</v>
      </c>
      <c r="I330" s="120">
        <v>2</v>
      </c>
      <c r="J330" s="120" t="s">
        <v>68</v>
      </c>
      <c r="K330" s="120" t="s">
        <v>71</v>
      </c>
      <c r="L330" s="120">
        <v>0</v>
      </c>
      <c r="M330" s="120">
        <v>0</v>
      </c>
      <c r="N330" s="120">
        <v>0</v>
      </c>
      <c r="O330" s="120">
        <v>0</v>
      </c>
      <c r="P330" s="120">
        <v>0</v>
      </c>
      <c r="Q330" s="120" t="s">
        <v>76</v>
      </c>
      <c r="R330" s="79" t="s">
        <v>1659</v>
      </c>
      <c r="S330" s="137" t="s">
        <v>627</v>
      </c>
      <c r="T330" s="120">
        <v>3.919921875</v>
      </c>
      <c r="U330" s="120" t="s">
        <v>639</v>
      </c>
      <c r="V330" s="120" t="s">
        <v>639</v>
      </c>
      <c r="W330" s="120" t="s">
        <v>1847</v>
      </c>
      <c r="X330" s="120" t="s">
        <v>643</v>
      </c>
      <c r="Y330" s="120">
        <v>1.28</v>
      </c>
      <c r="Z330" s="120" t="s">
        <v>645</v>
      </c>
      <c r="AA330" s="120">
        <v>0.14489488239632869</v>
      </c>
      <c r="AB330" s="137" t="s">
        <v>1124</v>
      </c>
      <c r="AC330" s="120">
        <v>2018</v>
      </c>
      <c r="AD330" s="120">
        <v>5</v>
      </c>
      <c r="AE330" s="120" t="s">
        <v>1197</v>
      </c>
      <c r="AF330" s="120" t="s">
        <v>1135</v>
      </c>
      <c r="AG330" s="120" t="s">
        <v>1137</v>
      </c>
      <c r="AH330" s="120">
        <v>2</v>
      </c>
      <c r="AI330">
        <v>2</v>
      </c>
      <c r="AJ330" s="121">
        <v>1</v>
      </c>
      <c r="AK330" s="120" t="s">
        <v>76</v>
      </c>
      <c r="AL330" s="121">
        <v>0</v>
      </c>
      <c r="AM330" s="120">
        <v>6.3</v>
      </c>
      <c r="AN330" s="120">
        <v>3.33666666666667</v>
      </c>
      <c r="AO330" s="121">
        <v>1</v>
      </c>
      <c r="AP330" s="120">
        <v>2</v>
      </c>
    </row>
    <row r="331" spans="1:42" ht="225" x14ac:dyDescent="0.25">
      <c r="A331" t="s">
        <v>33</v>
      </c>
      <c r="B331" s="81" t="s">
        <v>34</v>
      </c>
      <c r="C331" s="81" t="s">
        <v>47</v>
      </c>
      <c r="D331" s="120" t="s">
        <v>55</v>
      </c>
      <c r="E331" s="120" t="s">
        <v>57</v>
      </c>
      <c r="F331" s="133">
        <v>680</v>
      </c>
      <c r="G331" s="120" t="s">
        <v>59</v>
      </c>
      <c r="H331" s="120" t="s">
        <v>62</v>
      </c>
      <c r="I331" s="120">
        <v>1</v>
      </c>
      <c r="J331" s="120" t="s">
        <v>68</v>
      </c>
      <c r="K331" s="120" t="s">
        <v>71</v>
      </c>
      <c r="L331" s="120">
        <v>0</v>
      </c>
      <c r="M331" s="120">
        <v>0</v>
      </c>
      <c r="N331" s="120">
        <v>0</v>
      </c>
      <c r="O331" s="120">
        <v>1</v>
      </c>
      <c r="P331" s="120">
        <v>0</v>
      </c>
      <c r="Q331" s="120" t="s">
        <v>75</v>
      </c>
      <c r="R331" s="145" t="s">
        <v>1660</v>
      </c>
      <c r="S331" s="137" t="s">
        <v>192</v>
      </c>
      <c r="T331" s="120">
        <v>8.4404296875</v>
      </c>
      <c r="U331" s="120" t="s">
        <v>1843</v>
      </c>
      <c r="V331" s="120" t="s">
        <v>641</v>
      </c>
      <c r="W331" s="120" t="s">
        <v>1847</v>
      </c>
      <c r="X331" s="120" t="s">
        <v>644</v>
      </c>
      <c r="Y331" s="120">
        <v>2.2200000000000002</v>
      </c>
      <c r="Z331" s="120" t="s">
        <v>645</v>
      </c>
      <c r="AA331" s="120">
        <v>0</v>
      </c>
      <c r="AB331" s="137" t="s">
        <v>750</v>
      </c>
      <c r="AC331" s="120">
        <v>2018</v>
      </c>
      <c r="AD331" s="120">
        <v>6</v>
      </c>
      <c r="AE331" s="120" t="s">
        <v>1197</v>
      </c>
      <c r="AF331" s="120" t="s">
        <v>1135</v>
      </c>
      <c r="AG331" s="120" t="s">
        <v>1137</v>
      </c>
      <c r="AH331" s="120">
        <v>3</v>
      </c>
      <c r="AI331">
        <v>3</v>
      </c>
      <c r="AJ331" s="121">
        <v>1</v>
      </c>
      <c r="AK331" s="120" t="s">
        <v>76</v>
      </c>
      <c r="AL331" s="121">
        <v>0</v>
      </c>
      <c r="AM331" s="120">
        <v>-4.9666666666666703</v>
      </c>
      <c r="AN331" s="120">
        <v>1.7333333333333301</v>
      </c>
      <c r="AO331" s="121">
        <v>0</v>
      </c>
      <c r="AP331" s="120">
        <v>2</v>
      </c>
    </row>
    <row r="332" spans="1:42" x14ac:dyDescent="0.25">
      <c r="A332" t="s">
        <v>33</v>
      </c>
      <c r="B332" s="81" t="s">
        <v>42</v>
      </c>
      <c r="C332" s="81" t="s">
        <v>48</v>
      </c>
      <c r="D332" s="120" t="s">
        <v>55</v>
      </c>
      <c r="E332" s="120" t="s">
        <v>57</v>
      </c>
      <c r="F332" s="136">
        <v>3</v>
      </c>
      <c r="G332" s="120" t="s">
        <v>61</v>
      </c>
      <c r="H332" s="120" t="s">
        <v>64</v>
      </c>
      <c r="I332" s="120">
        <v>3</v>
      </c>
      <c r="J332" s="120" t="s">
        <v>68</v>
      </c>
      <c r="K332" s="120" t="s">
        <v>71</v>
      </c>
      <c r="L332" s="120">
        <v>0</v>
      </c>
      <c r="M332" s="120">
        <v>0</v>
      </c>
      <c r="N332" s="120">
        <v>0</v>
      </c>
      <c r="O332" s="120">
        <v>0</v>
      </c>
      <c r="P332" s="120">
        <v>0</v>
      </c>
      <c r="Q332" s="120" t="s">
        <v>75</v>
      </c>
      <c r="R332" s="79" t="s">
        <v>1672</v>
      </c>
      <c r="S332" s="137" t="s">
        <v>520</v>
      </c>
      <c r="T332" s="120">
        <v>2.6904296875</v>
      </c>
      <c r="U332" s="120" t="s">
        <v>640</v>
      </c>
      <c r="V332" s="120" t="s">
        <v>639</v>
      </c>
      <c r="W332" s="120" t="s">
        <v>1847</v>
      </c>
      <c r="X332" s="120" t="s">
        <v>643</v>
      </c>
      <c r="Y332" s="120">
        <v>1.31</v>
      </c>
      <c r="Z332" s="120" t="s">
        <v>645</v>
      </c>
      <c r="AA332" s="120">
        <v>0</v>
      </c>
      <c r="AB332" s="137" t="s">
        <v>1036</v>
      </c>
      <c r="AC332" s="120">
        <v>2018</v>
      </c>
      <c r="AD332" s="120">
        <v>10</v>
      </c>
      <c r="AE332" s="120" t="s">
        <v>1197</v>
      </c>
      <c r="AF332" s="120" t="s">
        <v>1136</v>
      </c>
      <c r="AG332" s="120" t="s">
        <v>1139</v>
      </c>
      <c r="AH332" s="120">
        <v>2</v>
      </c>
      <c r="AI332">
        <v>2</v>
      </c>
      <c r="AJ332" s="121">
        <v>2</v>
      </c>
      <c r="AK332" s="120" t="s">
        <v>76</v>
      </c>
      <c r="AL332" s="121">
        <v>1</v>
      </c>
      <c r="AM332" s="120">
        <v>-4.7783333333333298</v>
      </c>
      <c r="AN332" s="120">
        <v>11.783333333333299</v>
      </c>
      <c r="AO332" s="121">
        <v>0</v>
      </c>
      <c r="AP332" s="120">
        <v>2</v>
      </c>
    </row>
    <row r="333" spans="1:42" x14ac:dyDescent="0.25">
      <c r="A333" t="s">
        <v>33</v>
      </c>
      <c r="B333" s="81" t="s">
        <v>46</v>
      </c>
      <c r="C333" s="81" t="s">
        <v>48</v>
      </c>
      <c r="D333" s="120" t="s">
        <v>54</v>
      </c>
      <c r="E333" s="120" t="s">
        <v>58</v>
      </c>
      <c r="F333" s="136">
        <v>0</v>
      </c>
      <c r="G333" s="120" t="s">
        <v>60</v>
      </c>
      <c r="H333" s="120" t="s">
        <v>64</v>
      </c>
      <c r="I333" s="120">
        <v>1</v>
      </c>
      <c r="J333" s="120" t="s">
        <v>68</v>
      </c>
      <c r="K333" s="120" t="s">
        <v>72</v>
      </c>
      <c r="L333" s="120">
        <v>0</v>
      </c>
      <c r="M333" s="120">
        <v>0</v>
      </c>
      <c r="N333" s="120">
        <v>0</v>
      </c>
      <c r="O333" s="120">
        <v>0</v>
      </c>
      <c r="P333" s="120">
        <v>0</v>
      </c>
      <c r="Q333" s="120" t="s">
        <v>75</v>
      </c>
      <c r="R333" s="79" t="s">
        <v>1693</v>
      </c>
      <c r="S333" s="137" t="s">
        <v>365</v>
      </c>
      <c r="T333" s="120">
        <v>2.2900390625</v>
      </c>
      <c r="U333" s="120" t="s">
        <v>640</v>
      </c>
      <c r="V333" s="120" t="s">
        <v>640</v>
      </c>
      <c r="W333" s="120" t="s">
        <v>1846</v>
      </c>
      <c r="X333" s="120" t="s">
        <v>642</v>
      </c>
      <c r="Y333" s="120">
        <v>0.6</v>
      </c>
      <c r="Z333" s="120" t="s">
        <v>645</v>
      </c>
      <c r="AA333" s="120">
        <v>0</v>
      </c>
      <c r="AB333" s="137" t="s">
        <v>898</v>
      </c>
      <c r="AC333" s="120">
        <v>2019</v>
      </c>
      <c r="AD333" s="120">
        <v>2</v>
      </c>
      <c r="AE333" s="120" t="s">
        <v>1196</v>
      </c>
      <c r="AF333" s="120" t="s">
        <v>1133</v>
      </c>
      <c r="AG333" s="120" t="s">
        <v>1140</v>
      </c>
      <c r="AH333" s="120">
        <v>1</v>
      </c>
      <c r="AI333">
        <v>1</v>
      </c>
      <c r="AJ333" s="121">
        <v>2</v>
      </c>
      <c r="AK333" s="120" t="s">
        <v>76</v>
      </c>
      <c r="AL333" s="121">
        <v>1</v>
      </c>
      <c r="AM333" s="120">
        <v>6.3516666666666701</v>
      </c>
      <c r="AN333" s="120">
        <v>-10.796666666666701</v>
      </c>
      <c r="AO333" s="121">
        <v>0</v>
      </c>
      <c r="AP333" s="120">
        <v>1</v>
      </c>
    </row>
    <row r="334" spans="1:42" x14ac:dyDescent="0.25">
      <c r="A334" t="s">
        <v>33</v>
      </c>
      <c r="B334" s="81" t="s">
        <v>36</v>
      </c>
      <c r="C334" s="81" t="s">
        <v>48</v>
      </c>
      <c r="D334" s="120" t="s">
        <v>54</v>
      </c>
      <c r="E334" s="120" t="s">
        <v>56</v>
      </c>
      <c r="F334" s="136">
        <v>17</v>
      </c>
      <c r="G334" s="120" t="s">
        <v>59</v>
      </c>
      <c r="H334" s="120" t="s">
        <v>63</v>
      </c>
      <c r="I334" s="120">
        <v>11</v>
      </c>
      <c r="J334" s="120" t="s">
        <v>67</v>
      </c>
      <c r="K334" s="120" t="s">
        <v>71</v>
      </c>
      <c r="L334" s="120">
        <v>0</v>
      </c>
      <c r="M334" s="120">
        <v>0</v>
      </c>
      <c r="N334" s="120">
        <v>1</v>
      </c>
      <c r="O334" s="120">
        <v>0</v>
      </c>
      <c r="P334" s="120">
        <v>0</v>
      </c>
      <c r="Q334" s="120" t="s">
        <v>76</v>
      </c>
      <c r="R334" s="79" t="s">
        <v>1701</v>
      </c>
      <c r="S334" s="137" t="s">
        <v>250</v>
      </c>
      <c r="T334" s="120">
        <v>5.08984375</v>
      </c>
      <c r="U334" s="120" t="s">
        <v>639</v>
      </c>
      <c r="V334" s="120" t="s">
        <v>639</v>
      </c>
      <c r="W334" s="120" t="s">
        <v>1846</v>
      </c>
      <c r="X334" s="120" t="s">
        <v>643</v>
      </c>
      <c r="Y334" s="120">
        <v>0.82000000000000006</v>
      </c>
      <c r="Z334" s="120" t="s">
        <v>645</v>
      </c>
      <c r="AA334" s="120">
        <v>0</v>
      </c>
      <c r="AB334" s="137" t="s">
        <v>803</v>
      </c>
      <c r="AC334" s="120">
        <v>2019</v>
      </c>
      <c r="AD334" s="120">
        <v>3</v>
      </c>
      <c r="AE334" s="120" t="s">
        <v>1196</v>
      </c>
      <c r="AF334" s="120" t="s">
        <v>1133</v>
      </c>
      <c r="AG334" s="120" t="s">
        <v>1138</v>
      </c>
      <c r="AH334" s="120">
        <v>2</v>
      </c>
      <c r="AI334">
        <v>2</v>
      </c>
      <c r="AJ334" s="121">
        <v>3</v>
      </c>
      <c r="AK334" s="120" t="s">
        <v>76</v>
      </c>
      <c r="AL334" s="121">
        <v>1</v>
      </c>
      <c r="AM334" s="120">
        <v>5.8666666666666698</v>
      </c>
      <c r="AN334" s="120">
        <v>1.4</v>
      </c>
      <c r="AO334" s="121">
        <v>1</v>
      </c>
      <c r="AP334" s="120">
        <v>3</v>
      </c>
    </row>
    <row r="335" spans="1:42" x14ac:dyDescent="0.25">
      <c r="A335" t="s">
        <v>33</v>
      </c>
      <c r="B335" s="81" t="s">
        <v>39</v>
      </c>
      <c r="C335" s="81" t="s">
        <v>48</v>
      </c>
      <c r="D335" s="120" t="s">
        <v>54</v>
      </c>
      <c r="E335" s="120" t="s">
        <v>57</v>
      </c>
      <c r="F335" s="136">
        <v>3</v>
      </c>
      <c r="G335" s="120" t="s">
        <v>60</v>
      </c>
      <c r="H335" s="120" t="s">
        <v>64</v>
      </c>
      <c r="I335" s="120">
        <v>2</v>
      </c>
      <c r="J335" s="120" t="s">
        <v>68</v>
      </c>
      <c r="K335" s="120" t="s">
        <v>71</v>
      </c>
      <c r="L335" s="120">
        <v>0</v>
      </c>
      <c r="M335" s="120">
        <v>0</v>
      </c>
      <c r="N335" s="120">
        <v>0</v>
      </c>
      <c r="O335" s="120">
        <v>0</v>
      </c>
      <c r="P335" s="120">
        <v>0</v>
      </c>
      <c r="Q335" s="120" t="s">
        <v>75</v>
      </c>
      <c r="R335" s="79" t="s">
        <v>1704</v>
      </c>
      <c r="S335" s="137" t="s">
        <v>372</v>
      </c>
      <c r="T335" s="120">
        <v>3.73046875</v>
      </c>
      <c r="U335" s="120" t="s">
        <v>639</v>
      </c>
      <c r="V335" s="120" t="s">
        <v>639</v>
      </c>
      <c r="W335" s="120" t="s">
        <v>1846</v>
      </c>
      <c r="X335" s="120" t="s">
        <v>643</v>
      </c>
      <c r="Y335" s="120">
        <v>0.77</v>
      </c>
      <c r="Z335" s="120" t="s">
        <v>645</v>
      </c>
      <c r="AA335" s="120">
        <v>0</v>
      </c>
      <c r="AB335" s="137" t="s">
        <v>905</v>
      </c>
      <c r="AC335" s="120">
        <v>2019</v>
      </c>
      <c r="AD335" s="120">
        <v>3</v>
      </c>
      <c r="AE335" s="120" t="s">
        <v>1196</v>
      </c>
      <c r="AF335" s="120" t="s">
        <v>1133</v>
      </c>
      <c r="AG335" s="120" t="s">
        <v>1138</v>
      </c>
      <c r="AH335" s="120">
        <v>2</v>
      </c>
      <c r="AI335">
        <v>2</v>
      </c>
      <c r="AJ335" s="121">
        <v>2</v>
      </c>
      <c r="AK335" s="120" t="s">
        <v>76</v>
      </c>
      <c r="AL335" s="121">
        <v>1</v>
      </c>
      <c r="AM335" s="120">
        <v>4.8810000000000002</v>
      </c>
      <c r="AN335" s="120">
        <v>-1.6903333333333299</v>
      </c>
      <c r="AO335" s="121">
        <v>0</v>
      </c>
      <c r="AP335" s="120">
        <v>2</v>
      </c>
    </row>
    <row r="336" spans="1:42" x14ac:dyDescent="0.25">
      <c r="A336" t="s">
        <v>32</v>
      </c>
      <c r="B336" s="81" t="s">
        <v>41</v>
      </c>
      <c r="C336" s="81" t="s">
        <v>50</v>
      </c>
      <c r="D336" s="120" t="s">
        <v>54</v>
      </c>
      <c r="E336" s="120" t="s">
        <v>56</v>
      </c>
      <c r="F336" s="136">
        <v>48</v>
      </c>
      <c r="G336" s="120" t="s">
        <v>59</v>
      </c>
      <c r="H336" s="120" t="s">
        <v>62</v>
      </c>
      <c r="I336" s="120">
        <v>1</v>
      </c>
      <c r="J336" s="120" t="s">
        <v>68</v>
      </c>
      <c r="K336" s="120" t="s">
        <v>71</v>
      </c>
      <c r="L336" s="120">
        <v>0</v>
      </c>
      <c r="M336" s="120">
        <v>0</v>
      </c>
      <c r="N336" s="120">
        <v>0</v>
      </c>
      <c r="O336" s="120">
        <v>0</v>
      </c>
      <c r="P336" s="120">
        <v>0</v>
      </c>
      <c r="Q336" s="120" t="s">
        <v>76</v>
      </c>
      <c r="R336" s="79" t="s">
        <v>1714</v>
      </c>
      <c r="S336" s="137" t="s">
        <v>343</v>
      </c>
      <c r="T336" s="120">
        <v>4.830078125</v>
      </c>
      <c r="U336" s="120" t="s">
        <v>639</v>
      </c>
      <c r="V336" s="120" t="s">
        <v>639</v>
      </c>
      <c r="W336" s="120" t="s">
        <v>1846</v>
      </c>
      <c r="X336" s="120" t="s">
        <v>643</v>
      </c>
      <c r="Y336" s="120">
        <v>1.19</v>
      </c>
      <c r="Z336" s="120" t="s">
        <v>647</v>
      </c>
      <c r="AA336" s="120">
        <v>12.931544473394739</v>
      </c>
      <c r="AB336" s="137" t="s">
        <v>794</v>
      </c>
      <c r="AC336" s="120">
        <v>2019</v>
      </c>
      <c r="AD336" s="120">
        <v>5</v>
      </c>
      <c r="AE336" s="120" t="s">
        <v>1197</v>
      </c>
      <c r="AF336" s="120" t="s">
        <v>1135</v>
      </c>
      <c r="AG336" s="120" t="s">
        <v>1140</v>
      </c>
      <c r="AH336" s="120">
        <v>2</v>
      </c>
      <c r="AI336">
        <v>2</v>
      </c>
      <c r="AJ336" s="121">
        <v>1</v>
      </c>
      <c r="AK336" s="120" t="s">
        <v>76</v>
      </c>
      <c r="AL336" s="121">
        <v>0</v>
      </c>
      <c r="AM336" s="120">
        <v>3.0533333333333301</v>
      </c>
      <c r="AN336" s="120">
        <v>7.8716666666666697</v>
      </c>
      <c r="AO336" s="121">
        <v>1</v>
      </c>
      <c r="AP336" s="120">
        <v>2</v>
      </c>
    </row>
    <row r="337" spans="1:42" x14ac:dyDescent="0.25">
      <c r="A337" t="s">
        <v>33</v>
      </c>
      <c r="B337" s="81" t="s">
        <v>34</v>
      </c>
      <c r="C337" s="81" t="s">
        <v>47</v>
      </c>
      <c r="D337" s="120" t="s">
        <v>55</v>
      </c>
      <c r="E337" s="120" t="s">
        <v>58</v>
      </c>
      <c r="F337" s="136">
        <v>0</v>
      </c>
      <c r="G337" s="120" t="s">
        <v>60</v>
      </c>
      <c r="H337" s="120" t="s">
        <v>64</v>
      </c>
      <c r="I337" s="120">
        <v>10</v>
      </c>
      <c r="J337" s="120" t="s">
        <v>69</v>
      </c>
      <c r="K337" s="120" t="s">
        <v>71</v>
      </c>
      <c r="L337" s="120">
        <v>0</v>
      </c>
      <c r="M337" s="120">
        <v>1</v>
      </c>
      <c r="N337" s="120">
        <v>0</v>
      </c>
      <c r="O337" s="120">
        <v>1</v>
      </c>
      <c r="P337" s="120">
        <v>0</v>
      </c>
      <c r="Q337" s="120" t="s">
        <v>75</v>
      </c>
      <c r="R337" s="79" t="s">
        <v>1718</v>
      </c>
      <c r="S337" s="137" t="s">
        <v>449</v>
      </c>
      <c r="T337" s="120">
        <v>4.7998046875</v>
      </c>
      <c r="U337" s="120" t="s">
        <v>639</v>
      </c>
      <c r="V337" s="120" t="s">
        <v>639</v>
      </c>
      <c r="W337" s="120" t="s">
        <v>1846</v>
      </c>
      <c r="X337" s="120" t="s">
        <v>643</v>
      </c>
      <c r="Y337" s="120">
        <v>0.96</v>
      </c>
      <c r="Z337" s="120" t="s">
        <v>645</v>
      </c>
      <c r="AA337" s="120">
        <v>2.6067249476909571</v>
      </c>
      <c r="AB337" s="137" t="s">
        <v>975</v>
      </c>
      <c r="AC337" s="120">
        <v>2019</v>
      </c>
      <c r="AD337" s="120">
        <v>7</v>
      </c>
      <c r="AE337" s="120" t="s">
        <v>1197</v>
      </c>
      <c r="AF337" s="120" t="s">
        <v>1134</v>
      </c>
      <c r="AG337" s="120" t="s">
        <v>1137</v>
      </c>
      <c r="AH337" s="120">
        <v>2</v>
      </c>
      <c r="AI337">
        <v>2</v>
      </c>
      <c r="AJ337" s="121">
        <v>2</v>
      </c>
      <c r="AK337" s="120" t="s">
        <v>76</v>
      </c>
      <c r="AL337" s="121">
        <v>1</v>
      </c>
      <c r="AM337" s="120">
        <v>6.4293333333333296</v>
      </c>
      <c r="AN337" s="120">
        <v>3.3420000000000001</v>
      </c>
      <c r="AO337" s="121">
        <v>0</v>
      </c>
      <c r="AP337" s="120">
        <v>2</v>
      </c>
    </row>
    <row r="338" spans="1:42" x14ac:dyDescent="0.25">
      <c r="A338" t="s">
        <v>33</v>
      </c>
      <c r="B338" s="81" t="s">
        <v>42</v>
      </c>
      <c r="C338" s="81" t="s">
        <v>47</v>
      </c>
      <c r="D338" s="120" t="s">
        <v>55</v>
      </c>
      <c r="E338" s="120" t="s">
        <v>57</v>
      </c>
      <c r="F338" s="136">
        <v>4</v>
      </c>
      <c r="G338" s="120" t="s">
        <v>61</v>
      </c>
      <c r="H338" s="120" t="s">
        <v>64</v>
      </c>
      <c r="I338" s="120">
        <v>2</v>
      </c>
      <c r="J338" s="120" t="s">
        <v>68</v>
      </c>
      <c r="K338" s="120" t="s">
        <v>71</v>
      </c>
      <c r="L338" s="120">
        <v>0</v>
      </c>
      <c r="M338" s="120">
        <v>0</v>
      </c>
      <c r="N338" s="120">
        <v>0</v>
      </c>
      <c r="O338" s="120">
        <v>0</v>
      </c>
      <c r="P338" s="120">
        <v>0</v>
      </c>
      <c r="Q338" s="120" t="s">
        <v>75</v>
      </c>
      <c r="R338" s="79" t="s">
        <v>1731</v>
      </c>
      <c r="S338" s="137" t="s">
        <v>542</v>
      </c>
      <c r="T338" s="120">
        <v>2.830078125</v>
      </c>
      <c r="U338" s="120" t="s">
        <v>640</v>
      </c>
      <c r="V338" s="120" t="s">
        <v>639</v>
      </c>
      <c r="W338" s="120" t="s">
        <v>1847</v>
      </c>
      <c r="X338" s="120" t="s">
        <v>644</v>
      </c>
      <c r="Y338" s="120">
        <v>1.62</v>
      </c>
      <c r="Z338" s="120" t="s">
        <v>647</v>
      </c>
      <c r="AA338" s="120">
        <v>24.381269887089719</v>
      </c>
      <c r="AB338" s="137" t="s">
        <v>1053</v>
      </c>
      <c r="AC338" s="120">
        <v>2019</v>
      </c>
      <c r="AD338" s="120">
        <v>10</v>
      </c>
      <c r="AE338" s="120" t="s">
        <v>1197</v>
      </c>
      <c r="AF338" s="120" t="s">
        <v>1136</v>
      </c>
      <c r="AG338" s="120" t="s">
        <v>1139</v>
      </c>
      <c r="AH338" s="120">
        <v>2</v>
      </c>
      <c r="AI338">
        <v>3</v>
      </c>
      <c r="AJ338" s="121">
        <v>2</v>
      </c>
      <c r="AK338" s="120" t="s">
        <v>76</v>
      </c>
      <c r="AL338" s="121">
        <v>1</v>
      </c>
      <c r="AM338" s="120">
        <v>-4.7531666666666696</v>
      </c>
      <c r="AN338" s="120">
        <v>11.779500000000001</v>
      </c>
      <c r="AO338" s="121">
        <v>0</v>
      </c>
      <c r="AP338" s="120">
        <v>2</v>
      </c>
    </row>
    <row r="339" spans="1:42" x14ac:dyDescent="0.25">
      <c r="A339" t="s">
        <v>33</v>
      </c>
      <c r="B339" s="81" t="s">
        <v>34</v>
      </c>
      <c r="C339" s="81" t="s">
        <v>48</v>
      </c>
      <c r="D339" s="120" t="s">
        <v>55</v>
      </c>
      <c r="E339" s="120" t="s">
        <v>56</v>
      </c>
      <c r="F339" s="136">
        <v>88</v>
      </c>
      <c r="G339" s="120" t="s">
        <v>59</v>
      </c>
      <c r="H339" s="120" t="s">
        <v>63</v>
      </c>
      <c r="I339" s="120">
        <v>7</v>
      </c>
      <c r="J339" s="120" t="s">
        <v>69</v>
      </c>
      <c r="K339" s="120" t="s">
        <v>71</v>
      </c>
      <c r="L339" s="120">
        <v>0</v>
      </c>
      <c r="M339" s="120">
        <v>0</v>
      </c>
      <c r="N339" s="120">
        <v>1</v>
      </c>
      <c r="O339" s="120">
        <v>0</v>
      </c>
      <c r="P339" s="120">
        <v>0</v>
      </c>
      <c r="Q339" s="120" t="s">
        <v>75</v>
      </c>
      <c r="R339" s="79" t="s">
        <v>1735</v>
      </c>
      <c r="S339" s="137" t="s">
        <v>216</v>
      </c>
      <c r="T339" s="120">
        <v>3.2099609375</v>
      </c>
      <c r="U339" s="120" t="s">
        <v>640</v>
      </c>
      <c r="V339" s="120" t="s">
        <v>639</v>
      </c>
      <c r="W339" s="120" t="s">
        <v>1846</v>
      </c>
      <c r="X339" s="120" t="s">
        <v>643</v>
      </c>
      <c r="Y339" s="120">
        <v>0.98</v>
      </c>
      <c r="Z339" s="120" t="s">
        <v>645</v>
      </c>
      <c r="AA339" s="120">
        <v>0.69683132549891036</v>
      </c>
      <c r="AB339" s="137" t="s">
        <v>773</v>
      </c>
      <c r="AC339" s="120">
        <v>2019</v>
      </c>
      <c r="AD339" s="120">
        <v>12</v>
      </c>
      <c r="AE339" s="120" t="s">
        <v>1196</v>
      </c>
      <c r="AF339" s="120" t="s">
        <v>1136</v>
      </c>
      <c r="AG339" s="120" t="s">
        <v>1137</v>
      </c>
      <c r="AH339" s="120">
        <v>2</v>
      </c>
      <c r="AI339">
        <v>1</v>
      </c>
      <c r="AJ339" s="121">
        <v>3</v>
      </c>
      <c r="AK339" s="120" t="s">
        <v>76</v>
      </c>
      <c r="AL339" s="121">
        <v>1</v>
      </c>
      <c r="AM339" s="120">
        <v>3.1</v>
      </c>
      <c r="AN339" s="120">
        <v>7.1166666666666698</v>
      </c>
      <c r="AO339" s="121">
        <v>1</v>
      </c>
      <c r="AP339" s="120">
        <v>2</v>
      </c>
    </row>
    <row r="340" spans="1:42" x14ac:dyDescent="0.25">
      <c r="A340" t="s">
        <v>33</v>
      </c>
      <c r="B340" s="81" t="s">
        <v>34</v>
      </c>
      <c r="C340" s="81" t="s">
        <v>48</v>
      </c>
      <c r="D340" s="120" t="s">
        <v>54</v>
      </c>
      <c r="E340" s="120" t="s">
        <v>56</v>
      </c>
      <c r="F340" s="136">
        <v>52</v>
      </c>
      <c r="G340" s="120" t="s">
        <v>59</v>
      </c>
      <c r="H340" s="120" t="s">
        <v>62</v>
      </c>
      <c r="I340" s="120">
        <v>5</v>
      </c>
      <c r="J340" s="120" t="s">
        <v>69</v>
      </c>
      <c r="K340" s="120" t="s">
        <v>70</v>
      </c>
      <c r="L340" s="120">
        <v>0</v>
      </c>
      <c r="M340" s="120">
        <v>0</v>
      </c>
      <c r="N340" s="120">
        <v>0</v>
      </c>
      <c r="O340" s="120">
        <v>0</v>
      </c>
      <c r="P340" s="120">
        <v>0</v>
      </c>
      <c r="Q340" s="120" t="s">
        <v>74</v>
      </c>
      <c r="R340" s="79" t="s">
        <v>1741</v>
      </c>
      <c r="S340" s="137" t="s">
        <v>86</v>
      </c>
      <c r="T340" s="120">
        <v>6.2998046875</v>
      </c>
      <c r="U340" s="120" t="s">
        <v>641</v>
      </c>
      <c r="V340" s="120" t="s">
        <v>641</v>
      </c>
      <c r="W340" s="120" t="s">
        <v>1846</v>
      </c>
      <c r="X340" s="120" t="s">
        <v>643</v>
      </c>
      <c r="Y340" s="120">
        <v>0.88999998569488525</v>
      </c>
      <c r="Z340" s="120" t="s">
        <v>645</v>
      </c>
      <c r="AA340" s="120">
        <v>0</v>
      </c>
      <c r="AB340" s="137" t="s">
        <v>657</v>
      </c>
      <c r="AC340" s="120">
        <v>2020</v>
      </c>
      <c r="AD340" s="120">
        <v>1</v>
      </c>
      <c r="AE340" s="120" t="s">
        <v>1196</v>
      </c>
      <c r="AF340" s="120" t="s">
        <v>1133</v>
      </c>
      <c r="AG340" s="120" t="s">
        <v>1137</v>
      </c>
      <c r="AH340" s="120">
        <v>2</v>
      </c>
      <c r="AI340">
        <v>2</v>
      </c>
      <c r="AJ340" s="121">
        <v>1</v>
      </c>
      <c r="AK340" s="120" t="s">
        <v>76</v>
      </c>
      <c r="AL340" s="121">
        <v>0</v>
      </c>
      <c r="AM340" s="120">
        <v>3.6333333333333302</v>
      </c>
      <c r="AN340" s="120">
        <v>6.67</v>
      </c>
      <c r="AO340" s="121">
        <v>0</v>
      </c>
      <c r="AP340" s="120">
        <v>3</v>
      </c>
    </row>
    <row r="341" spans="1:42" ht="330" x14ac:dyDescent="0.25">
      <c r="A341" t="s">
        <v>33</v>
      </c>
      <c r="B341" s="81" t="s">
        <v>34</v>
      </c>
      <c r="C341" s="81" t="s">
        <v>47</v>
      </c>
      <c r="D341" s="120" t="s">
        <v>55</v>
      </c>
      <c r="E341" s="120" t="s">
        <v>56</v>
      </c>
      <c r="F341" s="136">
        <v>85</v>
      </c>
      <c r="G341" s="120" t="s">
        <v>59</v>
      </c>
      <c r="H341" s="120" t="s">
        <v>64</v>
      </c>
      <c r="I341" s="120">
        <v>6</v>
      </c>
      <c r="J341" s="120" t="s">
        <v>69</v>
      </c>
      <c r="K341" s="120" t="s">
        <v>70</v>
      </c>
      <c r="L341" s="120">
        <v>0</v>
      </c>
      <c r="M341" s="120">
        <v>0</v>
      </c>
      <c r="N341" s="120">
        <v>0</v>
      </c>
      <c r="O341" s="120">
        <v>0</v>
      </c>
      <c r="P341" s="120">
        <v>0</v>
      </c>
      <c r="Q341" s="120" t="s">
        <v>75</v>
      </c>
      <c r="R341" s="145" t="s">
        <v>1757</v>
      </c>
      <c r="S341" s="137" t="s">
        <v>178</v>
      </c>
      <c r="T341" s="120">
        <v>5.08984375</v>
      </c>
      <c r="U341" s="120" t="s">
        <v>639</v>
      </c>
      <c r="V341" s="120" t="s">
        <v>639</v>
      </c>
      <c r="W341" s="120" t="s">
        <v>1847</v>
      </c>
      <c r="X341" s="120" t="s">
        <v>643</v>
      </c>
      <c r="Y341" s="120">
        <v>1.279999971389771</v>
      </c>
      <c r="Z341" s="120" t="s">
        <v>645</v>
      </c>
      <c r="AA341" s="120">
        <v>0</v>
      </c>
      <c r="AB341" s="137" t="s">
        <v>736</v>
      </c>
      <c r="AC341" s="120">
        <v>2020</v>
      </c>
      <c r="AD341" s="120">
        <v>3</v>
      </c>
      <c r="AE341" s="120" t="s">
        <v>1196</v>
      </c>
      <c r="AF341" s="120" t="s">
        <v>1133</v>
      </c>
      <c r="AG341" s="120" t="s">
        <v>1137</v>
      </c>
      <c r="AH341" s="120">
        <v>2</v>
      </c>
      <c r="AI341">
        <v>2</v>
      </c>
      <c r="AJ341" s="121">
        <v>2</v>
      </c>
      <c r="AK341" s="120" t="s">
        <v>76</v>
      </c>
      <c r="AL341" s="121">
        <v>1</v>
      </c>
      <c r="AM341" s="120">
        <v>-4.95</v>
      </c>
      <c r="AN341" s="120">
        <v>3.35</v>
      </c>
      <c r="AO341" s="121">
        <v>0</v>
      </c>
      <c r="AP341" s="120">
        <v>3</v>
      </c>
    </row>
    <row r="342" spans="1:42" x14ac:dyDescent="0.25">
      <c r="A342" t="s">
        <v>32</v>
      </c>
      <c r="B342" s="81" t="s">
        <v>1191</v>
      </c>
      <c r="C342" s="81" t="s">
        <v>48</v>
      </c>
      <c r="D342" s="120" t="s">
        <v>54</v>
      </c>
      <c r="E342" s="120" t="s">
        <v>56</v>
      </c>
      <c r="F342" s="136">
        <v>21</v>
      </c>
      <c r="G342" s="120" t="s">
        <v>59</v>
      </c>
      <c r="H342" s="120" t="s">
        <v>62</v>
      </c>
      <c r="I342" s="120">
        <v>5</v>
      </c>
      <c r="J342" s="120" t="s">
        <v>69</v>
      </c>
      <c r="K342" s="120" t="s">
        <v>71</v>
      </c>
      <c r="L342" s="120">
        <v>0</v>
      </c>
      <c r="M342" s="120">
        <v>0</v>
      </c>
      <c r="N342" s="120">
        <v>0</v>
      </c>
      <c r="O342" s="120">
        <v>0</v>
      </c>
      <c r="P342" s="120">
        <v>0</v>
      </c>
      <c r="Q342" s="120" t="s">
        <v>76</v>
      </c>
      <c r="R342" s="79" t="s">
        <v>1760</v>
      </c>
      <c r="S342" s="137" t="s">
        <v>281</v>
      </c>
      <c r="T342" s="120">
        <v>2.490234375</v>
      </c>
      <c r="U342" s="120" t="s">
        <v>640</v>
      </c>
      <c r="V342" s="120" t="s">
        <v>640</v>
      </c>
      <c r="W342" s="120" t="s">
        <v>1846</v>
      </c>
      <c r="X342" s="120" t="s">
        <v>643</v>
      </c>
      <c r="Y342" s="120">
        <v>0.98999994993209839</v>
      </c>
      <c r="Z342" s="120" t="s">
        <v>645</v>
      </c>
      <c r="AA342" s="120">
        <v>0</v>
      </c>
      <c r="AB342" s="137" t="s">
        <v>829</v>
      </c>
      <c r="AC342" s="120">
        <v>2020</v>
      </c>
      <c r="AD342" s="120">
        <v>3</v>
      </c>
      <c r="AE342" s="120" t="s">
        <v>1196</v>
      </c>
      <c r="AF342" s="120" t="s">
        <v>1135</v>
      </c>
      <c r="AG342" s="120" t="s">
        <v>1138</v>
      </c>
      <c r="AH342" s="120">
        <v>1</v>
      </c>
      <c r="AI342">
        <v>1</v>
      </c>
      <c r="AJ342" s="121">
        <v>1</v>
      </c>
      <c r="AK342" s="120" t="s">
        <v>76</v>
      </c>
      <c r="AL342" s="121">
        <v>0</v>
      </c>
      <c r="AM342" s="120">
        <v>5.9966666666666697</v>
      </c>
      <c r="AN342" s="120">
        <v>2.3533333333333299</v>
      </c>
      <c r="AO342" s="121">
        <v>0</v>
      </c>
      <c r="AP342" s="120">
        <v>2</v>
      </c>
    </row>
    <row r="343" spans="1:42" x14ac:dyDescent="0.25">
      <c r="A343" t="s">
        <v>33</v>
      </c>
      <c r="B343" s="81" t="s">
        <v>34</v>
      </c>
      <c r="C343" s="81" t="s">
        <v>48</v>
      </c>
      <c r="D343" s="120" t="s">
        <v>54</v>
      </c>
      <c r="E343" s="120" t="s">
        <v>58</v>
      </c>
      <c r="F343" s="136">
        <v>0</v>
      </c>
      <c r="G343" s="120" t="s">
        <v>60</v>
      </c>
      <c r="H343" s="120" t="s">
        <v>62</v>
      </c>
      <c r="I343" s="120">
        <v>1</v>
      </c>
      <c r="J343" s="120" t="s">
        <v>68</v>
      </c>
      <c r="K343" s="120" t="s">
        <v>71</v>
      </c>
      <c r="L343" s="120">
        <v>0</v>
      </c>
      <c r="M343" s="120">
        <v>0</v>
      </c>
      <c r="N343" s="120">
        <v>0</v>
      </c>
      <c r="O343" s="120">
        <v>0</v>
      </c>
      <c r="P343" s="120">
        <v>0</v>
      </c>
      <c r="Q343" s="120" t="s">
        <v>76</v>
      </c>
      <c r="R343" s="79" t="s">
        <v>1781</v>
      </c>
      <c r="S343" s="137" t="s">
        <v>455</v>
      </c>
      <c r="T343" s="120">
        <v>4.25</v>
      </c>
      <c r="U343" s="120" t="s">
        <v>639</v>
      </c>
      <c r="V343" s="120" t="s">
        <v>639</v>
      </c>
      <c r="W343" s="120" t="s">
        <v>1846</v>
      </c>
      <c r="X343" s="120" t="s">
        <v>643</v>
      </c>
      <c r="Y343" s="120">
        <v>1.208888795640733</v>
      </c>
      <c r="Z343" s="120" t="s">
        <v>645</v>
      </c>
      <c r="AA343" s="120">
        <v>0</v>
      </c>
      <c r="AB343" s="137" t="s">
        <v>980</v>
      </c>
      <c r="AC343" s="120">
        <v>2020</v>
      </c>
      <c r="AD343" s="120">
        <v>10</v>
      </c>
      <c r="AE343" s="120" t="s">
        <v>1197</v>
      </c>
      <c r="AF343" s="120" t="s">
        <v>1136</v>
      </c>
      <c r="AG343" s="120" t="s">
        <v>1137</v>
      </c>
      <c r="AH343" s="120">
        <v>2</v>
      </c>
      <c r="AI343">
        <v>2</v>
      </c>
      <c r="AJ343" s="121">
        <v>1</v>
      </c>
      <c r="AK343" s="120" t="s">
        <v>76</v>
      </c>
      <c r="AL343" s="121">
        <v>0</v>
      </c>
      <c r="AM343" s="120">
        <v>6.4450000000000003</v>
      </c>
      <c r="AN343" s="120">
        <v>3.38</v>
      </c>
      <c r="AO343" s="121">
        <v>1</v>
      </c>
      <c r="AP343" s="120">
        <v>2</v>
      </c>
    </row>
    <row r="344" spans="1:42" x14ac:dyDescent="0.25">
      <c r="A344" t="s">
        <v>32</v>
      </c>
      <c r="B344" s="81" t="s">
        <v>36</v>
      </c>
      <c r="C344" s="81" t="s">
        <v>48</v>
      </c>
      <c r="D344" s="120" t="s">
        <v>55</v>
      </c>
      <c r="E344" s="120" t="s">
        <v>56</v>
      </c>
      <c r="F344" s="136">
        <v>51</v>
      </c>
      <c r="G344" s="120" t="s">
        <v>59</v>
      </c>
      <c r="H344" s="120" t="s">
        <v>64</v>
      </c>
      <c r="I344" s="120">
        <v>11</v>
      </c>
      <c r="J344" s="120" t="s">
        <v>67</v>
      </c>
      <c r="K344" s="120" t="s">
        <v>70</v>
      </c>
      <c r="L344" s="120">
        <v>0</v>
      </c>
      <c r="M344" s="120">
        <v>0</v>
      </c>
      <c r="N344" s="120">
        <v>0</v>
      </c>
      <c r="O344" s="120">
        <v>0</v>
      </c>
      <c r="P344" s="120">
        <v>0</v>
      </c>
      <c r="Q344" s="120" t="s">
        <v>76</v>
      </c>
      <c r="R344" s="79" t="s">
        <v>1782</v>
      </c>
      <c r="S344" s="137" t="s">
        <v>258</v>
      </c>
      <c r="T344" s="120">
        <v>4.900390625</v>
      </c>
      <c r="U344" s="120" t="s">
        <v>639</v>
      </c>
      <c r="V344" s="120" t="s">
        <v>639</v>
      </c>
      <c r="W344" s="120" t="s">
        <v>1847</v>
      </c>
      <c r="X344" s="120" t="s">
        <v>643</v>
      </c>
      <c r="Y344" s="120">
        <v>1.279999971389771</v>
      </c>
      <c r="Z344" s="120" t="s">
        <v>645</v>
      </c>
      <c r="AA344" s="120">
        <v>0.48527057314741129</v>
      </c>
      <c r="AB344" s="137" t="s">
        <v>810</v>
      </c>
      <c r="AC344" s="120">
        <v>2020</v>
      </c>
      <c r="AD344" s="120">
        <v>10</v>
      </c>
      <c r="AE344" s="120" t="s">
        <v>1197</v>
      </c>
      <c r="AF344" s="120" t="s">
        <v>1136</v>
      </c>
      <c r="AG344" s="120" t="s">
        <v>1138</v>
      </c>
      <c r="AH344" s="120">
        <v>2</v>
      </c>
      <c r="AI344">
        <v>2</v>
      </c>
      <c r="AJ344" s="121">
        <v>2</v>
      </c>
      <c r="AK344" s="120" t="s">
        <v>76</v>
      </c>
      <c r="AL344" s="121">
        <v>1</v>
      </c>
      <c r="AM344" s="120">
        <v>4.2333333333333298</v>
      </c>
      <c r="AN344" s="120">
        <v>-1.4</v>
      </c>
      <c r="AO344" s="121">
        <v>1</v>
      </c>
      <c r="AP344" s="120">
        <v>3</v>
      </c>
    </row>
    <row r="345" spans="1:42" ht="225" x14ac:dyDescent="0.25">
      <c r="A345" t="s">
        <v>33</v>
      </c>
      <c r="B345" s="81" t="s">
        <v>34</v>
      </c>
      <c r="C345" s="81" t="s">
        <v>47</v>
      </c>
      <c r="D345" s="120" t="s">
        <v>54</v>
      </c>
      <c r="E345" s="120" t="s">
        <v>56</v>
      </c>
      <c r="F345" s="133">
        <v>107</v>
      </c>
      <c r="G345" s="120" t="s">
        <v>59</v>
      </c>
      <c r="H345" s="120" t="s">
        <v>62</v>
      </c>
      <c r="I345" s="120">
        <v>1</v>
      </c>
      <c r="J345" s="120" t="s">
        <v>68</v>
      </c>
      <c r="K345" s="120" t="s">
        <v>71</v>
      </c>
      <c r="L345" s="120">
        <v>0</v>
      </c>
      <c r="M345" s="120">
        <v>0</v>
      </c>
      <c r="N345" s="120">
        <v>0</v>
      </c>
      <c r="O345" s="120">
        <v>0</v>
      </c>
      <c r="P345" s="120">
        <v>0</v>
      </c>
      <c r="Q345" s="120" t="s">
        <v>75</v>
      </c>
      <c r="R345" s="145" t="s">
        <v>1806</v>
      </c>
      <c r="S345" s="137" t="s">
        <v>173</v>
      </c>
      <c r="T345" s="120">
        <v>3.7001953125</v>
      </c>
      <c r="U345" s="120" t="s">
        <v>639</v>
      </c>
      <c r="V345" s="120" t="s">
        <v>639</v>
      </c>
      <c r="W345" s="120" t="s">
        <v>1846</v>
      </c>
      <c r="X345" s="120" t="s">
        <v>643</v>
      </c>
      <c r="Y345" s="120">
        <v>1.179999947547913</v>
      </c>
      <c r="Z345" s="120" t="s">
        <v>645</v>
      </c>
      <c r="AA345" s="120">
        <v>0</v>
      </c>
      <c r="AB345" s="137" t="s">
        <v>731</v>
      </c>
      <c r="AC345" s="120">
        <v>2020</v>
      </c>
      <c r="AD345" s="120">
        <v>12</v>
      </c>
      <c r="AE345" s="120" t="s">
        <v>1196</v>
      </c>
      <c r="AF345" s="120" t="s">
        <v>1133</v>
      </c>
      <c r="AG345" s="120" t="s">
        <v>1137</v>
      </c>
      <c r="AH345" s="120">
        <v>2</v>
      </c>
      <c r="AI345">
        <v>2</v>
      </c>
      <c r="AJ345" s="121">
        <v>1</v>
      </c>
      <c r="AK345" s="120" t="s">
        <v>76</v>
      </c>
      <c r="AL345" s="121">
        <v>0</v>
      </c>
      <c r="AM345" s="120">
        <v>2.6166666666666698</v>
      </c>
      <c r="AN345" s="120">
        <v>5.6166666666666698</v>
      </c>
      <c r="AO345" s="121">
        <v>0</v>
      </c>
      <c r="AP345" s="120">
        <v>2</v>
      </c>
    </row>
    <row r="346" spans="1:42" x14ac:dyDescent="0.25">
      <c r="A346" t="s">
        <v>33</v>
      </c>
      <c r="B346" s="81" t="s">
        <v>38</v>
      </c>
      <c r="C346" s="81" t="s">
        <v>48</v>
      </c>
      <c r="D346" s="120" t="s">
        <v>46</v>
      </c>
      <c r="E346" s="120" t="s">
        <v>57</v>
      </c>
      <c r="F346" s="136">
        <v>3.5</v>
      </c>
      <c r="G346" s="120" t="s">
        <v>61</v>
      </c>
      <c r="H346" s="120" t="s">
        <v>64</v>
      </c>
      <c r="I346" s="120">
        <v>3</v>
      </c>
      <c r="J346" s="120" t="s">
        <v>68</v>
      </c>
      <c r="K346" s="120" t="s">
        <v>72</v>
      </c>
      <c r="L346" s="120">
        <v>0</v>
      </c>
      <c r="M346" s="120">
        <v>0</v>
      </c>
      <c r="N346" s="120">
        <v>1</v>
      </c>
      <c r="O346" s="120">
        <v>0</v>
      </c>
      <c r="P346" s="120">
        <v>0</v>
      </c>
      <c r="Q346" s="120" t="s">
        <v>75</v>
      </c>
      <c r="R346" s="79" t="s">
        <v>1255</v>
      </c>
      <c r="S346" s="134" t="s">
        <v>497</v>
      </c>
      <c r="T346" s="120">
        <v>2.849609375</v>
      </c>
      <c r="U346" s="120" t="s">
        <v>640</v>
      </c>
      <c r="V346" s="120" t="s">
        <v>639</v>
      </c>
      <c r="W346" s="120" t="s">
        <v>1846</v>
      </c>
      <c r="X346" s="120" t="s">
        <v>642</v>
      </c>
      <c r="Y346" s="120">
        <v>0.74</v>
      </c>
      <c r="Z346" s="120" t="s">
        <v>645</v>
      </c>
      <c r="AA346" s="120">
        <v>0</v>
      </c>
      <c r="AB346" s="137" t="s">
        <v>1018</v>
      </c>
      <c r="AC346" s="120">
        <v>2010</v>
      </c>
      <c r="AD346" s="120">
        <v>1</v>
      </c>
      <c r="AE346" s="120" t="s">
        <v>1196</v>
      </c>
      <c r="AF346" s="120" t="s">
        <v>1133</v>
      </c>
      <c r="AG346" s="120" t="s">
        <v>1138</v>
      </c>
      <c r="AH346" s="120">
        <v>2</v>
      </c>
      <c r="AI346">
        <v>1</v>
      </c>
      <c r="AJ346" s="121">
        <v>2</v>
      </c>
      <c r="AK346" s="120" t="s">
        <v>74</v>
      </c>
      <c r="AL346" s="121">
        <v>1</v>
      </c>
      <c r="AM346" s="120">
        <v>5.1966666666666699</v>
      </c>
      <c r="AN346" s="120">
        <v>-3.9950000000000001</v>
      </c>
      <c r="AO346" s="121">
        <v>0</v>
      </c>
      <c r="AP346" s="120">
        <v>1</v>
      </c>
    </row>
    <row r="347" spans="1:42" x14ac:dyDescent="0.25">
      <c r="A347" t="s">
        <v>33</v>
      </c>
      <c r="B347" s="81" t="s">
        <v>46</v>
      </c>
      <c r="C347" s="81" t="s">
        <v>47</v>
      </c>
      <c r="D347" s="120" t="s">
        <v>51</v>
      </c>
      <c r="E347" s="120" t="s">
        <v>58</v>
      </c>
      <c r="F347" s="136">
        <v>0</v>
      </c>
      <c r="G347" s="120" t="s">
        <v>60</v>
      </c>
      <c r="H347" s="120" t="s">
        <v>64</v>
      </c>
      <c r="I347" s="120">
        <v>6</v>
      </c>
      <c r="J347" s="120" t="s">
        <v>69</v>
      </c>
      <c r="K347" s="120" t="s">
        <v>71</v>
      </c>
      <c r="L347" s="120">
        <v>0</v>
      </c>
      <c r="M347" s="120">
        <v>0</v>
      </c>
      <c r="N347" s="120">
        <v>0</v>
      </c>
      <c r="O347" s="120">
        <v>0</v>
      </c>
      <c r="P347" s="120">
        <v>0</v>
      </c>
      <c r="Q347" s="120" t="s">
        <v>75</v>
      </c>
      <c r="R347" s="79" t="s">
        <v>1257</v>
      </c>
      <c r="S347" s="134" t="s">
        <v>440</v>
      </c>
      <c r="T347" s="120">
        <v>2.509765625</v>
      </c>
      <c r="U347" s="120" t="s">
        <v>640</v>
      </c>
      <c r="V347" s="120" t="s">
        <v>640</v>
      </c>
      <c r="W347" s="120" t="s">
        <v>1846</v>
      </c>
      <c r="X347" s="120" t="s">
        <v>643</v>
      </c>
      <c r="Y347" s="120">
        <v>1.1299999999999999</v>
      </c>
      <c r="Z347" s="120" t="s">
        <v>645</v>
      </c>
      <c r="AA347" s="120">
        <v>0</v>
      </c>
      <c r="AB347" s="137" t="s">
        <v>966</v>
      </c>
      <c r="AC347" s="120">
        <v>2010</v>
      </c>
      <c r="AD347" s="120">
        <v>3</v>
      </c>
      <c r="AE347" s="120" t="s">
        <v>1196</v>
      </c>
      <c r="AF347" s="120" t="s">
        <v>1133</v>
      </c>
      <c r="AG347" s="120" t="s">
        <v>1140</v>
      </c>
      <c r="AH347" s="120">
        <v>1</v>
      </c>
      <c r="AI347">
        <v>1</v>
      </c>
      <c r="AJ347" s="121">
        <v>2</v>
      </c>
      <c r="AK347" s="120" t="s">
        <v>74</v>
      </c>
      <c r="AL347" s="121">
        <v>1</v>
      </c>
      <c r="AM347" s="120">
        <v>6.3</v>
      </c>
      <c r="AN347" s="120">
        <v>-10.7633333333333</v>
      </c>
      <c r="AO347" s="121">
        <v>0</v>
      </c>
      <c r="AP347" s="120">
        <v>2</v>
      </c>
    </row>
    <row r="348" spans="1:42" x14ac:dyDescent="0.25">
      <c r="A348" t="s">
        <v>32</v>
      </c>
      <c r="B348" s="81" t="s">
        <v>34</v>
      </c>
      <c r="C348" s="81" t="s">
        <v>48</v>
      </c>
      <c r="D348" s="120" t="s">
        <v>53</v>
      </c>
      <c r="E348" s="120" t="s">
        <v>57</v>
      </c>
      <c r="F348" s="133">
        <v>1</v>
      </c>
      <c r="G348" s="120" t="s">
        <v>60</v>
      </c>
      <c r="H348" s="120" t="s">
        <v>64</v>
      </c>
      <c r="I348" s="120">
        <v>3</v>
      </c>
      <c r="J348" s="120" t="s">
        <v>68</v>
      </c>
      <c r="K348" s="120" t="s">
        <v>70</v>
      </c>
      <c r="L348" s="120">
        <v>0</v>
      </c>
      <c r="M348" s="120">
        <v>0</v>
      </c>
      <c r="N348" s="120">
        <v>0</v>
      </c>
      <c r="O348" s="120">
        <v>0</v>
      </c>
      <c r="P348" s="120">
        <v>0</v>
      </c>
      <c r="Q348" s="120" t="s">
        <v>75</v>
      </c>
      <c r="R348" s="79" t="s">
        <v>1258</v>
      </c>
      <c r="S348" s="134" t="s">
        <v>426</v>
      </c>
      <c r="T348" s="120">
        <v>1.5703125</v>
      </c>
      <c r="U348" s="120" t="s">
        <v>640</v>
      </c>
      <c r="V348" s="120" t="s">
        <v>640</v>
      </c>
      <c r="W348" s="120" t="s">
        <v>1845</v>
      </c>
      <c r="X348" s="120" t="s">
        <v>642</v>
      </c>
      <c r="Y348" s="120">
        <v>0.13</v>
      </c>
      <c r="Z348" s="120" t="s">
        <v>647</v>
      </c>
      <c r="AA348" s="120">
        <v>21.14303810521956</v>
      </c>
      <c r="AB348" s="137" t="s">
        <v>952</v>
      </c>
      <c r="AC348" s="120">
        <v>2010</v>
      </c>
      <c r="AD348" s="120">
        <v>3</v>
      </c>
      <c r="AE348" s="120" t="s">
        <v>1196</v>
      </c>
      <c r="AF348" s="120" t="s">
        <v>1133</v>
      </c>
      <c r="AG348" s="120" t="s">
        <v>1137</v>
      </c>
      <c r="AH348" s="120">
        <v>1</v>
      </c>
      <c r="AI348">
        <v>1</v>
      </c>
      <c r="AJ348" s="121">
        <v>2</v>
      </c>
      <c r="AK348" s="120" t="s">
        <v>74</v>
      </c>
      <c r="AL348" s="121">
        <v>1</v>
      </c>
      <c r="AM348" s="120">
        <v>4.75</v>
      </c>
      <c r="AN348" s="120">
        <v>8.3333333333333304</v>
      </c>
      <c r="AO348" s="121">
        <v>0</v>
      </c>
      <c r="AP348" s="120">
        <v>2</v>
      </c>
    </row>
    <row r="349" spans="1:42" x14ac:dyDescent="0.25">
      <c r="A349" t="s">
        <v>33</v>
      </c>
      <c r="B349" s="81" t="s">
        <v>42</v>
      </c>
      <c r="C349" s="81" t="s">
        <v>47</v>
      </c>
      <c r="D349" s="120" t="s">
        <v>51</v>
      </c>
      <c r="E349" s="120" t="s">
        <v>57</v>
      </c>
      <c r="F349" s="133">
        <v>0.5</v>
      </c>
      <c r="G349" s="120" t="s">
        <v>61</v>
      </c>
      <c r="H349" s="120" t="s">
        <v>64</v>
      </c>
      <c r="I349" s="120">
        <v>2</v>
      </c>
      <c r="J349" s="120" t="s">
        <v>68</v>
      </c>
      <c r="K349" s="120" t="s">
        <v>71</v>
      </c>
      <c r="L349" s="120">
        <v>0</v>
      </c>
      <c r="M349" s="120">
        <v>0</v>
      </c>
      <c r="N349" s="120">
        <v>0</v>
      </c>
      <c r="O349" s="120">
        <v>0</v>
      </c>
      <c r="P349" s="120">
        <v>0</v>
      </c>
      <c r="Q349" s="120" t="s">
        <v>75</v>
      </c>
      <c r="R349" s="79" t="s">
        <v>1259</v>
      </c>
      <c r="S349" s="134" t="s">
        <v>546</v>
      </c>
      <c r="T349" s="120">
        <v>2.8095703125</v>
      </c>
      <c r="U349" s="120" t="s">
        <v>640</v>
      </c>
      <c r="V349" s="120" t="s">
        <v>639</v>
      </c>
      <c r="W349" s="120" t="s">
        <v>1846</v>
      </c>
      <c r="X349" s="120" t="s">
        <v>642</v>
      </c>
      <c r="Y349" s="120">
        <v>0.67</v>
      </c>
      <c r="Z349" s="120" t="s">
        <v>646</v>
      </c>
      <c r="AA349" s="120">
        <v>117.1211510896681</v>
      </c>
      <c r="AB349" s="137" t="s">
        <v>1056</v>
      </c>
      <c r="AC349" s="120">
        <v>2010</v>
      </c>
      <c r="AD349" s="120">
        <v>3</v>
      </c>
      <c r="AE349" s="120" t="s">
        <v>1196</v>
      </c>
      <c r="AF349" s="120" t="s">
        <v>1133</v>
      </c>
      <c r="AG349" s="120" t="s">
        <v>1139</v>
      </c>
      <c r="AH349" s="120">
        <v>2</v>
      </c>
      <c r="AI349">
        <v>2</v>
      </c>
      <c r="AJ349" s="121">
        <v>2</v>
      </c>
      <c r="AK349" s="120" t="s">
        <v>74</v>
      </c>
      <c r="AL349" s="121">
        <v>1</v>
      </c>
      <c r="AM349" s="120">
        <v>-4.7975000000000003</v>
      </c>
      <c r="AN349" s="120">
        <v>11.8266666666667</v>
      </c>
      <c r="AO349" s="121">
        <v>0</v>
      </c>
      <c r="AP349" s="120">
        <v>2</v>
      </c>
    </row>
    <row r="350" spans="1:42" x14ac:dyDescent="0.25">
      <c r="A350" t="s">
        <v>33</v>
      </c>
      <c r="B350" s="81" t="s">
        <v>38</v>
      </c>
      <c r="C350" s="81" t="s">
        <v>49</v>
      </c>
      <c r="D350" s="120" t="s">
        <v>46</v>
      </c>
      <c r="E350" s="120" t="s">
        <v>57</v>
      </c>
      <c r="F350" s="136">
        <v>3.5</v>
      </c>
      <c r="G350" s="120" t="s">
        <v>61</v>
      </c>
      <c r="H350" s="120" t="s">
        <v>64</v>
      </c>
      <c r="I350" s="120">
        <v>6</v>
      </c>
      <c r="J350" s="120" t="s">
        <v>69</v>
      </c>
      <c r="K350" s="120" t="s">
        <v>72</v>
      </c>
      <c r="L350" s="120">
        <v>0</v>
      </c>
      <c r="M350" s="120">
        <v>0</v>
      </c>
      <c r="N350" s="120">
        <v>0</v>
      </c>
      <c r="O350" s="120">
        <v>0</v>
      </c>
      <c r="P350" s="120">
        <v>0</v>
      </c>
      <c r="Q350" s="120" t="s">
        <v>75</v>
      </c>
      <c r="R350" s="79" t="s">
        <v>1260</v>
      </c>
      <c r="S350" s="134" t="s">
        <v>567</v>
      </c>
      <c r="T350" s="120">
        <v>2.9501953125</v>
      </c>
      <c r="U350" s="120" t="s">
        <v>640</v>
      </c>
      <c r="V350" s="120" t="s">
        <v>639</v>
      </c>
      <c r="W350" s="120" t="s">
        <v>1846</v>
      </c>
      <c r="X350" s="120" t="s">
        <v>643</v>
      </c>
      <c r="Y350" s="120">
        <v>0.97</v>
      </c>
      <c r="Z350" s="120" t="s">
        <v>645</v>
      </c>
      <c r="AA350" s="120">
        <v>0</v>
      </c>
      <c r="AB350" s="137" t="s">
        <v>1074</v>
      </c>
      <c r="AC350" s="120">
        <v>2010</v>
      </c>
      <c r="AD350" s="120">
        <v>4</v>
      </c>
      <c r="AE350" s="120" t="s">
        <v>1197</v>
      </c>
      <c r="AF350" s="120" t="s">
        <v>1135</v>
      </c>
      <c r="AG350" s="120" t="s">
        <v>1138</v>
      </c>
      <c r="AH350" s="120">
        <v>2</v>
      </c>
      <c r="AI350">
        <v>1</v>
      </c>
      <c r="AJ350" s="121">
        <v>2</v>
      </c>
      <c r="AK350" s="120" t="s">
        <v>74</v>
      </c>
      <c r="AL350" s="121">
        <v>1</v>
      </c>
      <c r="AM350" s="120">
        <v>5.1966666666666699</v>
      </c>
      <c r="AN350" s="120">
        <v>-3.9950000000000001</v>
      </c>
      <c r="AO350" s="121">
        <v>0</v>
      </c>
      <c r="AP350" s="120">
        <v>1</v>
      </c>
    </row>
    <row r="351" spans="1:42" x14ac:dyDescent="0.25">
      <c r="A351" t="s">
        <v>33</v>
      </c>
      <c r="B351" s="81" t="s">
        <v>42</v>
      </c>
      <c r="C351" s="81" t="s">
        <v>48</v>
      </c>
      <c r="D351" s="120" t="s">
        <v>46</v>
      </c>
      <c r="E351" s="120" t="s">
        <v>57</v>
      </c>
      <c r="F351" s="136">
        <v>15</v>
      </c>
      <c r="G351" s="120" t="s">
        <v>59</v>
      </c>
      <c r="H351" s="120" t="s">
        <v>64</v>
      </c>
      <c r="I351" s="120">
        <v>6</v>
      </c>
      <c r="J351" s="120" t="s">
        <v>69</v>
      </c>
      <c r="K351" s="120" t="s">
        <v>71</v>
      </c>
      <c r="L351" s="120">
        <v>0</v>
      </c>
      <c r="M351" s="120">
        <v>0</v>
      </c>
      <c r="N351" s="120">
        <v>0</v>
      </c>
      <c r="O351" s="120">
        <v>0</v>
      </c>
      <c r="P351" s="120">
        <v>0</v>
      </c>
      <c r="Q351" s="120" t="s">
        <v>75</v>
      </c>
      <c r="R351" s="79" t="s">
        <v>1262</v>
      </c>
      <c r="S351" s="134" t="s">
        <v>177</v>
      </c>
      <c r="T351" s="120">
        <v>2.400390625</v>
      </c>
      <c r="U351" s="120" t="s">
        <v>640</v>
      </c>
      <c r="V351" s="120" t="s">
        <v>640</v>
      </c>
      <c r="W351" s="120" t="s">
        <v>1846</v>
      </c>
      <c r="X351" s="120" t="s">
        <v>643</v>
      </c>
      <c r="Y351" s="120">
        <v>1.25</v>
      </c>
      <c r="Z351" s="120" t="s">
        <v>645</v>
      </c>
      <c r="AA351" s="120">
        <v>0</v>
      </c>
      <c r="AB351" s="137" t="s">
        <v>735</v>
      </c>
      <c r="AC351" s="120">
        <v>2010</v>
      </c>
      <c r="AD351" s="120">
        <v>4</v>
      </c>
      <c r="AE351" s="120" t="s">
        <v>1197</v>
      </c>
      <c r="AF351" s="120" t="s">
        <v>1135</v>
      </c>
      <c r="AG351" s="120" t="s">
        <v>1139</v>
      </c>
      <c r="AH351" s="120">
        <v>1</v>
      </c>
      <c r="AI351">
        <v>1</v>
      </c>
      <c r="AJ351" s="121">
        <v>2</v>
      </c>
      <c r="AK351" s="120" t="s">
        <v>74</v>
      </c>
      <c r="AL351" s="121">
        <v>1</v>
      </c>
      <c r="AM351" s="120">
        <v>-4.5226666666666704</v>
      </c>
      <c r="AN351" s="120">
        <v>11.4378333333333</v>
      </c>
      <c r="AO351" s="121">
        <v>0</v>
      </c>
      <c r="AP351" s="120">
        <v>2</v>
      </c>
    </row>
    <row r="352" spans="1:42" x14ac:dyDescent="0.25">
      <c r="A352" t="s">
        <v>33</v>
      </c>
      <c r="B352" s="81" t="s">
        <v>34</v>
      </c>
      <c r="C352" s="81" t="s">
        <v>48</v>
      </c>
      <c r="D352" s="120" t="s">
        <v>51</v>
      </c>
      <c r="E352" s="120" t="s">
        <v>56</v>
      </c>
      <c r="F352" s="136">
        <v>19</v>
      </c>
      <c r="G352" s="120" t="s">
        <v>59</v>
      </c>
      <c r="H352" s="120" t="s">
        <v>62</v>
      </c>
      <c r="I352" s="120">
        <v>6</v>
      </c>
      <c r="J352" s="120" t="s">
        <v>69</v>
      </c>
      <c r="K352" s="120" t="s">
        <v>70</v>
      </c>
      <c r="L352" s="120">
        <v>0</v>
      </c>
      <c r="M352" s="120">
        <v>0</v>
      </c>
      <c r="N352" s="120">
        <v>0</v>
      </c>
      <c r="O352" s="120">
        <v>0</v>
      </c>
      <c r="P352" s="120">
        <v>0</v>
      </c>
      <c r="Q352" s="120" t="s">
        <v>76</v>
      </c>
      <c r="R352" s="79" t="s">
        <v>1263</v>
      </c>
      <c r="S352" s="134" t="s">
        <v>323</v>
      </c>
      <c r="T352" s="120">
        <v>3.7197265625</v>
      </c>
      <c r="U352" s="120" t="s">
        <v>639</v>
      </c>
      <c r="V352" s="120" t="s">
        <v>639</v>
      </c>
      <c r="W352" s="120" t="s">
        <v>1846</v>
      </c>
      <c r="X352" s="120" t="s">
        <v>643</v>
      </c>
      <c r="Y352" s="120">
        <v>1.22</v>
      </c>
      <c r="Z352" s="120" t="s">
        <v>645</v>
      </c>
      <c r="AA352" s="120">
        <v>2.009310352150349</v>
      </c>
      <c r="AB352" s="137" t="s">
        <v>863</v>
      </c>
      <c r="AC352" s="120">
        <v>2010</v>
      </c>
      <c r="AD352" s="120">
        <v>4</v>
      </c>
      <c r="AE352" s="120" t="s">
        <v>1197</v>
      </c>
      <c r="AF352" s="120" t="s">
        <v>1135</v>
      </c>
      <c r="AG352" s="120" t="s">
        <v>1137</v>
      </c>
      <c r="AH352" s="120">
        <v>2</v>
      </c>
      <c r="AI352">
        <v>2</v>
      </c>
      <c r="AJ352" s="121">
        <v>1</v>
      </c>
      <c r="AK352" s="120" t="s">
        <v>74</v>
      </c>
      <c r="AL352" s="121">
        <v>0</v>
      </c>
      <c r="AM352" s="120">
        <v>6.1</v>
      </c>
      <c r="AN352" s="120">
        <v>3.25</v>
      </c>
      <c r="AO352" s="121">
        <v>0</v>
      </c>
      <c r="AP352" s="120">
        <v>3</v>
      </c>
    </row>
    <row r="353" spans="1:42" x14ac:dyDescent="0.25">
      <c r="A353" t="s">
        <v>33</v>
      </c>
      <c r="B353" s="81" t="s">
        <v>38</v>
      </c>
      <c r="C353" s="81" t="s">
        <v>47</v>
      </c>
      <c r="D353" s="120" t="s">
        <v>46</v>
      </c>
      <c r="E353" s="120" t="s">
        <v>57</v>
      </c>
      <c r="F353" s="136">
        <v>0.1</v>
      </c>
      <c r="G353" s="120" t="s">
        <v>61</v>
      </c>
      <c r="H353" s="120" t="s">
        <v>64</v>
      </c>
      <c r="I353" s="120">
        <v>5</v>
      </c>
      <c r="J353" s="120" t="s">
        <v>69</v>
      </c>
      <c r="K353" s="120" t="s">
        <v>72</v>
      </c>
      <c r="L353" s="120">
        <v>0</v>
      </c>
      <c r="M353" s="120">
        <v>0</v>
      </c>
      <c r="N353" s="120">
        <v>0</v>
      </c>
      <c r="O353" s="120">
        <v>0</v>
      </c>
      <c r="P353" s="120">
        <v>0</v>
      </c>
      <c r="Q353" s="120" t="s">
        <v>75</v>
      </c>
      <c r="R353" s="79" t="s">
        <v>1267</v>
      </c>
      <c r="S353" s="134" t="s">
        <v>607</v>
      </c>
      <c r="T353" s="120">
        <v>5.2001953125</v>
      </c>
      <c r="U353" s="120" t="s">
        <v>639</v>
      </c>
      <c r="V353" s="120" t="s">
        <v>639</v>
      </c>
      <c r="W353" s="120" t="s">
        <v>1847</v>
      </c>
      <c r="X353" s="120" t="s">
        <v>643</v>
      </c>
      <c r="Y353" s="120">
        <v>1.32</v>
      </c>
      <c r="Z353" s="120" t="s">
        <v>647</v>
      </c>
      <c r="AA353" s="120">
        <v>13.97303168115943</v>
      </c>
      <c r="AB353" s="137" t="s">
        <v>1108</v>
      </c>
      <c r="AC353" s="120">
        <v>2010</v>
      </c>
      <c r="AD353" s="120">
        <v>6</v>
      </c>
      <c r="AE353" s="120" t="s">
        <v>1197</v>
      </c>
      <c r="AF353" s="120" t="s">
        <v>1135</v>
      </c>
      <c r="AG353" s="120" t="s">
        <v>1138</v>
      </c>
      <c r="AH353" s="120">
        <v>2</v>
      </c>
      <c r="AI353">
        <v>2</v>
      </c>
      <c r="AJ353" s="121">
        <v>2</v>
      </c>
      <c r="AK353" s="120" t="s">
        <v>74</v>
      </c>
      <c r="AL353" s="121">
        <v>1</v>
      </c>
      <c r="AM353" s="120">
        <v>5.22</v>
      </c>
      <c r="AN353" s="120">
        <v>-4.3433333333333302</v>
      </c>
      <c r="AO353" s="121">
        <v>0</v>
      </c>
      <c r="AP353" s="120">
        <v>1</v>
      </c>
    </row>
    <row r="354" spans="1:42" x14ac:dyDescent="0.25">
      <c r="A354" t="s">
        <v>33</v>
      </c>
      <c r="B354" s="81" t="s">
        <v>34</v>
      </c>
      <c r="C354" s="81" t="s">
        <v>47</v>
      </c>
      <c r="D354" s="120" t="s">
        <v>51</v>
      </c>
      <c r="E354" s="120" t="s">
        <v>57</v>
      </c>
      <c r="F354" s="136">
        <v>15.5</v>
      </c>
      <c r="G354" s="120" t="s">
        <v>59</v>
      </c>
      <c r="H354" s="120" t="s">
        <v>62</v>
      </c>
      <c r="I354" s="120">
        <v>12</v>
      </c>
      <c r="J354" s="120" t="s">
        <v>67</v>
      </c>
      <c r="K354" s="120" t="s">
        <v>70</v>
      </c>
      <c r="L354" s="120">
        <v>0</v>
      </c>
      <c r="M354" s="120">
        <v>0</v>
      </c>
      <c r="N354" s="120">
        <v>0</v>
      </c>
      <c r="O354" s="120">
        <v>1</v>
      </c>
      <c r="P354" s="120">
        <v>0</v>
      </c>
      <c r="Q354" s="120" t="s">
        <v>75</v>
      </c>
      <c r="R354" s="79" t="s">
        <v>1268</v>
      </c>
      <c r="S354" s="137" t="s">
        <v>125</v>
      </c>
      <c r="T354" s="120">
        <v>3.2998046875</v>
      </c>
      <c r="U354" s="120" t="s">
        <v>640</v>
      </c>
      <c r="V354" s="120" t="s">
        <v>639</v>
      </c>
      <c r="W354" s="120" t="s">
        <v>1847</v>
      </c>
      <c r="X354" s="120" t="s">
        <v>643</v>
      </c>
      <c r="Y354" s="120">
        <v>1.32</v>
      </c>
      <c r="Z354" s="120" t="s">
        <v>645</v>
      </c>
      <c r="AA354" s="120">
        <v>0</v>
      </c>
      <c r="AB354" s="137" t="s">
        <v>692</v>
      </c>
      <c r="AC354" s="120">
        <v>2010</v>
      </c>
      <c r="AD354" s="120">
        <v>6</v>
      </c>
      <c r="AE354" s="120" t="s">
        <v>1197</v>
      </c>
      <c r="AF354" s="120" t="s">
        <v>1134</v>
      </c>
      <c r="AG354" s="120" t="s">
        <v>1137</v>
      </c>
      <c r="AH354" s="120">
        <v>2</v>
      </c>
      <c r="AI354">
        <v>2</v>
      </c>
      <c r="AJ354" s="121">
        <v>1</v>
      </c>
      <c r="AK354" s="120" t="s">
        <v>74</v>
      </c>
      <c r="AL354" s="121">
        <v>0</v>
      </c>
      <c r="AM354" s="120">
        <v>4.1516666666666699</v>
      </c>
      <c r="AN354" s="120">
        <v>7.0316666666666698</v>
      </c>
      <c r="AO354" s="121">
        <v>0</v>
      </c>
      <c r="AP354" s="120">
        <v>3</v>
      </c>
    </row>
    <row r="355" spans="1:42" x14ac:dyDescent="0.25">
      <c r="A355" t="s">
        <v>33</v>
      </c>
      <c r="B355" s="81" t="s">
        <v>45</v>
      </c>
      <c r="C355" s="81" t="s">
        <v>48</v>
      </c>
      <c r="D355" s="120" t="s">
        <v>46</v>
      </c>
      <c r="E355" s="120" t="s">
        <v>57</v>
      </c>
      <c r="F355" s="136">
        <v>0.1</v>
      </c>
      <c r="G355" s="120" t="s">
        <v>60</v>
      </c>
      <c r="H355" s="120" t="s">
        <v>64</v>
      </c>
      <c r="I355" s="120">
        <v>3</v>
      </c>
      <c r="J355" s="120" t="s">
        <v>68</v>
      </c>
      <c r="K355" s="120" t="s">
        <v>72</v>
      </c>
      <c r="L355" s="120">
        <v>0</v>
      </c>
      <c r="M355" s="120">
        <v>0</v>
      </c>
      <c r="N355" s="120">
        <v>0</v>
      </c>
      <c r="O355" s="120">
        <v>0</v>
      </c>
      <c r="P355" s="120">
        <v>0</v>
      </c>
      <c r="Q355" s="120" t="s">
        <v>75</v>
      </c>
      <c r="R355" s="79" t="s">
        <v>1274</v>
      </c>
      <c r="S355" s="137" t="s">
        <v>383</v>
      </c>
      <c r="T355" s="120">
        <v>2.281281502016129</v>
      </c>
      <c r="U355" s="120" t="s">
        <v>640</v>
      </c>
      <c r="V355" s="120" t="s">
        <v>640</v>
      </c>
      <c r="W355" s="120" t="s">
        <v>1846</v>
      </c>
      <c r="X355" s="120" t="s">
        <v>643</v>
      </c>
      <c r="Y355" s="120">
        <v>0.90888888888888875</v>
      </c>
      <c r="Z355" s="120" t="s">
        <v>645</v>
      </c>
      <c r="AA355" s="120">
        <v>0</v>
      </c>
      <c r="AB355" s="137" t="s">
        <v>913</v>
      </c>
      <c r="AC355" s="120">
        <v>2010</v>
      </c>
      <c r="AD355" s="120">
        <v>8</v>
      </c>
      <c r="AE355" s="120" t="s">
        <v>1197</v>
      </c>
      <c r="AF355" s="120" t="s">
        <v>1134</v>
      </c>
      <c r="AG355" s="120" t="s">
        <v>1139</v>
      </c>
      <c r="AH355" s="120">
        <v>1</v>
      </c>
      <c r="AI355">
        <v>1</v>
      </c>
      <c r="AJ355" s="121">
        <v>2</v>
      </c>
      <c r="AK355" s="120" t="s">
        <v>74</v>
      </c>
      <c r="AL355" s="121">
        <v>1</v>
      </c>
      <c r="AM355" s="120">
        <v>-5.8733333333333304</v>
      </c>
      <c r="AN355" s="120">
        <v>13.0316666666667</v>
      </c>
      <c r="AO355" s="121">
        <v>0</v>
      </c>
      <c r="AP355" s="120">
        <v>1</v>
      </c>
    </row>
    <row r="356" spans="1:42" x14ac:dyDescent="0.25">
      <c r="A356" t="s">
        <v>33</v>
      </c>
      <c r="B356" s="81" t="s">
        <v>45</v>
      </c>
      <c r="C356" s="81" t="s">
        <v>47</v>
      </c>
      <c r="D356" s="120" t="s">
        <v>51</v>
      </c>
      <c r="E356" s="120" t="s">
        <v>56</v>
      </c>
      <c r="F356" s="136">
        <v>0.1</v>
      </c>
      <c r="G356" s="120" t="s">
        <v>60</v>
      </c>
      <c r="H356" s="120" t="s">
        <v>64</v>
      </c>
      <c r="I356" s="120">
        <v>3</v>
      </c>
      <c r="J356" s="120" t="s">
        <v>68</v>
      </c>
      <c r="K356" s="120" t="s">
        <v>72</v>
      </c>
      <c r="L356" s="120">
        <v>0</v>
      </c>
      <c r="M356" s="120">
        <v>0</v>
      </c>
      <c r="N356" s="120">
        <v>0</v>
      </c>
      <c r="O356" s="120">
        <v>0</v>
      </c>
      <c r="P356" s="120">
        <v>0</v>
      </c>
      <c r="Q356" s="120" t="s">
        <v>75</v>
      </c>
      <c r="R356" s="79" t="s">
        <v>1275</v>
      </c>
      <c r="S356" s="137" t="s">
        <v>387</v>
      </c>
      <c r="T356" s="120">
        <v>2.866336945564516</v>
      </c>
      <c r="U356" s="120" t="s">
        <v>640</v>
      </c>
      <c r="V356" s="120" t="s">
        <v>639</v>
      </c>
      <c r="W356" s="120" t="s">
        <v>1846</v>
      </c>
      <c r="X356" s="120" t="s">
        <v>643</v>
      </c>
      <c r="Y356" s="120">
        <v>0.95666666666666655</v>
      </c>
      <c r="Z356" s="120" t="s">
        <v>645</v>
      </c>
      <c r="AA356" s="120">
        <v>0</v>
      </c>
      <c r="AB356" s="137" t="s">
        <v>917</v>
      </c>
      <c r="AC356" s="120">
        <v>2010</v>
      </c>
      <c r="AD356" s="120">
        <v>9</v>
      </c>
      <c r="AE356" s="120" t="s">
        <v>1197</v>
      </c>
      <c r="AF356" s="120" t="s">
        <v>1134</v>
      </c>
      <c r="AG356" s="120" t="s">
        <v>1139</v>
      </c>
      <c r="AH356" s="120">
        <v>2</v>
      </c>
      <c r="AI356">
        <v>1</v>
      </c>
      <c r="AJ356" s="121">
        <v>2</v>
      </c>
      <c r="AK356" s="120" t="s">
        <v>74</v>
      </c>
      <c r="AL356" s="121">
        <v>1</v>
      </c>
      <c r="AM356" s="120">
        <v>-5.8654999999999999</v>
      </c>
      <c r="AN356" s="120">
        <v>13.0501666666667</v>
      </c>
      <c r="AO356" s="121">
        <v>0</v>
      </c>
      <c r="AP356" s="120">
        <v>1</v>
      </c>
    </row>
    <row r="357" spans="1:42" x14ac:dyDescent="0.25">
      <c r="A357" t="s">
        <v>32</v>
      </c>
      <c r="B357" s="81" t="s">
        <v>34</v>
      </c>
      <c r="C357" s="81" t="s">
        <v>47</v>
      </c>
      <c r="D357" s="120" t="s">
        <v>51</v>
      </c>
      <c r="E357" s="120" t="s">
        <v>57</v>
      </c>
      <c r="F357" s="136">
        <v>3.5</v>
      </c>
      <c r="G357" s="120" t="s">
        <v>61</v>
      </c>
      <c r="H357" s="120" t="s">
        <v>64</v>
      </c>
      <c r="I357" s="120">
        <v>5</v>
      </c>
      <c r="J357" s="120" t="s">
        <v>69</v>
      </c>
      <c r="K357" s="120" t="s">
        <v>72</v>
      </c>
      <c r="L357" s="120">
        <v>0</v>
      </c>
      <c r="M357" s="120">
        <v>0</v>
      </c>
      <c r="N357" s="120">
        <v>0</v>
      </c>
      <c r="O357" s="120">
        <v>0</v>
      </c>
      <c r="P357" s="120">
        <v>0</v>
      </c>
      <c r="Q357" s="120" t="s">
        <v>75</v>
      </c>
      <c r="R357" s="79" t="s">
        <v>1280</v>
      </c>
      <c r="S357" s="137" t="s">
        <v>608</v>
      </c>
      <c r="T357" s="120">
        <v>6.9599609375</v>
      </c>
      <c r="U357" s="120" t="s">
        <v>641</v>
      </c>
      <c r="V357" s="120" t="s">
        <v>641</v>
      </c>
      <c r="W357" s="120" t="s">
        <v>1847</v>
      </c>
      <c r="X357" s="120" t="s">
        <v>643</v>
      </c>
      <c r="Y357" s="120">
        <v>1.29</v>
      </c>
      <c r="Z357" s="120" t="s">
        <v>647</v>
      </c>
      <c r="AA357" s="120">
        <v>17.98131214454763</v>
      </c>
      <c r="AB357" s="137" t="s">
        <v>1109</v>
      </c>
      <c r="AC357" s="120">
        <v>2010</v>
      </c>
      <c r="AD357" s="120">
        <v>9</v>
      </c>
      <c r="AE357" s="120" t="s">
        <v>1197</v>
      </c>
      <c r="AF357" s="120" t="s">
        <v>1136</v>
      </c>
      <c r="AG357" s="120" t="s">
        <v>1137</v>
      </c>
      <c r="AH357" s="120">
        <v>3</v>
      </c>
      <c r="AI357">
        <v>2</v>
      </c>
      <c r="AJ357" s="121">
        <v>2</v>
      </c>
      <c r="AK357" s="120" t="s">
        <v>74</v>
      </c>
      <c r="AL357" s="121">
        <v>1</v>
      </c>
      <c r="AM357" s="120">
        <v>6.34</v>
      </c>
      <c r="AN357" s="120">
        <v>3.4166666666666701</v>
      </c>
      <c r="AO357" s="121">
        <v>0</v>
      </c>
      <c r="AP357" s="120">
        <v>1</v>
      </c>
    </row>
    <row r="358" spans="1:42" x14ac:dyDescent="0.25">
      <c r="A358" t="s">
        <v>32</v>
      </c>
      <c r="B358" s="81" t="s">
        <v>34</v>
      </c>
      <c r="C358" s="81" t="s">
        <v>48</v>
      </c>
      <c r="D358" s="120" t="s">
        <v>53</v>
      </c>
      <c r="E358" s="120" t="s">
        <v>56</v>
      </c>
      <c r="F358" s="136">
        <v>3</v>
      </c>
      <c r="G358" s="120" t="s">
        <v>60</v>
      </c>
      <c r="H358" s="120" t="s">
        <v>64</v>
      </c>
      <c r="I358" s="120">
        <v>20</v>
      </c>
      <c r="J358" s="120" t="s">
        <v>67</v>
      </c>
      <c r="K358" s="120" t="s">
        <v>70</v>
      </c>
      <c r="L358" s="120">
        <v>0</v>
      </c>
      <c r="M358" s="120">
        <v>0</v>
      </c>
      <c r="N358" s="120">
        <v>0</v>
      </c>
      <c r="O358" s="120">
        <v>0</v>
      </c>
      <c r="P358" s="120">
        <v>0</v>
      </c>
      <c r="Q358" s="120" t="s">
        <v>75</v>
      </c>
      <c r="R358" s="79" t="s">
        <v>1286</v>
      </c>
      <c r="S358" s="137" t="s">
        <v>358</v>
      </c>
      <c r="T358" s="120">
        <v>1.849609375</v>
      </c>
      <c r="U358" s="120" t="s">
        <v>640</v>
      </c>
      <c r="V358" s="120" t="s">
        <v>640</v>
      </c>
      <c r="W358" s="120" t="s">
        <v>1845</v>
      </c>
      <c r="X358" s="120" t="s">
        <v>642</v>
      </c>
      <c r="Y358" s="120">
        <v>0.21</v>
      </c>
      <c r="Z358" s="120" t="s">
        <v>645</v>
      </c>
      <c r="AA358" s="120">
        <v>1.001395141309031E-2</v>
      </c>
      <c r="AB358" s="137" t="s">
        <v>891</v>
      </c>
      <c r="AC358" s="120">
        <v>2010</v>
      </c>
      <c r="AD358" s="120">
        <v>11</v>
      </c>
      <c r="AE358" s="120" t="s">
        <v>1196</v>
      </c>
      <c r="AF358" s="120" t="s">
        <v>1136</v>
      </c>
      <c r="AG358" s="120" t="s">
        <v>1137</v>
      </c>
      <c r="AH358" s="120">
        <v>1</v>
      </c>
      <c r="AI358">
        <v>1</v>
      </c>
      <c r="AJ358" s="121">
        <v>2</v>
      </c>
      <c r="AK358" s="120" t="s">
        <v>74</v>
      </c>
      <c r="AL358" s="121">
        <v>1</v>
      </c>
      <c r="AM358" s="120">
        <v>4.6333333333333302</v>
      </c>
      <c r="AN358" s="120">
        <v>8.3733333333333295</v>
      </c>
      <c r="AO358" s="121">
        <v>0</v>
      </c>
      <c r="AP358" s="120">
        <v>3</v>
      </c>
    </row>
    <row r="359" spans="1:42" x14ac:dyDescent="0.25">
      <c r="A359" t="s">
        <v>33</v>
      </c>
      <c r="B359" s="81" t="s">
        <v>38</v>
      </c>
      <c r="C359" s="81" t="s">
        <v>48</v>
      </c>
      <c r="D359" s="120" t="s">
        <v>51</v>
      </c>
      <c r="E359" s="120" t="s">
        <v>57</v>
      </c>
      <c r="F359" s="136">
        <v>1</v>
      </c>
      <c r="G359" s="120" t="s">
        <v>61</v>
      </c>
      <c r="H359" s="120" t="s">
        <v>64</v>
      </c>
      <c r="I359" s="120">
        <v>3</v>
      </c>
      <c r="J359" s="120" t="s">
        <v>68</v>
      </c>
      <c r="K359" s="120" t="s">
        <v>72</v>
      </c>
      <c r="L359" s="120">
        <v>0</v>
      </c>
      <c r="M359" s="120">
        <v>0</v>
      </c>
      <c r="N359" s="120">
        <v>0</v>
      </c>
      <c r="O359" s="120">
        <v>0</v>
      </c>
      <c r="P359" s="120">
        <v>0</v>
      </c>
      <c r="Q359" s="120" t="s">
        <v>75</v>
      </c>
      <c r="R359" s="79" t="s">
        <v>1289</v>
      </c>
      <c r="S359" s="137" t="s">
        <v>508</v>
      </c>
      <c r="T359" s="120">
        <v>3.7998046875</v>
      </c>
      <c r="U359" s="120" t="s">
        <v>639</v>
      </c>
      <c r="V359" s="120" t="s">
        <v>639</v>
      </c>
      <c r="W359" s="120" t="s">
        <v>1846</v>
      </c>
      <c r="X359" s="120" t="s">
        <v>643</v>
      </c>
      <c r="Y359" s="120">
        <v>0.98</v>
      </c>
      <c r="Z359" s="120" t="s">
        <v>645</v>
      </c>
      <c r="AA359" s="120">
        <v>0</v>
      </c>
      <c r="AB359" s="137" t="s">
        <v>1028</v>
      </c>
      <c r="AC359" s="120">
        <v>2010</v>
      </c>
      <c r="AD359" s="120">
        <v>11</v>
      </c>
      <c r="AE359" s="120" t="s">
        <v>1196</v>
      </c>
      <c r="AF359" s="120" t="s">
        <v>1136</v>
      </c>
      <c r="AG359" s="120" t="s">
        <v>1138</v>
      </c>
      <c r="AH359" s="120">
        <v>2</v>
      </c>
      <c r="AI359">
        <v>2</v>
      </c>
      <c r="AJ359" s="121">
        <v>2</v>
      </c>
      <c r="AK359" s="120" t="s">
        <v>74</v>
      </c>
      <c r="AL359" s="121">
        <v>1</v>
      </c>
      <c r="AM359" s="120">
        <v>5.2233333333333301</v>
      </c>
      <c r="AN359" s="120">
        <v>-4.0350000000000001</v>
      </c>
      <c r="AO359" s="121">
        <v>0</v>
      </c>
      <c r="AP359" s="120">
        <v>1</v>
      </c>
    </row>
    <row r="360" spans="1:42" x14ac:dyDescent="0.25">
      <c r="A360" t="s">
        <v>33</v>
      </c>
      <c r="B360" s="81" t="s">
        <v>41</v>
      </c>
      <c r="C360" s="81" t="s">
        <v>47</v>
      </c>
      <c r="D360" s="120" t="s">
        <v>51</v>
      </c>
      <c r="E360" s="120" t="s">
        <v>57</v>
      </c>
      <c r="F360" s="136">
        <v>10.5</v>
      </c>
      <c r="G360" s="120" t="s">
        <v>61</v>
      </c>
      <c r="H360" s="120" t="s">
        <v>64</v>
      </c>
      <c r="I360" s="120">
        <v>6</v>
      </c>
      <c r="J360" s="120" t="s">
        <v>69</v>
      </c>
      <c r="K360" s="120" t="s">
        <v>70</v>
      </c>
      <c r="L360" s="120">
        <v>0</v>
      </c>
      <c r="M360" s="120">
        <v>0</v>
      </c>
      <c r="N360" s="120">
        <v>0</v>
      </c>
      <c r="O360" s="120">
        <v>0</v>
      </c>
      <c r="P360" s="120">
        <v>0</v>
      </c>
      <c r="Q360" s="120" t="s">
        <v>75</v>
      </c>
      <c r="R360" s="79" t="s">
        <v>1290</v>
      </c>
      <c r="S360" s="137" t="s">
        <v>548</v>
      </c>
      <c r="T360" s="120">
        <v>2.5</v>
      </c>
      <c r="U360" s="120" t="s">
        <v>640</v>
      </c>
      <c r="V360" s="120" t="s">
        <v>640</v>
      </c>
      <c r="W360" s="120" t="s">
        <v>1845</v>
      </c>
      <c r="X360" s="120" t="s">
        <v>642</v>
      </c>
      <c r="Y360" s="120">
        <v>0.31</v>
      </c>
      <c r="Z360" s="120" t="s">
        <v>645</v>
      </c>
      <c r="AA360" s="120">
        <v>0</v>
      </c>
      <c r="AB360" s="137" t="s">
        <v>1058</v>
      </c>
      <c r="AC360" s="120">
        <v>2010</v>
      </c>
      <c r="AD360" s="120">
        <v>11</v>
      </c>
      <c r="AE360" s="120" t="s">
        <v>1196</v>
      </c>
      <c r="AF360" s="120" t="s">
        <v>1136</v>
      </c>
      <c r="AG360" s="120" t="s">
        <v>1140</v>
      </c>
      <c r="AH360" s="120">
        <v>1</v>
      </c>
      <c r="AI360">
        <v>1</v>
      </c>
      <c r="AJ360" s="121">
        <v>2</v>
      </c>
      <c r="AK360" s="120" t="s">
        <v>74</v>
      </c>
      <c r="AL360" s="121">
        <v>1</v>
      </c>
      <c r="AM360" s="120">
        <v>9.3666666666666707</v>
      </c>
      <c r="AN360" s="120">
        <v>-13.783333333333299</v>
      </c>
      <c r="AO360" s="121">
        <v>0</v>
      </c>
      <c r="AP360" s="120">
        <v>3</v>
      </c>
    </row>
    <row r="361" spans="1:42" x14ac:dyDescent="0.25">
      <c r="A361" t="s">
        <v>33</v>
      </c>
      <c r="B361" s="81" t="s">
        <v>34</v>
      </c>
      <c r="C361" s="81" t="s">
        <v>47</v>
      </c>
      <c r="D361" s="120" t="s">
        <v>51</v>
      </c>
      <c r="E361" s="120" t="s">
        <v>56</v>
      </c>
      <c r="F361" s="136">
        <v>34</v>
      </c>
      <c r="G361" s="120" t="s">
        <v>59</v>
      </c>
      <c r="H361" s="120" t="s">
        <v>64</v>
      </c>
      <c r="I361" s="120">
        <v>8</v>
      </c>
      <c r="J361" s="120" t="s">
        <v>69</v>
      </c>
      <c r="K361" s="120" t="s">
        <v>70</v>
      </c>
      <c r="L361" s="120">
        <v>0</v>
      </c>
      <c r="M361" s="120">
        <v>0</v>
      </c>
      <c r="N361" s="120">
        <v>0</v>
      </c>
      <c r="O361" s="120">
        <v>1</v>
      </c>
      <c r="P361" s="120">
        <v>0</v>
      </c>
      <c r="Q361" s="120" t="s">
        <v>75</v>
      </c>
      <c r="R361" s="79" t="s">
        <v>1291</v>
      </c>
      <c r="S361" s="137" t="s">
        <v>160</v>
      </c>
      <c r="T361" s="120">
        <v>3.1396484375</v>
      </c>
      <c r="U361" s="120" t="s">
        <v>640</v>
      </c>
      <c r="V361" s="120" t="s">
        <v>639</v>
      </c>
      <c r="W361" s="120" t="s">
        <v>1846</v>
      </c>
      <c r="X361" s="120" t="s">
        <v>643</v>
      </c>
      <c r="Y361" s="120">
        <v>1.03</v>
      </c>
      <c r="Z361" s="120" t="s">
        <v>645</v>
      </c>
      <c r="AA361" s="120">
        <v>0</v>
      </c>
      <c r="AB361" s="137" t="s">
        <v>720</v>
      </c>
      <c r="AC361" s="120">
        <v>2010</v>
      </c>
      <c r="AD361" s="120">
        <v>12</v>
      </c>
      <c r="AE361" s="120" t="s">
        <v>1196</v>
      </c>
      <c r="AF361" s="120" t="s">
        <v>1136</v>
      </c>
      <c r="AG361" s="120" t="s">
        <v>1137</v>
      </c>
      <c r="AH361" s="120">
        <v>2</v>
      </c>
      <c r="AI361">
        <v>1</v>
      </c>
      <c r="AJ361" s="121">
        <v>2</v>
      </c>
      <c r="AK361" s="120" t="s">
        <v>74</v>
      </c>
      <c r="AL361" s="121">
        <v>1</v>
      </c>
      <c r="AM361" s="120">
        <v>5.9166666666666696</v>
      </c>
      <c r="AN361" s="120">
        <v>3.2833333333333301</v>
      </c>
      <c r="AO361" s="121">
        <v>0</v>
      </c>
      <c r="AP361" s="120">
        <v>3</v>
      </c>
    </row>
    <row r="362" spans="1:42" x14ac:dyDescent="0.25">
      <c r="A362" t="s">
        <v>33</v>
      </c>
      <c r="B362" s="81" t="s">
        <v>38</v>
      </c>
      <c r="C362" s="81" t="s">
        <v>48</v>
      </c>
      <c r="D362" s="120" t="s">
        <v>53</v>
      </c>
      <c r="E362" s="120" t="s">
        <v>57</v>
      </c>
      <c r="F362" s="136">
        <v>0.6</v>
      </c>
      <c r="G362" s="120" t="s">
        <v>61</v>
      </c>
      <c r="H362" s="120" t="s">
        <v>64</v>
      </c>
      <c r="I362" s="120">
        <v>1</v>
      </c>
      <c r="J362" s="120" t="s">
        <v>68</v>
      </c>
      <c r="K362" s="120" t="s">
        <v>72</v>
      </c>
      <c r="L362" s="120">
        <v>0</v>
      </c>
      <c r="M362" s="120">
        <v>0</v>
      </c>
      <c r="N362" s="120">
        <v>0</v>
      </c>
      <c r="O362" s="120">
        <v>0</v>
      </c>
      <c r="P362" s="120">
        <v>0</v>
      </c>
      <c r="Q362" s="120" t="s">
        <v>75</v>
      </c>
      <c r="R362" s="79" t="s">
        <v>1296</v>
      </c>
      <c r="S362" s="137" t="s">
        <v>512</v>
      </c>
      <c r="T362" s="120">
        <v>1.7802734375</v>
      </c>
      <c r="U362" s="120" t="s">
        <v>640</v>
      </c>
      <c r="V362" s="120" t="s">
        <v>640</v>
      </c>
      <c r="W362" s="120" t="s">
        <v>1846</v>
      </c>
      <c r="X362" s="120" t="s">
        <v>643</v>
      </c>
      <c r="Y362" s="120">
        <v>1.05</v>
      </c>
      <c r="Z362" s="120" t="s">
        <v>645</v>
      </c>
      <c r="AA362" s="120">
        <v>0</v>
      </c>
      <c r="AB362" s="137" t="s">
        <v>1032</v>
      </c>
      <c r="AC362" s="120">
        <v>2011</v>
      </c>
      <c r="AD362" s="120">
        <v>1</v>
      </c>
      <c r="AE362" s="120" t="s">
        <v>1196</v>
      </c>
      <c r="AF362" s="120" t="s">
        <v>1133</v>
      </c>
      <c r="AG362" s="120" t="s">
        <v>1138</v>
      </c>
      <c r="AH362" s="120">
        <v>1</v>
      </c>
      <c r="AI362">
        <v>1</v>
      </c>
      <c r="AJ362" s="121">
        <v>2</v>
      </c>
      <c r="AK362" s="120" t="s">
        <v>74</v>
      </c>
      <c r="AL362" s="121">
        <v>1</v>
      </c>
      <c r="AM362" s="120">
        <v>5.2333333333333298</v>
      </c>
      <c r="AN362" s="120">
        <v>-4</v>
      </c>
      <c r="AO362" s="121">
        <v>0</v>
      </c>
      <c r="AP362" s="120">
        <v>1</v>
      </c>
    </row>
    <row r="363" spans="1:42" x14ac:dyDescent="0.25">
      <c r="A363" t="s">
        <v>33</v>
      </c>
      <c r="B363" s="81" t="s">
        <v>41</v>
      </c>
      <c r="C363" s="81" t="s">
        <v>47</v>
      </c>
      <c r="D363" s="120" t="s">
        <v>51</v>
      </c>
      <c r="E363" s="120" t="s">
        <v>57</v>
      </c>
      <c r="F363" s="136">
        <v>0.1</v>
      </c>
      <c r="G363" s="120" t="s">
        <v>60</v>
      </c>
      <c r="H363" s="120" t="s">
        <v>64</v>
      </c>
      <c r="I363" s="120">
        <v>4</v>
      </c>
      <c r="J363" s="120" t="s">
        <v>68</v>
      </c>
      <c r="K363" s="120" t="s">
        <v>72</v>
      </c>
      <c r="L363" s="120">
        <v>0</v>
      </c>
      <c r="M363" s="120">
        <v>0</v>
      </c>
      <c r="N363" s="120">
        <v>0</v>
      </c>
      <c r="O363" s="120">
        <v>0</v>
      </c>
      <c r="P363" s="120">
        <v>0</v>
      </c>
      <c r="Q363" s="120" t="s">
        <v>75</v>
      </c>
      <c r="R363" s="79" t="s">
        <v>1297</v>
      </c>
      <c r="S363" s="137" t="s">
        <v>361</v>
      </c>
      <c r="T363" s="120">
        <v>2.240234375</v>
      </c>
      <c r="U363" s="120" t="s">
        <v>640</v>
      </c>
      <c r="V363" s="120" t="s">
        <v>640</v>
      </c>
      <c r="W363" s="120" t="s">
        <v>1845</v>
      </c>
      <c r="X363" s="120" t="s">
        <v>642</v>
      </c>
      <c r="Y363" s="120">
        <v>0.26</v>
      </c>
      <c r="Z363" s="120" t="s">
        <v>645</v>
      </c>
      <c r="AA363" s="120">
        <v>0</v>
      </c>
      <c r="AB363" s="137" t="s">
        <v>894</v>
      </c>
      <c r="AC363" s="120">
        <v>2011</v>
      </c>
      <c r="AD363" s="120">
        <v>1</v>
      </c>
      <c r="AE363" s="120" t="s">
        <v>1196</v>
      </c>
      <c r="AF363" s="120" t="s">
        <v>1133</v>
      </c>
      <c r="AG363" s="120" t="s">
        <v>1140</v>
      </c>
      <c r="AH363" s="120">
        <v>1</v>
      </c>
      <c r="AI363">
        <v>1</v>
      </c>
      <c r="AJ363" s="121">
        <v>2</v>
      </c>
      <c r="AK363" s="120" t="s">
        <v>74</v>
      </c>
      <c r="AL363" s="121">
        <v>1</v>
      </c>
      <c r="AM363" s="120">
        <v>9.5206666666666706</v>
      </c>
      <c r="AN363" s="120">
        <v>-13.7083333333333</v>
      </c>
      <c r="AO363" s="121">
        <v>0</v>
      </c>
      <c r="AP363" s="120">
        <v>1</v>
      </c>
    </row>
    <row r="364" spans="1:42" x14ac:dyDescent="0.25">
      <c r="A364" t="s">
        <v>32</v>
      </c>
      <c r="B364" s="81" t="s">
        <v>34</v>
      </c>
      <c r="C364" s="81" t="s">
        <v>48</v>
      </c>
      <c r="D364" s="120" t="s">
        <v>53</v>
      </c>
      <c r="E364" s="120" t="s">
        <v>56</v>
      </c>
      <c r="F364" s="136">
        <v>14</v>
      </c>
      <c r="G364" s="120" t="s">
        <v>59</v>
      </c>
      <c r="H364" s="120" t="s">
        <v>64</v>
      </c>
      <c r="I364" s="120">
        <v>6</v>
      </c>
      <c r="J364" s="120" t="s">
        <v>69</v>
      </c>
      <c r="K364" s="120" t="s">
        <v>70</v>
      </c>
      <c r="L364" s="120">
        <v>0</v>
      </c>
      <c r="M364" s="120">
        <v>0</v>
      </c>
      <c r="N364" s="120">
        <v>0</v>
      </c>
      <c r="O364" s="120">
        <v>0</v>
      </c>
      <c r="P364" s="120">
        <v>0</v>
      </c>
      <c r="Q364" s="120" t="s">
        <v>75</v>
      </c>
      <c r="R364" s="79" t="s">
        <v>1298</v>
      </c>
      <c r="S364" s="137" t="s">
        <v>149</v>
      </c>
      <c r="T364" s="120">
        <v>6.8203125</v>
      </c>
      <c r="U364" s="120" t="s">
        <v>641</v>
      </c>
      <c r="V364" s="120" t="s">
        <v>641</v>
      </c>
      <c r="W364" s="120" t="s">
        <v>1846</v>
      </c>
      <c r="X364" s="120" t="s">
        <v>643</v>
      </c>
      <c r="Y364" s="120">
        <v>0.86</v>
      </c>
      <c r="Z364" s="120" t="s">
        <v>645</v>
      </c>
      <c r="AA364" s="120">
        <v>0</v>
      </c>
      <c r="AB364" s="137" t="s">
        <v>713</v>
      </c>
      <c r="AC364" s="120">
        <v>2011</v>
      </c>
      <c r="AD364" s="120">
        <v>1</v>
      </c>
      <c r="AE364" s="120" t="s">
        <v>1196</v>
      </c>
      <c r="AF364" s="120" t="s">
        <v>1133</v>
      </c>
      <c r="AG364" s="120" t="s">
        <v>1137</v>
      </c>
      <c r="AH364" s="120">
        <v>2</v>
      </c>
      <c r="AI364">
        <v>2</v>
      </c>
      <c r="AJ364" s="121">
        <v>2</v>
      </c>
      <c r="AK364" s="120" t="s">
        <v>74</v>
      </c>
      <c r="AL364" s="121">
        <v>1</v>
      </c>
      <c r="AM364" s="120">
        <v>4.1933333333333298</v>
      </c>
      <c r="AN364" s="120">
        <v>6.9716666666666702</v>
      </c>
      <c r="AO364" s="121">
        <v>0</v>
      </c>
      <c r="AP364" s="120">
        <v>3</v>
      </c>
    </row>
    <row r="365" spans="1:42" x14ac:dyDescent="0.25">
      <c r="A365" t="s">
        <v>33</v>
      </c>
      <c r="B365" s="81" t="s">
        <v>34</v>
      </c>
      <c r="C365" s="81" t="s">
        <v>49</v>
      </c>
      <c r="D365" s="120" t="s">
        <v>46</v>
      </c>
      <c r="E365" s="120" t="s">
        <v>56</v>
      </c>
      <c r="F365" s="136">
        <v>50</v>
      </c>
      <c r="G365" s="120" t="s">
        <v>59</v>
      </c>
      <c r="H365" s="120" t="s">
        <v>62</v>
      </c>
      <c r="I365" s="120">
        <v>8</v>
      </c>
      <c r="J365" s="120" t="s">
        <v>69</v>
      </c>
      <c r="K365" s="120" t="s">
        <v>70</v>
      </c>
      <c r="L365" s="120">
        <v>0</v>
      </c>
      <c r="M365" s="120">
        <v>0</v>
      </c>
      <c r="N365" s="120">
        <v>0</v>
      </c>
      <c r="O365" s="120">
        <v>0</v>
      </c>
      <c r="P365" s="120">
        <v>0</v>
      </c>
      <c r="Q365" s="120" t="s">
        <v>76</v>
      </c>
      <c r="R365" s="79" t="s">
        <v>1299</v>
      </c>
      <c r="S365" s="137" t="s">
        <v>331</v>
      </c>
      <c r="T365" s="120">
        <v>7.4404296875</v>
      </c>
      <c r="U365" s="120" t="s">
        <v>641</v>
      </c>
      <c r="V365" s="120" t="s">
        <v>641</v>
      </c>
      <c r="W365" s="120" t="s">
        <v>1846</v>
      </c>
      <c r="X365" s="120" t="s">
        <v>643</v>
      </c>
      <c r="Y365" s="120">
        <v>0.85</v>
      </c>
      <c r="Z365" s="120" t="s">
        <v>645</v>
      </c>
      <c r="AA365" s="120">
        <v>3.9726256122512118</v>
      </c>
      <c r="AB365" s="137" t="s">
        <v>868</v>
      </c>
      <c r="AC365" s="120">
        <v>2011</v>
      </c>
      <c r="AD365" s="120">
        <v>2</v>
      </c>
      <c r="AE365" s="120" t="s">
        <v>1196</v>
      </c>
      <c r="AF365" s="120" t="s">
        <v>1133</v>
      </c>
      <c r="AG365" s="120" t="s">
        <v>1137</v>
      </c>
      <c r="AH365" s="120">
        <v>2</v>
      </c>
      <c r="AI365">
        <v>2</v>
      </c>
      <c r="AJ365" s="121">
        <v>1</v>
      </c>
      <c r="AK365" s="120" t="s">
        <v>74</v>
      </c>
      <c r="AL365" s="121">
        <v>0</v>
      </c>
      <c r="AM365" s="120">
        <v>5.5316666666666698</v>
      </c>
      <c r="AN365" s="120">
        <v>3.09</v>
      </c>
      <c r="AO365" s="121">
        <v>0</v>
      </c>
      <c r="AP365" s="120">
        <v>3</v>
      </c>
    </row>
    <row r="366" spans="1:42" x14ac:dyDescent="0.25">
      <c r="A366" t="s">
        <v>32</v>
      </c>
      <c r="B366" s="81" t="s">
        <v>34</v>
      </c>
      <c r="C366" s="81" t="s">
        <v>48</v>
      </c>
      <c r="D366" s="120" t="s">
        <v>53</v>
      </c>
      <c r="E366" s="120" t="s">
        <v>56</v>
      </c>
      <c r="F366" s="136">
        <v>7.12</v>
      </c>
      <c r="G366" s="120" t="s">
        <v>61</v>
      </c>
      <c r="H366" s="120" t="s">
        <v>62</v>
      </c>
      <c r="I366" s="120">
        <v>29</v>
      </c>
      <c r="J366" s="120" t="s">
        <v>67</v>
      </c>
      <c r="K366" s="120" t="s">
        <v>70</v>
      </c>
      <c r="L366" s="120">
        <v>0</v>
      </c>
      <c r="M366" s="120">
        <v>0</v>
      </c>
      <c r="N366" s="120">
        <v>0</v>
      </c>
      <c r="O366" s="120">
        <v>0</v>
      </c>
      <c r="P366" s="120">
        <v>0</v>
      </c>
      <c r="Q366" s="120" t="s">
        <v>76</v>
      </c>
      <c r="R366" s="79" t="s">
        <v>1301</v>
      </c>
      <c r="S366" s="137" t="s">
        <v>613</v>
      </c>
      <c r="T366" s="120">
        <v>2.66015625</v>
      </c>
      <c r="U366" s="120" t="s">
        <v>640</v>
      </c>
      <c r="V366" s="120" t="s">
        <v>639</v>
      </c>
      <c r="W366" s="120" t="s">
        <v>1845</v>
      </c>
      <c r="X366" s="120" t="s">
        <v>642</v>
      </c>
      <c r="Y366" s="120">
        <v>0.42</v>
      </c>
      <c r="Z366" s="120" t="s">
        <v>645</v>
      </c>
      <c r="AA366" s="120">
        <v>1.467341362782141</v>
      </c>
      <c r="AB366" s="137" t="s">
        <v>1004</v>
      </c>
      <c r="AC366" s="120">
        <v>2011</v>
      </c>
      <c r="AD366" s="120">
        <v>3</v>
      </c>
      <c r="AE366" s="120" t="s">
        <v>1196</v>
      </c>
      <c r="AF366" s="120" t="s">
        <v>1133</v>
      </c>
      <c r="AG366" s="120" t="s">
        <v>1137</v>
      </c>
      <c r="AH366" s="120">
        <v>2</v>
      </c>
      <c r="AI366">
        <v>1</v>
      </c>
      <c r="AJ366" s="121">
        <v>1</v>
      </c>
      <c r="AK366" s="120" t="s">
        <v>74</v>
      </c>
      <c r="AL366" s="121">
        <v>0</v>
      </c>
      <c r="AM366" s="120">
        <v>4.4836666666666698</v>
      </c>
      <c r="AN366" s="120">
        <v>8.3670000000000009</v>
      </c>
      <c r="AO366" s="121">
        <v>0</v>
      </c>
      <c r="AP366" s="120">
        <v>3</v>
      </c>
    </row>
    <row r="367" spans="1:42" x14ac:dyDescent="0.25">
      <c r="A367" t="s">
        <v>33</v>
      </c>
      <c r="B367" s="81" t="s">
        <v>1191</v>
      </c>
      <c r="C367" s="81" t="s">
        <v>48</v>
      </c>
      <c r="D367" s="120" t="s">
        <v>46</v>
      </c>
      <c r="E367" s="120" t="s">
        <v>57</v>
      </c>
      <c r="F367" s="136">
        <v>17</v>
      </c>
      <c r="G367" s="120" t="s">
        <v>59</v>
      </c>
      <c r="H367" s="120" t="s">
        <v>62</v>
      </c>
      <c r="I367" s="120">
        <v>7</v>
      </c>
      <c r="J367" s="120" t="s">
        <v>69</v>
      </c>
      <c r="K367" s="120" t="s">
        <v>70</v>
      </c>
      <c r="L367" s="120">
        <v>0</v>
      </c>
      <c r="M367" s="120">
        <v>0</v>
      </c>
      <c r="N367" s="120">
        <v>0</v>
      </c>
      <c r="O367" s="120">
        <v>0</v>
      </c>
      <c r="P367" s="120">
        <v>0</v>
      </c>
      <c r="Q367" s="120" t="s">
        <v>75</v>
      </c>
      <c r="R367" s="79" t="s">
        <v>1305</v>
      </c>
      <c r="S367" s="137" t="s">
        <v>190</v>
      </c>
      <c r="T367" s="120">
        <v>3.830078125</v>
      </c>
      <c r="U367" s="120" t="s">
        <v>639</v>
      </c>
      <c r="V367" s="120" t="s">
        <v>639</v>
      </c>
      <c r="W367" s="120" t="s">
        <v>1847</v>
      </c>
      <c r="X367" s="120" t="s">
        <v>644</v>
      </c>
      <c r="Y367" s="120">
        <v>1.63</v>
      </c>
      <c r="Z367" s="120" t="s">
        <v>645</v>
      </c>
      <c r="AA367" s="120">
        <v>0</v>
      </c>
      <c r="AB367" s="137" t="s">
        <v>748</v>
      </c>
      <c r="AC367" s="120">
        <v>2011</v>
      </c>
      <c r="AD367" s="120">
        <v>4</v>
      </c>
      <c r="AE367" s="120" t="s">
        <v>1197</v>
      </c>
      <c r="AF367" s="120" t="s">
        <v>1135</v>
      </c>
      <c r="AG367" s="120" t="s">
        <v>1138</v>
      </c>
      <c r="AH367" s="120">
        <v>2</v>
      </c>
      <c r="AI367">
        <v>2</v>
      </c>
      <c r="AJ367" s="121">
        <v>1</v>
      </c>
      <c r="AK367" s="120" t="s">
        <v>74</v>
      </c>
      <c r="AL367" s="121">
        <v>0</v>
      </c>
      <c r="AM367" s="120">
        <v>6.1</v>
      </c>
      <c r="AN367" s="120">
        <v>2.6166666666666698</v>
      </c>
      <c r="AO367" s="121">
        <v>0</v>
      </c>
      <c r="AP367" s="120">
        <v>3</v>
      </c>
    </row>
    <row r="368" spans="1:42" x14ac:dyDescent="0.25">
      <c r="A368" t="s">
        <v>33</v>
      </c>
      <c r="B368" s="81" t="s">
        <v>1191</v>
      </c>
      <c r="C368" s="81" t="s">
        <v>48</v>
      </c>
      <c r="D368" s="120" t="s">
        <v>51</v>
      </c>
      <c r="E368" s="120" t="s">
        <v>56</v>
      </c>
      <c r="F368" s="136">
        <v>20</v>
      </c>
      <c r="G368" s="120" t="s">
        <v>59</v>
      </c>
      <c r="H368" s="120" t="s">
        <v>64</v>
      </c>
      <c r="I368" s="120">
        <v>6</v>
      </c>
      <c r="J368" s="120" t="s">
        <v>69</v>
      </c>
      <c r="K368" s="120" t="s">
        <v>70</v>
      </c>
      <c r="L368" s="120">
        <v>0</v>
      </c>
      <c r="M368" s="120">
        <v>0</v>
      </c>
      <c r="N368" s="120">
        <v>0</v>
      </c>
      <c r="O368" s="120">
        <v>1</v>
      </c>
      <c r="P368" s="120">
        <v>0</v>
      </c>
      <c r="Q368" s="120" t="s">
        <v>75</v>
      </c>
      <c r="R368" s="79" t="s">
        <v>1307</v>
      </c>
      <c r="S368" s="137" t="s">
        <v>234</v>
      </c>
      <c r="T368" s="120">
        <v>3.41015625</v>
      </c>
      <c r="U368" s="120" t="s">
        <v>639</v>
      </c>
      <c r="V368" s="120" t="s">
        <v>639</v>
      </c>
      <c r="W368" s="120" t="s">
        <v>1846</v>
      </c>
      <c r="X368" s="120" t="s">
        <v>643</v>
      </c>
      <c r="Y368" s="120">
        <v>1.2</v>
      </c>
      <c r="Z368" s="120" t="s">
        <v>647</v>
      </c>
      <c r="AA368" s="120">
        <v>5.8731846744194556</v>
      </c>
      <c r="AB368" s="137" t="s">
        <v>789</v>
      </c>
      <c r="AC368" s="120">
        <v>2011</v>
      </c>
      <c r="AD368" s="120">
        <v>5</v>
      </c>
      <c r="AE368" s="120" t="s">
        <v>1197</v>
      </c>
      <c r="AF368" s="120" t="s">
        <v>1135</v>
      </c>
      <c r="AG368" s="120" t="s">
        <v>1138</v>
      </c>
      <c r="AH368" s="120">
        <v>2</v>
      </c>
      <c r="AI368">
        <v>2</v>
      </c>
      <c r="AJ368" s="121">
        <v>2</v>
      </c>
      <c r="AK368" s="120" t="s">
        <v>74</v>
      </c>
      <c r="AL368" s="121">
        <v>1</v>
      </c>
      <c r="AM368" s="120">
        <v>6</v>
      </c>
      <c r="AN368" s="120">
        <v>2.3666666666666698</v>
      </c>
      <c r="AO368" s="121">
        <v>0</v>
      </c>
      <c r="AP368" s="120">
        <v>3</v>
      </c>
    </row>
    <row r="369" spans="1:42" x14ac:dyDescent="0.25">
      <c r="A369" t="s">
        <v>33</v>
      </c>
      <c r="B369" s="81" t="s">
        <v>41</v>
      </c>
      <c r="C369" s="81" t="s">
        <v>47</v>
      </c>
      <c r="D369" s="120" t="s">
        <v>46</v>
      </c>
      <c r="E369" s="120" t="s">
        <v>57</v>
      </c>
      <c r="F369" s="136">
        <v>1.5</v>
      </c>
      <c r="G369" s="120" t="s">
        <v>61</v>
      </c>
      <c r="H369" s="120" t="s">
        <v>64</v>
      </c>
      <c r="I369" s="120">
        <v>10</v>
      </c>
      <c r="J369" s="120" t="s">
        <v>69</v>
      </c>
      <c r="K369" s="120" t="s">
        <v>70</v>
      </c>
      <c r="L369" s="120">
        <v>0</v>
      </c>
      <c r="M369" s="120">
        <v>0</v>
      </c>
      <c r="N369" s="120">
        <v>0</v>
      </c>
      <c r="O369" s="120">
        <v>0</v>
      </c>
      <c r="P369" s="120">
        <v>0</v>
      </c>
      <c r="Q369" s="120" t="s">
        <v>75</v>
      </c>
      <c r="R369" s="79" t="s">
        <v>1311</v>
      </c>
      <c r="S369" s="137" t="s">
        <v>605</v>
      </c>
      <c r="T369" s="120">
        <v>4.01953125</v>
      </c>
      <c r="U369" s="120" t="s">
        <v>639</v>
      </c>
      <c r="V369" s="120" t="s">
        <v>639</v>
      </c>
      <c r="W369" s="120" t="s">
        <v>1845</v>
      </c>
      <c r="X369" s="120" t="s">
        <v>642</v>
      </c>
      <c r="Y369" s="120">
        <v>0.32</v>
      </c>
      <c r="Z369" s="120" t="s">
        <v>647</v>
      </c>
      <c r="AA369" s="120">
        <v>8.2688535097986442</v>
      </c>
      <c r="AB369" s="137" t="s">
        <v>1107</v>
      </c>
      <c r="AC369" s="120">
        <v>2011</v>
      </c>
      <c r="AD369" s="120">
        <v>5</v>
      </c>
      <c r="AE369" s="120" t="s">
        <v>1197</v>
      </c>
      <c r="AF369" s="120" t="s">
        <v>1135</v>
      </c>
      <c r="AG369" s="120" t="s">
        <v>1140</v>
      </c>
      <c r="AH369" s="120">
        <v>2</v>
      </c>
      <c r="AI369">
        <v>1</v>
      </c>
      <c r="AJ369" s="121">
        <v>2</v>
      </c>
      <c r="AK369" s="120" t="s">
        <v>74</v>
      </c>
      <c r="AL369" s="121">
        <v>1</v>
      </c>
      <c r="AM369" s="120">
        <v>9.4239999999999995</v>
      </c>
      <c r="AN369" s="120">
        <v>-13.7406666666667</v>
      </c>
      <c r="AO369" s="121">
        <v>0</v>
      </c>
      <c r="AP369" s="120">
        <v>3</v>
      </c>
    </row>
    <row r="370" spans="1:42" x14ac:dyDescent="0.25">
      <c r="A370" t="s">
        <v>33</v>
      </c>
      <c r="B370" s="81" t="s">
        <v>1192</v>
      </c>
      <c r="C370" s="81" t="s">
        <v>47</v>
      </c>
      <c r="D370" s="120" t="s">
        <v>46</v>
      </c>
      <c r="E370" s="120" t="s">
        <v>57</v>
      </c>
      <c r="F370" s="136">
        <v>0.5</v>
      </c>
      <c r="G370" s="120" t="s">
        <v>60</v>
      </c>
      <c r="H370" s="120" t="s">
        <v>64</v>
      </c>
      <c r="I370" s="120">
        <v>2</v>
      </c>
      <c r="J370" s="120" t="s">
        <v>68</v>
      </c>
      <c r="K370" s="120" t="s">
        <v>71</v>
      </c>
      <c r="L370" s="120">
        <v>0</v>
      </c>
      <c r="M370" s="120">
        <v>0</v>
      </c>
      <c r="N370" s="120">
        <v>0</v>
      </c>
      <c r="O370" s="120">
        <v>0</v>
      </c>
      <c r="P370" s="120">
        <v>0</v>
      </c>
      <c r="Q370" s="120" t="s">
        <v>75</v>
      </c>
      <c r="R370" s="79" t="s">
        <v>1312</v>
      </c>
      <c r="S370" s="137" t="s">
        <v>378</v>
      </c>
      <c r="T370" s="120">
        <v>1.6049647177419351</v>
      </c>
      <c r="U370" s="120" t="s">
        <v>640</v>
      </c>
      <c r="V370" s="120" t="s">
        <v>640</v>
      </c>
      <c r="W370" s="120" t="s">
        <v>1846</v>
      </c>
      <c r="X370" s="120" t="s">
        <v>643</v>
      </c>
      <c r="Y370" s="120">
        <v>0.85333333333333328</v>
      </c>
      <c r="Z370" s="120" t="s">
        <v>645</v>
      </c>
      <c r="AA370" s="120">
        <v>0</v>
      </c>
      <c r="AB370" s="137" t="s">
        <v>911</v>
      </c>
      <c r="AC370" s="120">
        <v>2011</v>
      </c>
      <c r="AD370" s="120">
        <v>5</v>
      </c>
      <c r="AE370" s="120" t="s">
        <v>1197</v>
      </c>
      <c r="AF370" s="120" t="s">
        <v>1135</v>
      </c>
      <c r="AG370" s="120" t="s">
        <v>1139</v>
      </c>
      <c r="AH370" s="120">
        <v>1</v>
      </c>
      <c r="AI370">
        <v>1</v>
      </c>
      <c r="AJ370" s="121">
        <v>2</v>
      </c>
      <c r="AK370" s="120" t="s">
        <v>74</v>
      </c>
      <c r="AL370" s="121">
        <v>1</v>
      </c>
      <c r="AM370" s="120">
        <v>-5.8666666666666698</v>
      </c>
      <c r="AN370" s="120">
        <v>13.016666666666699</v>
      </c>
      <c r="AO370" s="121">
        <v>0</v>
      </c>
      <c r="AP370" s="120">
        <v>2</v>
      </c>
    </row>
    <row r="371" spans="1:42" x14ac:dyDescent="0.25">
      <c r="A371" t="s">
        <v>32</v>
      </c>
      <c r="B371" s="81" t="s">
        <v>1191</v>
      </c>
      <c r="C371" s="81" t="s">
        <v>49</v>
      </c>
      <c r="D371" s="120" t="s">
        <v>46</v>
      </c>
      <c r="E371" s="120" t="s">
        <v>57</v>
      </c>
      <c r="F371" s="136">
        <v>7</v>
      </c>
      <c r="G371" s="120" t="s">
        <v>61</v>
      </c>
      <c r="H371" s="120" t="s">
        <v>65</v>
      </c>
      <c r="I371" s="120">
        <v>6</v>
      </c>
      <c r="J371" s="120" t="s">
        <v>69</v>
      </c>
      <c r="K371" s="120" t="s">
        <v>70</v>
      </c>
      <c r="L371" s="120">
        <v>1</v>
      </c>
      <c r="M371" s="120">
        <v>0</v>
      </c>
      <c r="N371" s="120">
        <v>0</v>
      </c>
      <c r="O371" s="120">
        <v>0</v>
      </c>
      <c r="P371" s="120">
        <v>0</v>
      </c>
      <c r="Q371" s="120" t="s">
        <v>75</v>
      </c>
      <c r="R371" s="79" t="s">
        <v>1313</v>
      </c>
      <c r="S371" s="137" t="s">
        <v>579</v>
      </c>
      <c r="T371" s="120">
        <v>5.4697265625</v>
      </c>
      <c r="U371" s="120" t="s">
        <v>639</v>
      </c>
      <c r="V371" s="120" t="s">
        <v>639</v>
      </c>
      <c r="W371" s="120" t="s">
        <v>1846</v>
      </c>
      <c r="X371" s="120" t="s">
        <v>643</v>
      </c>
      <c r="Y371" s="120">
        <v>1.26</v>
      </c>
      <c r="Z371" s="120" t="s">
        <v>645</v>
      </c>
      <c r="AA371" s="120">
        <v>0</v>
      </c>
      <c r="AB371" s="137" t="s">
        <v>1085</v>
      </c>
      <c r="AC371" s="120">
        <v>2011</v>
      </c>
      <c r="AD371" s="120">
        <v>6</v>
      </c>
      <c r="AE371" s="120" t="s">
        <v>1197</v>
      </c>
      <c r="AF371" s="120" t="s">
        <v>1135</v>
      </c>
      <c r="AG371" s="120" t="s">
        <v>1138</v>
      </c>
      <c r="AH371" s="120">
        <v>2</v>
      </c>
      <c r="AI371">
        <v>2</v>
      </c>
      <c r="AJ371" s="121">
        <v>3</v>
      </c>
      <c r="AK371" s="120" t="s">
        <v>74</v>
      </c>
      <c r="AL371" s="121">
        <v>1</v>
      </c>
      <c r="AM371" s="120">
        <v>6.2833333333333297</v>
      </c>
      <c r="AN371" s="120">
        <v>2.5166666666666702</v>
      </c>
      <c r="AO371" s="121">
        <v>0</v>
      </c>
      <c r="AP371" s="120">
        <v>3</v>
      </c>
    </row>
    <row r="372" spans="1:42" x14ac:dyDescent="0.25">
      <c r="A372" t="s">
        <v>33</v>
      </c>
      <c r="B372" s="81" t="s">
        <v>45</v>
      </c>
      <c r="C372" s="81" t="s">
        <v>47</v>
      </c>
      <c r="D372" s="120" t="s">
        <v>46</v>
      </c>
      <c r="E372" s="120" t="s">
        <v>57</v>
      </c>
      <c r="F372" s="136">
        <v>0.25</v>
      </c>
      <c r="G372" s="120" t="s">
        <v>60</v>
      </c>
      <c r="H372" s="120" t="s">
        <v>64</v>
      </c>
      <c r="I372" s="120">
        <v>1</v>
      </c>
      <c r="J372" s="120" t="s">
        <v>68</v>
      </c>
      <c r="K372" s="120" t="s">
        <v>72</v>
      </c>
      <c r="L372" s="120">
        <v>0</v>
      </c>
      <c r="M372" s="120">
        <v>0</v>
      </c>
      <c r="N372" s="120">
        <v>0</v>
      </c>
      <c r="O372" s="120">
        <v>0</v>
      </c>
      <c r="P372" s="120">
        <v>0</v>
      </c>
      <c r="Q372" s="120" t="s">
        <v>75</v>
      </c>
      <c r="R372" s="79" t="s">
        <v>1314</v>
      </c>
      <c r="S372" s="137" t="s">
        <v>393</v>
      </c>
      <c r="T372" s="120">
        <v>2.501165574596774</v>
      </c>
      <c r="U372" s="120" t="s">
        <v>640</v>
      </c>
      <c r="V372" s="120" t="s">
        <v>640</v>
      </c>
      <c r="W372" s="120" t="s">
        <v>1846</v>
      </c>
      <c r="X372" s="120" t="s">
        <v>643</v>
      </c>
      <c r="Y372" s="120">
        <v>1.0577777777777779</v>
      </c>
      <c r="Z372" s="120" t="s">
        <v>645</v>
      </c>
      <c r="AA372" s="120">
        <v>0</v>
      </c>
      <c r="AB372" s="137" t="s">
        <v>922</v>
      </c>
      <c r="AC372" s="120">
        <v>2011</v>
      </c>
      <c r="AD372" s="120">
        <v>6</v>
      </c>
      <c r="AE372" s="120" t="s">
        <v>1197</v>
      </c>
      <c r="AF372" s="120" t="s">
        <v>1135</v>
      </c>
      <c r="AG372" s="120" t="s">
        <v>1139</v>
      </c>
      <c r="AH372" s="120">
        <v>1</v>
      </c>
      <c r="AI372">
        <v>1</v>
      </c>
      <c r="AJ372" s="121">
        <v>2</v>
      </c>
      <c r="AK372" s="120" t="s">
        <v>74</v>
      </c>
      <c r="AL372" s="121">
        <v>1</v>
      </c>
      <c r="AM372" s="120">
        <v>-5.8650000000000002</v>
      </c>
      <c r="AN372" s="120">
        <v>13.0416666666667</v>
      </c>
      <c r="AO372" s="121">
        <v>0</v>
      </c>
      <c r="AP372" s="120">
        <v>1</v>
      </c>
    </row>
    <row r="373" spans="1:42" x14ac:dyDescent="0.25">
      <c r="A373" t="s">
        <v>33</v>
      </c>
      <c r="B373" s="81" t="s">
        <v>1192</v>
      </c>
      <c r="C373" s="81" t="s">
        <v>50</v>
      </c>
      <c r="D373" s="120" t="s">
        <v>46</v>
      </c>
      <c r="E373" s="120" t="s">
        <v>57</v>
      </c>
      <c r="F373" s="136">
        <v>0.1</v>
      </c>
      <c r="G373" s="120" t="s">
        <v>60</v>
      </c>
      <c r="H373" s="120" t="s">
        <v>64</v>
      </c>
      <c r="I373" s="120">
        <v>8</v>
      </c>
      <c r="J373" s="120" t="s">
        <v>69</v>
      </c>
      <c r="K373" s="120" t="s">
        <v>71</v>
      </c>
      <c r="L373" s="120">
        <v>0</v>
      </c>
      <c r="M373" s="120">
        <v>0</v>
      </c>
      <c r="N373" s="120">
        <v>0</v>
      </c>
      <c r="O373" s="120">
        <v>0</v>
      </c>
      <c r="P373" s="120">
        <v>0</v>
      </c>
      <c r="Q373" s="120" t="s">
        <v>75</v>
      </c>
      <c r="R373" s="79" t="s">
        <v>1315</v>
      </c>
      <c r="S373" s="137" t="s">
        <v>435</v>
      </c>
      <c r="T373" s="120">
        <v>2.9939152644230771</v>
      </c>
      <c r="U373" s="120" t="s">
        <v>640</v>
      </c>
      <c r="V373" s="120" t="s">
        <v>639</v>
      </c>
      <c r="W373" s="120" t="s">
        <v>1846</v>
      </c>
      <c r="X373" s="120" t="s">
        <v>643</v>
      </c>
      <c r="Y373" s="120">
        <v>0.94</v>
      </c>
      <c r="Z373" s="120" t="s">
        <v>645</v>
      </c>
      <c r="AA373" s="120">
        <v>0</v>
      </c>
      <c r="AB373" s="137" t="s">
        <v>961</v>
      </c>
      <c r="AC373" s="120">
        <v>2011</v>
      </c>
      <c r="AD373" s="120">
        <v>6</v>
      </c>
      <c r="AE373" s="120" t="s">
        <v>1197</v>
      </c>
      <c r="AF373" s="120" t="s">
        <v>1134</v>
      </c>
      <c r="AG373" s="120" t="s">
        <v>1139</v>
      </c>
      <c r="AH373" s="120">
        <v>2</v>
      </c>
      <c r="AI373">
        <v>1</v>
      </c>
      <c r="AJ373" s="121">
        <v>2</v>
      </c>
      <c r="AK373" s="120" t="s">
        <v>74</v>
      </c>
      <c r="AL373" s="121">
        <v>1</v>
      </c>
      <c r="AM373" s="120">
        <v>-5.8666666666666698</v>
      </c>
      <c r="AN373" s="120">
        <v>13.411666666666701</v>
      </c>
      <c r="AO373" s="121">
        <v>0</v>
      </c>
      <c r="AP373" s="120">
        <v>2</v>
      </c>
    </row>
    <row r="374" spans="1:42" x14ac:dyDescent="0.25">
      <c r="A374" t="s">
        <v>33</v>
      </c>
      <c r="B374" s="81" t="s">
        <v>1191</v>
      </c>
      <c r="C374" s="81" t="s">
        <v>48</v>
      </c>
      <c r="D374" s="120" t="s">
        <v>53</v>
      </c>
      <c r="E374" s="120" t="s">
        <v>56</v>
      </c>
      <c r="F374" s="136">
        <v>25</v>
      </c>
      <c r="G374" s="120" t="s">
        <v>59</v>
      </c>
      <c r="H374" s="120" t="s">
        <v>64</v>
      </c>
      <c r="I374" s="120">
        <v>6</v>
      </c>
      <c r="J374" s="120" t="s">
        <v>69</v>
      </c>
      <c r="K374" s="120" t="s">
        <v>70</v>
      </c>
      <c r="L374" s="120">
        <v>0</v>
      </c>
      <c r="M374" s="120">
        <v>0</v>
      </c>
      <c r="N374" s="120">
        <v>0</v>
      </c>
      <c r="O374" s="120">
        <v>0</v>
      </c>
      <c r="P374" s="120">
        <v>0</v>
      </c>
      <c r="Q374" s="120" t="s">
        <v>75</v>
      </c>
      <c r="R374" s="79" t="s">
        <v>1319</v>
      </c>
      <c r="S374" s="137" t="s">
        <v>206</v>
      </c>
      <c r="T374" s="120">
        <v>4.330078125</v>
      </c>
      <c r="U374" s="120" t="s">
        <v>639</v>
      </c>
      <c r="V374" s="120" t="s">
        <v>639</v>
      </c>
      <c r="W374" s="120" t="s">
        <v>1847</v>
      </c>
      <c r="X374" s="120" t="s">
        <v>643</v>
      </c>
      <c r="Y374" s="120">
        <v>1.47</v>
      </c>
      <c r="Z374" s="120" t="s">
        <v>645</v>
      </c>
      <c r="AA374" s="120">
        <v>0.41130271274596408</v>
      </c>
      <c r="AB374" s="137" t="s">
        <v>763</v>
      </c>
      <c r="AC374" s="120">
        <v>2011</v>
      </c>
      <c r="AD374" s="120">
        <v>6</v>
      </c>
      <c r="AE374" s="120" t="s">
        <v>1197</v>
      </c>
      <c r="AF374" s="120" t="s">
        <v>1134</v>
      </c>
      <c r="AG374" s="120" t="s">
        <v>1138</v>
      </c>
      <c r="AH374" s="120">
        <v>2</v>
      </c>
      <c r="AI374">
        <v>2</v>
      </c>
      <c r="AJ374" s="121">
        <v>2</v>
      </c>
      <c r="AK374" s="120" t="s">
        <v>74</v>
      </c>
      <c r="AL374" s="121">
        <v>1</v>
      </c>
      <c r="AM374" s="120">
        <v>6</v>
      </c>
      <c r="AN374" s="120">
        <v>2.4833333333333298</v>
      </c>
      <c r="AO374" s="121">
        <v>0</v>
      </c>
      <c r="AP374" s="120">
        <v>3</v>
      </c>
    </row>
    <row r="375" spans="1:42" x14ac:dyDescent="0.25">
      <c r="A375" t="s">
        <v>33</v>
      </c>
      <c r="B375" s="81" t="s">
        <v>1191</v>
      </c>
      <c r="C375" s="81" t="s">
        <v>48</v>
      </c>
      <c r="D375" s="120" t="s">
        <v>46</v>
      </c>
      <c r="E375" s="120" t="s">
        <v>57</v>
      </c>
      <c r="F375" s="136">
        <v>15</v>
      </c>
      <c r="G375" s="120" t="s">
        <v>59</v>
      </c>
      <c r="H375" s="120" t="s">
        <v>64</v>
      </c>
      <c r="I375" s="120">
        <v>6</v>
      </c>
      <c r="J375" s="120" t="s">
        <v>69</v>
      </c>
      <c r="K375" s="120" t="s">
        <v>70</v>
      </c>
      <c r="L375" s="120">
        <v>0</v>
      </c>
      <c r="M375" s="120">
        <v>0</v>
      </c>
      <c r="N375" s="120">
        <v>1</v>
      </c>
      <c r="O375" s="120">
        <v>1</v>
      </c>
      <c r="P375" s="120">
        <v>0</v>
      </c>
      <c r="Q375" s="120" t="s">
        <v>75</v>
      </c>
      <c r="R375" s="79" t="s">
        <v>1322</v>
      </c>
      <c r="S375" s="137" t="s">
        <v>222</v>
      </c>
      <c r="T375" s="120">
        <v>4.1904296875</v>
      </c>
      <c r="U375" s="120" t="s">
        <v>639</v>
      </c>
      <c r="V375" s="120" t="s">
        <v>639</v>
      </c>
      <c r="W375" s="120" t="s">
        <v>1846</v>
      </c>
      <c r="X375" s="120" t="s">
        <v>643</v>
      </c>
      <c r="Y375" s="120">
        <v>0.91</v>
      </c>
      <c r="Z375" s="120" t="s">
        <v>645</v>
      </c>
      <c r="AA375" s="120">
        <v>2.1907909640244041</v>
      </c>
      <c r="AB375" s="137" t="s">
        <v>778</v>
      </c>
      <c r="AC375" s="120">
        <v>2011</v>
      </c>
      <c r="AD375" s="120">
        <v>7</v>
      </c>
      <c r="AE375" s="120" t="s">
        <v>1197</v>
      </c>
      <c r="AF375" s="120" t="s">
        <v>1134</v>
      </c>
      <c r="AG375" s="120" t="s">
        <v>1138</v>
      </c>
      <c r="AH375" s="120">
        <v>2</v>
      </c>
      <c r="AI375">
        <v>2</v>
      </c>
      <c r="AJ375" s="121">
        <v>2</v>
      </c>
      <c r="AK375" s="120" t="s">
        <v>74</v>
      </c>
      <c r="AL375" s="121">
        <v>1</v>
      </c>
      <c r="AM375" s="120">
        <v>6.1466666666666701</v>
      </c>
      <c r="AN375" s="120">
        <v>2.5133333333333301</v>
      </c>
      <c r="AO375" s="121">
        <v>0</v>
      </c>
      <c r="AP375" s="120">
        <v>3</v>
      </c>
    </row>
    <row r="376" spans="1:42" x14ac:dyDescent="0.25">
      <c r="A376" t="s">
        <v>32</v>
      </c>
      <c r="B376" s="81" t="s">
        <v>45</v>
      </c>
      <c r="C376" s="81" t="s">
        <v>48</v>
      </c>
      <c r="D376" s="120" t="s">
        <v>51</v>
      </c>
      <c r="E376" s="120" t="s">
        <v>56</v>
      </c>
      <c r="F376" s="136">
        <v>65</v>
      </c>
      <c r="G376" s="120" t="s">
        <v>59</v>
      </c>
      <c r="H376" s="120" t="s">
        <v>62</v>
      </c>
      <c r="I376" s="120">
        <v>6</v>
      </c>
      <c r="J376" s="120" t="s">
        <v>69</v>
      </c>
      <c r="K376" s="120" t="s">
        <v>71</v>
      </c>
      <c r="L376" s="120">
        <v>0</v>
      </c>
      <c r="M376" s="120">
        <v>0</v>
      </c>
      <c r="N376" s="120">
        <v>0</v>
      </c>
      <c r="O376" s="120">
        <v>0</v>
      </c>
      <c r="P376" s="120">
        <v>0</v>
      </c>
      <c r="Q376" s="120" t="s">
        <v>76</v>
      </c>
      <c r="R376" s="79" t="s">
        <v>1323</v>
      </c>
      <c r="S376" s="137" t="s">
        <v>279</v>
      </c>
      <c r="T376" s="120">
        <v>3.25</v>
      </c>
      <c r="U376" s="120" t="s">
        <v>640</v>
      </c>
      <c r="V376" s="120" t="s">
        <v>639</v>
      </c>
      <c r="W376" s="120" t="s">
        <v>1846</v>
      </c>
      <c r="X376" s="120" t="s">
        <v>643</v>
      </c>
      <c r="Y376" s="120">
        <v>0.95</v>
      </c>
      <c r="Z376" s="120" t="s">
        <v>645</v>
      </c>
      <c r="AA376" s="120">
        <v>0</v>
      </c>
      <c r="AB376" s="137" t="s">
        <v>827</v>
      </c>
      <c r="AC376" s="120">
        <v>2011</v>
      </c>
      <c r="AD376" s="120">
        <v>7</v>
      </c>
      <c r="AE376" s="120" t="s">
        <v>1197</v>
      </c>
      <c r="AF376" s="120" t="s">
        <v>1134</v>
      </c>
      <c r="AG376" s="120" t="s">
        <v>1139</v>
      </c>
      <c r="AH376" s="120">
        <v>2</v>
      </c>
      <c r="AI376">
        <v>1</v>
      </c>
      <c r="AJ376" s="121">
        <v>1</v>
      </c>
      <c r="AK376" s="120" t="s">
        <v>74</v>
      </c>
      <c r="AL376" s="121">
        <v>0</v>
      </c>
      <c r="AM376" s="120">
        <v>-8.4166666666666696</v>
      </c>
      <c r="AN376" s="120">
        <v>12.35</v>
      </c>
      <c r="AO376" s="121">
        <v>0</v>
      </c>
      <c r="AP376" s="120">
        <v>2</v>
      </c>
    </row>
    <row r="377" spans="1:42" x14ac:dyDescent="0.25">
      <c r="A377" t="s">
        <v>33</v>
      </c>
      <c r="B377" s="81" t="s">
        <v>42</v>
      </c>
      <c r="C377" s="81" t="s">
        <v>47</v>
      </c>
      <c r="D377" s="120" t="s">
        <v>51</v>
      </c>
      <c r="E377" s="120" t="s">
        <v>57</v>
      </c>
      <c r="F377" s="136">
        <v>6</v>
      </c>
      <c r="G377" s="120" t="s">
        <v>61</v>
      </c>
      <c r="H377" s="120" t="s">
        <v>64</v>
      </c>
      <c r="I377" s="120">
        <v>5</v>
      </c>
      <c r="J377" s="120" t="s">
        <v>69</v>
      </c>
      <c r="K377" s="120" t="s">
        <v>71</v>
      </c>
      <c r="L377" s="120">
        <v>0</v>
      </c>
      <c r="M377" s="120">
        <v>0</v>
      </c>
      <c r="N377" s="120">
        <v>0</v>
      </c>
      <c r="O377" s="120">
        <v>0</v>
      </c>
      <c r="P377" s="120">
        <v>0</v>
      </c>
      <c r="Q377" s="120" t="s">
        <v>75</v>
      </c>
      <c r="R377" s="79" t="s">
        <v>1327</v>
      </c>
      <c r="S377" s="137" t="s">
        <v>584</v>
      </c>
      <c r="T377" s="120">
        <v>2.349609375</v>
      </c>
      <c r="U377" s="120" t="s">
        <v>640</v>
      </c>
      <c r="V377" s="120" t="s">
        <v>640</v>
      </c>
      <c r="W377" s="120" t="s">
        <v>1847</v>
      </c>
      <c r="X377" s="120" t="s">
        <v>643</v>
      </c>
      <c r="Y377" s="120">
        <v>1.31</v>
      </c>
      <c r="Z377" s="120" t="s">
        <v>645</v>
      </c>
      <c r="AA377" s="120">
        <v>0</v>
      </c>
      <c r="AB377" s="137" t="s">
        <v>1089</v>
      </c>
      <c r="AC377" s="120">
        <v>2011</v>
      </c>
      <c r="AD377" s="120">
        <v>8</v>
      </c>
      <c r="AE377" s="120" t="s">
        <v>1197</v>
      </c>
      <c r="AF377" s="120" t="s">
        <v>1134</v>
      </c>
      <c r="AG377" s="120" t="s">
        <v>1139</v>
      </c>
      <c r="AH377" s="120">
        <v>1</v>
      </c>
      <c r="AI377">
        <v>2</v>
      </c>
      <c r="AJ377" s="121">
        <v>2</v>
      </c>
      <c r="AK377" s="120" t="s">
        <v>74</v>
      </c>
      <c r="AL377" s="121">
        <v>1</v>
      </c>
      <c r="AM377" s="120">
        <v>-4.7549999999999999</v>
      </c>
      <c r="AN377" s="120">
        <v>11.74</v>
      </c>
      <c r="AO377" s="121">
        <v>0</v>
      </c>
      <c r="AP377" s="120">
        <v>2</v>
      </c>
    </row>
    <row r="378" spans="1:42" x14ac:dyDescent="0.25">
      <c r="A378" t="s">
        <v>33</v>
      </c>
      <c r="B378" s="81" t="s">
        <v>42</v>
      </c>
      <c r="C378" s="81" t="s">
        <v>47</v>
      </c>
      <c r="D378" s="120" t="s">
        <v>46</v>
      </c>
      <c r="E378" s="120" t="s">
        <v>57</v>
      </c>
      <c r="F378" s="136">
        <v>3</v>
      </c>
      <c r="G378" s="120" t="s">
        <v>61</v>
      </c>
      <c r="H378" s="120" t="s">
        <v>64</v>
      </c>
      <c r="I378" s="120">
        <v>4</v>
      </c>
      <c r="J378" s="120" t="s">
        <v>68</v>
      </c>
      <c r="K378" s="120" t="s">
        <v>70</v>
      </c>
      <c r="L378" s="120">
        <v>0</v>
      </c>
      <c r="M378" s="120">
        <v>0</v>
      </c>
      <c r="N378" s="120">
        <v>0</v>
      </c>
      <c r="O378" s="120">
        <v>0</v>
      </c>
      <c r="P378" s="120">
        <v>0</v>
      </c>
      <c r="Q378" s="120" t="s">
        <v>75</v>
      </c>
      <c r="R378" s="79" t="s">
        <v>1328</v>
      </c>
      <c r="S378" s="137" t="s">
        <v>495</v>
      </c>
      <c r="T378" s="120">
        <v>2.330078125</v>
      </c>
      <c r="U378" s="120" t="s">
        <v>640</v>
      </c>
      <c r="V378" s="120" t="s">
        <v>640</v>
      </c>
      <c r="W378" s="120" t="s">
        <v>1846</v>
      </c>
      <c r="X378" s="120" t="s">
        <v>642</v>
      </c>
      <c r="Y378" s="120">
        <v>0.66</v>
      </c>
      <c r="Z378" s="120" t="s">
        <v>645</v>
      </c>
      <c r="AA378" s="120">
        <v>0</v>
      </c>
      <c r="AB378" s="137" t="s">
        <v>1016</v>
      </c>
      <c r="AC378" s="120">
        <v>2011</v>
      </c>
      <c r="AD378" s="120">
        <v>8</v>
      </c>
      <c r="AE378" s="120" t="s">
        <v>1197</v>
      </c>
      <c r="AF378" s="120" t="s">
        <v>1134</v>
      </c>
      <c r="AG378" s="120" t="s">
        <v>1139</v>
      </c>
      <c r="AH378" s="120">
        <v>1</v>
      </c>
      <c r="AI378">
        <v>1</v>
      </c>
      <c r="AJ378" s="121">
        <v>2</v>
      </c>
      <c r="AK378" s="120" t="s">
        <v>74</v>
      </c>
      <c r="AL378" s="121">
        <v>1</v>
      </c>
      <c r="AM378" s="120">
        <v>-4.7649999999999997</v>
      </c>
      <c r="AN378" s="120">
        <v>11.7783333333333</v>
      </c>
      <c r="AO378" s="121">
        <v>0</v>
      </c>
      <c r="AP378" s="120">
        <v>2</v>
      </c>
    </row>
    <row r="379" spans="1:42" x14ac:dyDescent="0.25">
      <c r="A379" t="s">
        <v>33</v>
      </c>
      <c r="B379" s="81" t="s">
        <v>42</v>
      </c>
      <c r="C379" s="81" t="s">
        <v>47</v>
      </c>
      <c r="D379" s="120" t="s">
        <v>46</v>
      </c>
      <c r="E379" s="120" t="s">
        <v>57</v>
      </c>
      <c r="F379" s="136">
        <v>4.5</v>
      </c>
      <c r="G379" s="120" t="s">
        <v>61</v>
      </c>
      <c r="H379" s="120" t="s">
        <v>64</v>
      </c>
      <c r="I379" s="120">
        <v>6</v>
      </c>
      <c r="J379" s="120" t="s">
        <v>69</v>
      </c>
      <c r="K379" s="120" t="s">
        <v>71</v>
      </c>
      <c r="L379" s="120">
        <v>0</v>
      </c>
      <c r="M379" s="120">
        <v>0</v>
      </c>
      <c r="N379" s="120">
        <v>0</v>
      </c>
      <c r="O379" s="120">
        <v>0</v>
      </c>
      <c r="P379" s="120">
        <v>0</v>
      </c>
      <c r="Q379" s="120" t="s">
        <v>75</v>
      </c>
      <c r="R379" s="79" t="s">
        <v>1331</v>
      </c>
      <c r="S379" s="137" t="s">
        <v>588</v>
      </c>
      <c r="T379" s="120">
        <v>4.1298828125</v>
      </c>
      <c r="U379" s="120" t="s">
        <v>639</v>
      </c>
      <c r="V379" s="120" t="s">
        <v>639</v>
      </c>
      <c r="W379" s="120" t="s">
        <v>1847</v>
      </c>
      <c r="X379" s="120" t="s">
        <v>643</v>
      </c>
      <c r="Y379" s="120">
        <v>1.44</v>
      </c>
      <c r="Z379" s="120" t="s">
        <v>645</v>
      </c>
      <c r="AA379" s="120">
        <v>0</v>
      </c>
      <c r="AB379" s="137" t="s">
        <v>1093</v>
      </c>
      <c r="AC379" s="120">
        <v>2011</v>
      </c>
      <c r="AD379" s="120">
        <v>8</v>
      </c>
      <c r="AE379" s="120" t="s">
        <v>1197</v>
      </c>
      <c r="AF379" s="120" t="s">
        <v>1134</v>
      </c>
      <c r="AG379" s="120" t="s">
        <v>1139</v>
      </c>
      <c r="AH379" s="120">
        <v>2</v>
      </c>
      <c r="AI379">
        <v>2</v>
      </c>
      <c r="AJ379" s="121">
        <v>2</v>
      </c>
      <c r="AK379" s="120" t="s">
        <v>74</v>
      </c>
      <c r="AL379" s="121">
        <v>1</v>
      </c>
      <c r="AM379" s="120">
        <v>-4.75</v>
      </c>
      <c r="AN379" s="120">
        <v>11.7616666666667</v>
      </c>
      <c r="AO379" s="121">
        <v>0</v>
      </c>
      <c r="AP379" s="120">
        <v>2</v>
      </c>
    </row>
    <row r="380" spans="1:42" x14ac:dyDescent="0.25">
      <c r="A380" t="s">
        <v>33</v>
      </c>
      <c r="B380" s="81" t="s">
        <v>36</v>
      </c>
      <c r="C380" s="81" t="s">
        <v>49</v>
      </c>
      <c r="D380" s="120" t="s">
        <v>53</v>
      </c>
      <c r="E380" s="120" t="s">
        <v>57</v>
      </c>
      <c r="F380" s="136">
        <v>7</v>
      </c>
      <c r="G380" s="120" t="s">
        <v>61</v>
      </c>
      <c r="H380" s="120" t="s">
        <v>62</v>
      </c>
      <c r="I380" s="120">
        <v>26</v>
      </c>
      <c r="J380" s="120" t="s">
        <v>67</v>
      </c>
      <c r="K380" s="120" t="s">
        <v>71</v>
      </c>
      <c r="L380" s="120">
        <v>0</v>
      </c>
      <c r="M380" s="120">
        <v>0</v>
      </c>
      <c r="N380" s="120">
        <v>0</v>
      </c>
      <c r="O380" s="120">
        <v>0</v>
      </c>
      <c r="P380" s="120">
        <v>0</v>
      </c>
      <c r="Q380" s="120" t="s">
        <v>75</v>
      </c>
      <c r="R380" s="79" t="s">
        <v>1334</v>
      </c>
      <c r="S380" s="137" t="s">
        <v>484</v>
      </c>
      <c r="T380" s="120">
        <v>4.669921875</v>
      </c>
      <c r="U380" s="120" t="s">
        <v>639</v>
      </c>
      <c r="V380" s="120" t="s">
        <v>639</v>
      </c>
      <c r="W380" s="120" t="s">
        <v>1847</v>
      </c>
      <c r="X380" s="120" t="s">
        <v>643</v>
      </c>
      <c r="Y380" s="120">
        <v>1.27</v>
      </c>
      <c r="Z380" s="120" t="s">
        <v>645</v>
      </c>
      <c r="AA380" s="120">
        <v>0</v>
      </c>
      <c r="AB380" s="137" t="s">
        <v>1008</v>
      </c>
      <c r="AC380" s="120">
        <v>2011</v>
      </c>
      <c r="AD380" s="120">
        <v>9</v>
      </c>
      <c r="AE380" s="120" t="s">
        <v>1197</v>
      </c>
      <c r="AF380" s="120" t="s">
        <v>1134</v>
      </c>
      <c r="AG380" s="120" t="s">
        <v>1138</v>
      </c>
      <c r="AH380" s="120">
        <v>2</v>
      </c>
      <c r="AI380">
        <v>2</v>
      </c>
      <c r="AJ380" s="121">
        <v>1</v>
      </c>
      <c r="AK380" s="120" t="s">
        <v>74</v>
      </c>
      <c r="AL380" s="121">
        <v>0</v>
      </c>
      <c r="AM380" s="120">
        <v>6.0231666666666701</v>
      </c>
      <c r="AN380" s="120">
        <v>1.3049999999999999</v>
      </c>
      <c r="AO380" s="121">
        <v>1</v>
      </c>
      <c r="AP380" s="120">
        <v>3</v>
      </c>
    </row>
    <row r="381" spans="1:42" x14ac:dyDescent="0.25">
      <c r="A381" t="s">
        <v>33</v>
      </c>
      <c r="B381" s="81" t="s">
        <v>36</v>
      </c>
      <c r="C381" s="81" t="s">
        <v>47</v>
      </c>
      <c r="D381" s="120" t="s">
        <v>46</v>
      </c>
      <c r="E381" s="120" t="s">
        <v>57</v>
      </c>
      <c r="F381" s="136">
        <v>5</v>
      </c>
      <c r="G381" s="120" t="s">
        <v>61</v>
      </c>
      <c r="H381" s="120" t="s">
        <v>62</v>
      </c>
      <c r="I381" s="120">
        <v>7</v>
      </c>
      <c r="J381" s="120" t="s">
        <v>69</v>
      </c>
      <c r="K381" s="120" t="s">
        <v>71</v>
      </c>
      <c r="L381" s="120">
        <v>0</v>
      </c>
      <c r="M381" s="120">
        <v>0</v>
      </c>
      <c r="N381" s="120">
        <v>0</v>
      </c>
      <c r="O381" s="120">
        <v>0</v>
      </c>
      <c r="P381" s="120">
        <v>0</v>
      </c>
      <c r="Q381" s="120" t="s">
        <v>76</v>
      </c>
      <c r="R381" s="79" t="s">
        <v>1335</v>
      </c>
      <c r="S381" s="137" t="s">
        <v>633</v>
      </c>
      <c r="T381" s="120">
        <v>3.7099609375</v>
      </c>
      <c r="U381" s="120" t="s">
        <v>639</v>
      </c>
      <c r="V381" s="120" t="s">
        <v>639</v>
      </c>
      <c r="W381" s="120" t="s">
        <v>1846</v>
      </c>
      <c r="X381" s="120" t="s">
        <v>643</v>
      </c>
      <c r="Y381" s="120">
        <v>1.07</v>
      </c>
      <c r="Z381" s="120" t="s">
        <v>645</v>
      </c>
      <c r="AA381" s="120">
        <v>0</v>
      </c>
      <c r="AB381" s="137" t="s">
        <v>1129</v>
      </c>
      <c r="AC381" s="120">
        <v>2011</v>
      </c>
      <c r="AD381" s="120">
        <v>9</v>
      </c>
      <c r="AE381" s="120" t="s">
        <v>1197</v>
      </c>
      <c r="AF381" s="120" t="s">
        <v>1134</v>
      </c>
      <c r="AG381" s="120" t="s">
        <v>1138</v>
      </c>
      <c r="AH381" s="120">
        <v>2</v>
      </c>
      <c r="AI381">
        <v>2</v>
      </c>
      <c r="AJ381" s="121">
        <v>1</v>
      </c>
      <c r="AK381" s="120" t="s">
        <v>74</v>
      </c>
      <c r="AL381" s="121">
        <v>0</v>
      </c>
      <c r="AM381" s="120">
        <v>6.0616666666666701</v>
      </c>
      <c r="AN381" s="120">
        <v>1.2916666666666701</v>
      </c>
      <c r="AO381" s="121">
        <v>1</v>
      </c>
      <c r="AP381" s="120">
        <v>2</v>
      </c>
    </row>
    <row r="382" spans="1:42" x14ac:dyDescent="0.25">
      <c r="A382" t="s">
        <v>32</v>
      </c>
      <c r="B382" s="81" t="s">
        <v>39</v>
      </c>
      <c r="C382" s="81" t="s">
        <v>47</v>
      </c>
      <c r="D382" s="120" t="s">
        <v>46</v>
      </c>
      <c r="E382" s="120" t="s">
        <v>56</v>
      </c>
      <c r="F382" s="133">
        <v>110</v>
      </c>
      <c r="G382" s="120" t="s">
        <v>59</v>
      </c>
      <c r="H382" s="120" t="s">
        <v>62</v>
      </c>
      <c r="I382" s="120">
        <v>6</v>
      </c>
      <c r="J382" s="120" t="s">
        <v>69</v>
      </c>
      <c r="K382" s="120" t="s">
        <v>71</v>
      </c>
      <c r="L382" s="120">
        <v>0</v>
      </c>
      <c r="M382" s="120">
        <v>0</v>
      </c>
      <c r="N382" s="120">
        <v>0</v>
      </c>
      <c r="O382" s="120">
        <v>0</v>
      </c>
      <c r="P382" s="120">
        <v>0</v>
      </c>
      <c r="Q382" s="120" t="s">
        <v>76</v>
      </c>
      <c r="R382" s="79" t="s">
        <v>1341</v>
      </c>
      <c r="S382" s="137" t="s">
        <v>349</v>
      </c>
      <c r="T382" s="120">
        <v>5.25</v>
      </c>
      <c r="U382" s="120" t="s">
        <v>639</v>
      </c>
      <c r="V382" s="120" t="s">
        <v>639</v>
      </c>
      <c r="W382" s="120" t="s">
        <v>1847</v>
      </c>
      <c r="X382" s="120" t="s">
        <v>644</v>
      </c>
      <c r="Y382" s="120">
        <v>1.73</v>
      </c>
      <c r="Z382" s="120" t="s">
        <v>646</v>
      </c>
      <c r="AA382" s="120">
        <v>89.019953945408446</v>
      </c>
      <c r="AB382" s="137" t="s">
        <v>882</v>
      </c>
      <c r="AC382" s="120">
        <v>2011</v>
      </c>
      <c r="AD382" s="120">
        <v>10</v>
      </c>
      <c r="AE382" s="120" t="s">
        <v>1197</v>
      </c>
      <c r="AF382" s="120" t="s">
        <v>1136</v>
      </c>
      <c r="AG382" s="120" t="s">
        <v>1138</v>
      </c>
      <c r="AH382" s="120">
        <v>3</v>
      </c>
      <c r="AI382">
        <v>3</v>
      </c>
      <c r="AJ382" s="121">
        <v>1</v>
      </c>
      <c r="AK382" s="120" t="s">
        <v>74</v>
      </c>
      <c r="AL382" s="121">
        <v>0</v>
      </c>
      <c r="AM382" s="120">
        <v>4.26</v>
      </c>
      <c r="AN382" s="120">
        <v>1.4266666666666701</v>
      </c>
      <c r="AO382" s="121">
        <v>0</v>
      </c>
      <c r="AP382" s="120">
        <v>2</v>
      </c>
    </row>
    <row r="383" spans="1:42" x14ac:dyDescent="0.25">
      <c r="A383" t="s">
        <v>33</v>
      </c>
      <c r="B383" s="81" t="s">
        <v>38</v>
      </c>
      <c r="C383" s="81" t="s">
        <v>47</v>
      </c>
      <c r="D383" s="120" t="s">
        <v>53</v>
      </c>
      <c r="E383" s="120" t="s">
        <v>57</v>
      </c>
      <c r="F383" s="136">
        <v>0.4</v>
      </c>
      <c r="G383" s="120" t="s">
        <v>61</v>
      </c>
      <c r="H383" s="120" t="s">
        <v>64</v>
      </c>
      <c r="I383" s="120">
        <v>2</v>
      </c>
      <c r="J383" s="120" t="s">
        <v>68</v>
      </c>
      <c r="K383" s="120" t="s">
        <v>72</v>
      </c>
      <c r="L383" s="120">
        <v>0</v>
      </c>
      <c r="M383" s="120">
        <v>0</v>
      </c>
      <c r="N383" s="120">
        <v>0</v>
      </c>
      <c r="O383" s="120">
        <v>0</v>
      </c>
      <c r="P383" s="120">
        <v>0</v>
      </c>
      <c r="Q383" s="120" t="s">
        <v>75</v>
      </c>
      <c r="R383" t="s">
        <v>1345</v>
      </c>
      <c r="S383" s="137" t="s">
        <v>506</v>
      </c>
      <c r="T383" s="120">
        <v>3.75</v>
      </c>
      <c r="U383" s="120" t="s">
        <v>639</v>
      </c>
      <c r="V383" s="120" t="s">
        <v>639</v>
      </c>
      <c r="W383" s="120" t="s">
        <v>1846</v>
      </c>
      <c r="X383" s="120" t="s">
        <v>643</v>
      </c>
      <c r="Y383" s="120">
        <v>0.95</v>
      </c>
      <c r="Z383" s="120" t="s">
        <v>645</v>
      </c>
      <c r="AA383" s="120">
        <v>0</v>
      </c>
      <c r="AB383" s="137" t="s">
        <v>1027</v>
      </c>
      <c r="AC383" s="120">
        <v>2011</v>
      </c>
      <c r="AD383" s="120">
        <v>12</v>
      </c>
      <c r="AE383" s="120" t="s">
        <v>1196</v>
      </c>
      <c r="AF383" s="120" t="s">
        <v>1136</v>
      </c>
      <c r="AG383" s="120" t="s">
        <v>1138</v>
      </c>
      <c r="AH383" s="120">
        <v>2</v>
      </c>
      <c r="AI383">
        <v>2</v>
      </c>
      <c r="AJ383" s="121">
        <v>2</v>
      </c>
      <c r="AK383" s="120" t="s">
        <v>74</v>
      </c>
      <c r="AL383" s="121">
        <v>1</v>
      </c>
      <c r="AM383" s="120">
        <v>5.2666666666666702</v>
      </c>
      <c r="AN383" s="120">
        <v>4.0350000000000001</v>
      </c>
      <c r="AO383" s="121">
        <v>0</v>
      </c>
      <c r="AP383" s="120">
        <v>1</v>
      </c>
    </row>
    <row r="384" spans="1:42" x14ac:dyDescent="0.25">
      <c r="A384" t="s">
        <v>33</v>
      </c>
      <c r="B384" s="81" t="s">
        <v>34</v>
      </c>
      <c r="C384" s="81" t="s">
        <v>49</v>
      </c>
      <c r="D384" s="120" t="s">
        <v>51</v>
      </c>
      <c r="E384" s="120" t="s">
        <v>56</v>
      </c>
      <c r="F384" s="136">
        <v>40</v>
      </c>
      <c r="G384" s="120" t="s">
        <v>59</v>
      </c>
      <c r="H384" s="120" t="s">
        <v>64</v>
      </c>
      <c r="I384" s="120">
        <v>10</v>
      </c>
      <c r="J384" s="120" t="s">
        <v>69</v>
      </c>
      <c r="K384" s="120" t="s">
        <v>70</v>
      </c>
      <c r="L384" s="120">
        <v>0</v>
      </c>
      <c r="M384" s="120">
        <v>0</v>
      </c>
      <c r="N384" s="120">
        <v>0</v>
      </c>
      <c r="O384" s="120">
        <v>1</v>
      </c>
      <c r="P384" s="120">
        <v>0</v>
      </c>
      <c r="Q384" s="120" t="s">
        <v>75</v>
      </c>
      <c r="R384" s="79" t="s">
        <v>1346</v>
      </c>
      <c r="S384" s="137" t="s">
        <v>166</v>
      </c>
      <c r="T384" s="120">
        <v>3.259765625</v>
      </c>
      <c r="U384" s="120" t="s">
        <v>640</v>
      </c>
      <c r="V384" s="120" t="s">
        <v>639</v>
      </c>
      <c r="W384" s="120" t="s">
        <v>1846</v>
      </c>
      <c r="X384" s="120" t="s">
        <v>643</v>
      </c>
      <c r="Y384" s="120">
        <v>1.08</v>
      </c>
      <c r="Z384" s="120" t="s">
        <v>645</v>
      </c>
      <c r="AA384" s="120">
        <v>0</v>
      </c>
      <c r="AB384" s="137" t="s">
        <v>725</v>
      </c>
      <c r="AC384" s="120">
        <v>2012</v>
      </c>
      <c r="AD384" s="120">
        <v>1</v>
      </c>
      <c r="AE384" s="120" t="s">
        <v>1196</v>
      </c>
      <c r="AF384" s="120" t="s">
        <v>1133</v>
      </c>
      <c r="AG384" s="120" t="s">
        <v>1137</v>
      </c>
      <c r="AH384" s="120">
        <v>2</v>
      </c>
      <c r="AI384">
        <v>1</v>
      </c>
      <c r="AJ384" s="121">
        <v>2</v>
      </c>
      <c r="AK384" s="120" t="s">
        <v>74</v>
      </c>
      <c r="AL384" s="121">
        <v>1</v>
      </c>
      <c r="AM384" s="120">
        <v>5.8583333333333298</v>
      </c>
      <c r="AN384" s="120">
        <v>3.0966666666666698</v>
      </c>
      <c r="AO384" s="121">
        <v>0</v>
      </c>
      <c r="AP384" s="120">
        <v>3</v>
      </c>
    </row>
    <row r="385" spans="1:42" x14ac:dyDescent="0.25">
      <c r="A385" t="s">
        <v>32</v>
      </c>
      <c r="B385" s="81" t="s">
        <v>43</v>
      </c>
      <c r="C385" s="81" t="s">
        <v>47</v>
      </c>
      <c r="D385" s="120" t="s">
        <v>46</v>
      </c>
      <c r="E385" s="120" t="s">
        <v>56</v>
      </c>
      <c r="F385" s="136">
        <v>85</v>
      </c>
      <c r="G385" s="120" t="s">
        <v>59</v>
      </c>
      <c r="H385" s="120" t="s">
        <v>62</v>
      </c>
      <c r="I385" s="120">
        <v>8</v>
      </c>
      <c r="J385" s="120" t="s">
        <v>69</v>
      </c>
      <c r="K385" s="120" t="s">
        <v>70</v>
      </c>
      <c r="L385" s="120">
        <v>0</v>
      </c>
      <c r="M385" s="120">
        <v>0</v>
      </c>
      <c r="N385" s="120">
        <v>0</v>
      </c>
      <c r="O385" s="120">
        <v>0</v>
      </c>
      <c r="P385" s="120">
        <v>0</v>
      </c>
      <c r="Q385" s="120" t="s">
        <v>76</v>
      </c>
      <c r="R385" s="79" t="s">
        <v>1347</v>
      </c>
      <c r="S385" s="137" t="s">
        <v>273</v>
      </c>
      <c r="T385" s="120">
        <v>3.400390625</v>
      </c>
      <c r="U385" s="120" t="s">
        <v>639</v>
      </c>
      <c r="V385" s="120" t="s">
        <v>639</v>
      </c>
      <c r="W385" s="120" t="s">
        <v>1846</v>
      </c>
      <c r="X385" s="120" t="s">
        <v>643</v>
      </c>
      <c r="Y385" s="120">
        <v>0.81</v>
      </c>
      <c r="Z385" s="120" t="s">
        <v>645</v>
      </c>
      <c r="AA385" s="120">
        <v>0</v>
      </c>
      <c r="AB385" s="137" t="s">
        <v>824</v>
      </c>
      <c r="AC385" s="120">
        <v>2012</v>
      </c>
      <c r="AD385" s="120">
        <v>1</v>
      </c>
      <c r="AE385" s="120" t="s">
        <v>1196</v>
      </c>
      <c r="AF385" s="120" t="s">
        <v>1133</v>
      </c>
      <c r="AG385" s="120" t="s">
        <v>1137</v>
      </c>
      <c r="AH385" s="120">
        <v>2</v>
      </c>
      <c r="AI385">
        <v>2</v>
      </c>
      <c r="AJ385" s="121">
        <v>1</v>
      </c>
      <c r="AK385" s="120" t="s">
        <v>74</v>
      </c>
      <c r="AL385" s="121">
        <v>0</v>
      </c>
      <c r="AM385" s="120">
        <v>3</v>
      </c>
      <c r="AN385" s="120">
        <v>7.4666666666666703</v>
      </c>
      <c r="AO385" s="121">
        <v>0</v>
      </c>
      <c r="AP385" s="120">
        <v>3</v>
      </c>
    </row>
    <row r="386" spans="1:42" x14ac:dyDescent="0.25">
      <c r="A386" t="s">
        <v>33</v>
      </c>
      <c r="B386" s="81" t="s">
        <v>38</v>
      </c>
      <c r="C386" s="81" t="s">
        <v>47</v>
      </c>
      <c r="D386" s="120" t="s">
        <v>46</v>
      </c>
      <c r="E386" s="120" t="s">
        <v>57</v>
      </c>
      <c r="F386" s="136">
        <v>1.5</v>
      </c>
      <c r="G386" s="120" t="s">
        <v>61</v>
      </c>
      <c r="H386" s="120" t="s">
        <v>64</v>
      </c>
      <c r="I386" s="120">
        <v>2</v>
      </c>
      <c r="J386" s="120" t="s">
        <v>68</v>
      </c>
      <c r="K386" s="120" t="s">
        <v>72</v>
      </c>
      <c r="L386" s="120">
        <v>0</v>
      </c>
      <c r="M386" s="120">
        <v>0</v>
      </c>
      <c r="N386" s="120">
        <v>1</v>
      </c>
      <c r="O386" s="120">
        <v>0</v>
      </c>
      <c r="P386" s="120">
        <v>0</v>
      </c>
      <c r="Q386" s="120" t="s">
        <v>75</v>
      </c>
      <c r="R386" s="79" t="s">
        <v>1349</v>
      </c>
      <c r="S386" s="137" t="s">
        <v>500</v>
      </c>
      <c r="T386" s="120">
        <v>3.0302734375</v>
      </c>
      <c r="U386" s="120" t="s">
        <v>640</v>
      </c>
      <c r="V386" s="120" t="s">
        <v>639</v>
      </c>
      <c r="W386" s="120" t="s">
        <v>1846</v>
      </c>
      <c r="X386" s="120" t="s">
        <v>643</v>
      </c>
      <c r="Y386" s="120">
        <v>0.83000000000000007</v>
      </c>
      <c r="Z386" s="120" t="s">
        <v>645</v>
      </c>
      <c r="AA386" s="120">
        <v>0</v>
      </c>
      <c r="AB386" s="137" t="s">
        <v>1021</v>
      </c>
      <c r="AC386" s="120">
        <v>2012</v>
      </c>
      <c r="AD386" s="120">
        <v>1</v>
      </c>
      <c r="AE386" s="120" t="s">
        <v>1196</v>
      </c>
      <c r="AF386" s="120" t="s">
        <v>1133</v>
      </c>
      <c r="AG386" s="120" t="s">
        <v>1138</v>
      </c>
      <c r="AH386" s="120">
        <v>2</v>
      </c>
      <c r="AI386">
        <v>1</v>
      </c>
      <c r="AJ386" s="121">
        <v>2</v>
      </c>
      <c r="AK386" s="120" t="s">
        <v>74</v>
      </c>
      <c r="AL386" s="121">
        <v>1</v>
      </c>
      <c r="AM386" s="120">
        <v>5.2184999999999997</v>
      </c>
      <c r="AN386" s="120">
        <v>-4.0431666666666697</v>
      </c>
      <c r="AO386" s="121">
        <v>0</v>
      </c>
      <c r="AP386" s="120">
        <v>1</v>
      </c>
    </row>
    <row r="387" spans="1:42" x14ac:dyDescent="0.25">
      <c r="A387" t="s">
        <v>33</v>
      </c>
      <c r="B387" s="81" t="s">
        <v>42</v>
      </c>
      <c r="C387" s="81" t="s">
        <v>47</v>
      </c>
      <c r="D387" s="120" t="s">
        <v>46</v>
      </c>
      <c r="E387" s="120" t="s">
        <v>57</v>
      </c>
      <c r="F387" s="136">
        <v>2.5</v>
      </c>
      <c r="G387" s="120" t="s">
        <v>61</v>
      </c>
      <c r="H387" s="120" t="s">
        <v>64</v>
      </c>
      <c r="I387" s="120">
        <v>6</v>
      </c>
      <c r="J387" s="120" t="s">
        <v>69</v>
      </c>
      <c r="K387" s="120" t="s">
        <v>71</v>
      </c>
      <c r="L387" s="120">
        <v>0</v>
      </c>
      <c r="M387" s="120">
        <v>0</v>
      </c>
      <c r="N387" s="120">
        <v>0</v>
      </c>
      <c r="O387" s="120">
        <v>0</v>
      </c>
      <c r="P387" s="120">
        <v>0</v>
      </c>
      <c r="Q387" s="120" t="s">
        <v>75</v>
      </c>
      <c r="R387" s="79" t="s">
        <v>1352</v>
      </c>
      <c r="S387" s="137" t="s">
        <v>560</v>
      </c>
      <c r="T387" s="120">
        <v>4.650390625</v>
      </c>
      <c r="U387" s="120" t="s">
        <v>639</v>
      </c>
      <c r="V387" s="120" t="s">
        <v>639</v>
      </c>
      <c r="W387" s="120" t="s">
        <v>1846</v>
      </c>
      <c r="X387" s="120" t="s">
        <v>643</v>
      </c>
      <c r="Y387" s="120">
        <v>0.89</v>
      </c>
      <c r="Z387" s="120" t="s">
        <v>645</v>
      </c>
      <c r="AA387" s="120">
        <v>0</v>
      </c>
      <c r="AB387" s="137" t="s">
        <v>1069</v>
      </c>
      <c r="AC387" s="120">
        <v>2012</v>
      </c>
      <c r="AD387" s="120">
        <v>2</v>
      </c>
      <c r="AE387" s="120" t="s">
        <v>1196</v>
      </c>
      <c r="AF387" s="120" t="s">
        <v>1133</v>
      </c>
      <c r="AG387" s="120" t="s">
        <v>1139</v>
      </c>
      <c r="AH387" s="120">
        <v>2</v>
      </c>
      <c r="AI387">
        <v>2</v>
      </c>
      <c r="AJ387" s="121">
        <v>2</v>
      </c>
      <c r="AK387" s="120" t="s">
        <v>74</v>
      </c>
      <c r="AL387" s="121">
        <v>1</v>
      </c>
      <c r="AM387" s="120">
        <v>-5.7666666666666702</v>
      </c>
      <c r="AN387" s="120">
        <v>11.783333333333299</v>
      </c>
      <c r="AO387" s="121">
        <v>0</v>
      </c>
      <c r="AP387" s="120">
        <v>2</v>
      </c>
    </row>
    <row r="388" spans="1:42" x14ac:dyDescent="0.25">
      <c r="A388" t="s">
        <v>32</v>
      </c>
      <c r="B388" s="81" t="s">
        <v>1191</v>
      </c>
      <c r="C388" s="81" t="s">
        <v>48</v>
      </c>
      <c r="D388" s="120" t="s">
        <v>51</v>
      </c>
      <c r="E388" s="120" t="s">
        <v>56</v>
      </c>
      <c r="F388" s="136">
        <v>83</v>
      </c>
      <c r="G388" s="120" t="s">
        <v>59</v>
      </c>
      <c r="H388" s="120" t="s">
        <v>65</v>
      </c>
      <c r="I388" s="120">
        <v>8</v>
      </c>
      <c r="J388" s="120" t="s">
        <v>69</v>
      </c>
      <c r="K388" s="120" t="s">
        <v>71</v>
      </c>
      <c r="L388" s="120">
        <v>1</v>
      </c>
      <c r="M388" s="120">
        <v>0</v>
      </c>
      <c r="N388" s="120">
        <v>1</v>
      </c>
      <c r="O388" s="120">
        <v>0</v>
      </c>
      <c r="P388" s="120">
        <v>0</v>
      </c>
      <c r="Q388" s="120" t="s">
        <v>75</v>
      </c>
      <c r="R388" s="79" t="s">
        <v>1354</v>
      </c>
      <c r="S388" s="137" t="s">
        <v>164</v>
      </c>
      <c r="T388" s="120">
        <v>2.3095703125</v>
      </c>
      <c r="U388" s="120" t="s">
        <v>640</v>
      </c>
      <c r="V388" s="120" t="s">
        <v>640</v>
      </c>
      <c r="W388" s="120" t="s">
        <v>1846</v>
      </c>
      <c r="X388" s="120" t="s">
        <v>643</v>
      </c>
      <c r="Y388" s="120">
        <v>1.06</v>
      </c>
      <c r="Z388" s="120" t="s">
        <v>645</v>
      </c>
      <c r="AA388" s="120">
        <v>0</v>
      </c>
      <c r="AB388" s="137" t="s">
        <v>723</v>
      </c>
      <c r="AC388" s="120">
        <v>2012</v>
      </c>
      <c r="AD388" s="120">
        <v>2</v>
      </c>
      <c r="AE388" s="120" t="s">
        <v>1196</v>
      </c>
      <c r="AF388" s="120" t="s">
        <v>1133</v>
      </c>
      <c r="AG388" s="120" t="s">
        <v>1138</v>
      </c>
      <c r="AH388" s="120">
        <v>1</v>
      </c>
      <c r="AI388">
        <v>1</v>
      </c>
      <c r="AJ388" s="121">
        <v>3</v>
      </c>
      <c r="AK388" s="120" t="s">
        <v>74</v>
      </c>
      <c r="AL388" s="121">
        <v>1</v>
      </c>
      <c r="AM388" s="120">
        <v>4.9168333333333303</v>
      </c>
      <c r="AN388" s="120">
        <v>-1.706</v>
      </c>
      <c r="AO388" s="121">
        <v>1</v>
      </c>
      <c r="AP388" s="120">
        <v>2</v>
      </c>
    </row>
    <row r="389" spans="1:42" x14ac:dyDescent="0.25">
      <c r="A389" t="s">
        <v>33</v>
      </c>
      <c r="B389" s="81" t="s">
        <v>39</v>
      </c>
      <c r="C389" s="81" t="s">
        <v>47</v>
      </c>
      <c r="D389" s="120" t="s">
        <v>46</v>
      </c>
      <c r="E389" s="120" t="s">
        <v>57</v>
      </c>
      <c r="F389" s="136">
        <v>1.25</v>
      </c>
      <c r="G389" s="120" t="s">
        <v>60</v>
      </c>
      <c r="H389" s="120" t="s">
        <v>64</v>
      </c>
      <c r="I389" s="120">
        <v>4</v>
      </c>
      <c r="J389" s="120" t="s">
        <v>68</v>
      </c>
      <c r="K389" s="120" t="s">
        <v>72</v>
      </c>
      <c r="L389" s="120">
        <v>0</v>
      </c>
      <c r="M389" s="120">
        <v>0</v>
      </c>
      <c r="N389" s="120">
        <v>0</v>
      </c>
      <c r="O389" s="120">
        <v>0</v>
      </c>
      <c r="P389" s="120">
        <v>0</v>
      </c>
      <c r="Q389" s="120" t="s">
        <v>75</v>
      </c>
      <c r="R389" s="79" t="s">
        <v>1353</v>
      </c>
      <c r="S389" s="137" t="s">
        <v>381</v>
      </c>
      <c r="T389" s="120">
        <v>2.7998046875</v>
      </c>
      <c r="U389" s="120" t="s">
        <v>640</v>
      </c>
      <c r="V389" s="120" t="s">
        <v>639</v>
      </c>
      <c r="W389" s="120" t="s">
        <v>1846</v>
      </c>
      <c r="X389" s="120" t="s">
        <v>643</v>
      </c>
      <c r="Y389" s="120">
        <v>0.8822500000000002</v>
      </c>
      <c r="Z389" s="120" t="s">
        <v>645</v>
      </c>
      <c r="AA389" s="120">
        <v>0</v>
      </c>
      <c r="AB389" s="137" t="s">
        <v>723</v>
      </c>
      <c r="AC389" s="120">
        <v>2012</v>
      </c>
      <c r="AD389" s="120">
        <v>2</v>
      </c>
      <c r="AE389" s="120" t="s">
        <v>1196</v>
      </c>
      <c r="AF389" s="120" t="s">
        <v>1133</v>
      </c>
      <c r="AG389" s="120" t="s">
        <v>1138</v>
      </c>
      <c r="AH389" s="120">
        <v>2</v>
      </c>
      <c r="AI389">
        <v>1</v>
      </c>
      <c r="AJ389" s="121">
        <v>2</v>
      </c>
      <c r="AK389" s="120" t="s">
        <v>74</v>
      </c>
      <c r="AL389" s="121">
        <v>1</v>
      </c>
      <c r="AM389" s="120">
        <v>4.9583333333333304</v>
      </c>
      <c r="AN389" s="120">
        <v>2.2783333333333302</v>
      </c>
      <c r="AO389" s="121">
        <v>0</v>
      </c>
      <c r="AP389" s="120">
        <v>1</v>
      </c>
    </row>
    <row r="390" spans="1:42" x14ac:dyDescent="0.25">
      <c r="A390" t="s">
        <v>33</v>
      </c>
      <c r="B390" s="81" t="s">
        <v>34</v>
      </c>
      <c r="C390" s="81" t="s">
        <v>47</v>
      </c>
      <c r="D390" s="120" t="s">
        <v>51</v>
      </c>
      <c r="E390" s="120" t="s">
        <v>56</v>
      </c>
      <c r="F390" s="136">
        <v>110</v>
      </c>
      <c r="G390" s="120" t="s">
        <v>59</v>
      </c>
      <c r="H390" s="120" t="s">
        <v>64</v>
      </c>
      <c r="I390" s="120">
        <v>8</v>
      </c>
      <c r="J390" s="120" t="s">
        <v>69</v>
      </c>
      <c r="K390" s="120" t="s">
        <v>70</v>
      </c>
      <c r="L390" s="120">
        <v>0</v>
      </c>
      <c r="M390" s="120">
        <v>0</v>
      </c>
      <c r="N390" s="120">
        <v>1</v>
      </c>
      <c r="O390" s="120">
        <v>0</v>
      </c>
      <c r="P390" s="120">
        <v>1</v>
      </c>
      <c r="Q390" s="120" t="s">
        <v>75</v>
      </c>
      <c r="R390" s="79" t="s">
        <v>1356</v>
      </c>
      <c r="S390" s="137" t="s">
        <v>196</v>
      </c>
      <c r="T390" s="120">
        <v>6.7001953125</v>
      </c>
      <c r="U390" s="120" t="s">
        <v>641</v>
      </c>
      <c r="V390" s="120" t="s">
        <v>641</v>
      </c>
      <c r="W390" s="120" t="s">
        <v>1846</v>
      </c>
      <c r="X390" s="120" t="s">
        <v>643</v>
      </c>
      <c r="Y390" s="120">
        <v>1.1299999999999999</v>
      </c>
      <c r="Z390" s="120" t="s">
        <v>645</v>
      </c>
      <c r="AA390" s="120">
        <v>2.0027902826180711E-2</v>
      </c>
      <c r="AB390" s="137" t="s">
        <v>754</v>
      </c>
      <c r="AC390" s="120">
        <v>2012</v>
      </c>
      <c r="AD390" s="120">
        <v>2</v>
      </c>
      <c r="AE390" s="120" t="s">
        <v>1196</v>
      </c>
      <c r="AF390" s="120" t="s">
        <v>1133</v>
      </c>
      <c r="AG390" s="120" t="s">
        <v>1137</v>
      </c>
      <c r="AH390" s="120">
        <v>2</v>
      </c>
      <c r="AI390">
        <v>2</v>
      </c>
      <c r="AJ390" s="121">
        <v>2</v>
      </c>
      <c r="AK390" s="120" t="s">
        <v>74</v>
      </c>
      <c r="AL390" s="121">
        <v>1</v>
      </c>
      <c r="AM390" s="120">
        <v>4.7166666666666703</v>
      </c>
      <c r="AN390" s="120">
        <v>3.7333333333333298</v>
      </c>
      <c r="AO390" s="121">
        <v>1</v>
      </c>
      <c r="AP390" s="120">
        <v>3</v>
      </c>
    </row>
    <row r="391" spans="1:42" ht="15" customHeight="1" x14ac:dyDescent="0.25">
      <c r="A391" t="s">
        <v>32</v>
      </c>
      <c r="B391" s="81" t="s">
        <v>38</v>
      </c>
      <c r="C391" s="81" t="s">
        <v>47</v>
      </c>
      <c r="D391" s="120" t="s">
        <v>53</v>
      </c>
      <c r="E391" s="120" t="s">
        <v>57</v>
      </c>
      <c r="F391" s="136">
        <v>0.1</v>
      </c>
      <c r="G391" s="120" t="s">
        <v>60</v>
      </c>
      <c r="H391" s="120" t="s">
        <v>64</v>
      </c>
      <c r="I391" s="120">
        <v>3</v>
      </c>
      <c r="J391" s="120" t="s">
        <v>68</v>
      </c>
      <c r="K391" s="120" t="s">
        <v>72</v>
      </c>
      <c r="L391" s="120">
        <v>0</v>
      </c>
      <c r="M391" s="120">
        <v>0</v>
      </c>
      <c r="N391" s="120">
        <v>0</v>
      </c>
      <c r="O391" s="120">
        <v>0</v>
      </c>
      <c r="P391" s="120">
        <v>0</v>
      </c>
      <c r="Q391" s="120" t="s">
        <v>76</v>
      </c>
      <c r="R391" s="79" t="s">
        <v>1357</v>
      </c>
      <c r="S391" s="137" t="s">
        <v>453</v>
      </c>
      <c r="T391" s="120">
        <v>2.919921875</v>
      </c>
      <c r="U391" s="120" t="s">
        <v>640</v>
      </c>
      <c r="V391" s="120" t="s">
        <v>639</v>
      </c>
      <c r="W391" s="120" t="s">
        <v>1846</v>
      </c>
      <c r="X391" s="120" t="s">
        <v>643</v>
      </c>
      <c r="Y391" s="120">
        <v>0.76</v>
      </c>
      <c r="Z391" s="120" t="s">
        <v>645</v>
      </c>
      <c r="AA391" s="120">
        <v>0</v>
      </c>
      <c r="AB391" s="137" t="s">
        <v>978</v>
      </c>
      <c r="AC391" s="120">
        <v>2012</v>
      </c>
      <c r="AD391" s="120">
        <v>2</v>
      </c>
      <c r="AE391" s="120" t="s">
        <v>1196</v>
      </c>
      <c r="AF391" s="120" t="s">
        <v>1133</v>
      </c>
      <c r="AG391" s="120" t="s">
        <v>1138</v>
      </c>
      <c r="AH391" s="120">
        <v>2</v>
      </c>
      <c r="AI391">
        <v>1</v>
      </c>
      <c r="AJ391" s="121">
        <v>2</v>
      </c>
      <c r="AK391" s="120" t="s">
        <v>74</v>
      </c>
      <c r="AL391" s="121">
        <v>1</v>
      </c>
      <c r="AM391" s="120">
        <v>5.2666666666666702</v>
      </c>
      <c r="AN391" s="120">
        <v>-4.0166666666666702</v>
      </c>
      <c r="AO391" s="121">
        <v>1</v>
      </c>
      <c r="AP391" s="120">
        <v>1</v>
      </c>
    </row>
    <row r="392" spans="1:42" x14ac:dyDescent="0.25">
      <c r="A392" t="s">
        <v>33</v>
      </c>
      <c r="B392" s="81" t="s">
        <v>34</v>
      </c>
      <c r="C392" s="81" t="s">
        <v>49</v>
      </c>
      <c r="D392" s="120" t="s">
        <v>51</v>
      </c>
      <c r="E392" s="120" t="s">
        <v>56</v>
      </c>
      <c r="F392" s="136">
        <v>5</v>
      </c>
      <c r="G392" s="120" t="s">
        <v>61</v>
      </c>
      <c r="H392" s="120" t="s">
        <v>62</v>
      </c>
      <c r="I392" s="120">
        <v>8</v>
      </c>
      <c r="J392" s="120" t="s">
        <v>69</v>
      </c>
      <c r="K392" s="120" t="s">
        <v>70</v>
      </c>
      <c r="L392" s="120">
        <v>0</v>
      </c>
      <c r="M392" s="120">
        <v>0</v>
      </c>
      <c r="N392" s="120">
        <v>0</v>
      </c>
      <c r="O392" s="120">
        <v>0</v>
      </c>
      <c r="P392" s="120">
        <v>0</v>
      </c>
      <c r="Q392" s="120" t="s">
        <v>75</v>
      </c>
      <c r="R392" s="79" t="s">
        <v>1359</v>
      </c>
      <c r="S392" s="137" t="s">
        <v>552</v>
      </c>
      <c r="T392" s="120">
        <v>4.8203125</v>
      </c>
      <c r="U392" s="120" t="s">
        <v>639</v>
      </c>
      <c r="V392" s="120" t="s">
        <v>639</v>
      </c>
      <c r="W392" s="120" t="s">
        <v>1846</v>
      </c>
      <c r="X392" s="120" t="s">
        <v>642</v>
      </c>
      <c r="Y392" s="120">
        <v>0.61</v>
      </c>
      <c r="Z392" s="120" t="s">
        <v>645</v>
      </c>
      <c r="AA392" s="120">
        <v>0</v>
      </c>
      <c r="AB392" s="137" t="s">
        <v>1062</v>
      </c>
      <c r="AC392" s="120">
        <v>2012</v>
      </c>
      <c r="AD392" s="120">
        <v>2</v>
      </c>
      <c r="AE392" s="120" t="s">
        <v>1196</v>
      </c>
      <c r="AF392" s="120" t="s">
        <v>1133</v>
      </c>
      <c r="AG392" s="120" t="s">
        <v>1137</v>
      </c>
      <c r="AH392" s="120">
        <v>2</v>
      </c>
      <c r="AI392">
        <v>2</v>
      </c>
      <c r="AJ392" s="121">
        <v>1</v>
      </c>
      <c r="AK392" s="120" t="s">
        <v>74</v>
      </c>
      <c r="AL392" s="121">
        <v>0</v>
      </c>
      <c r="AM392" s="120">
        <v>4.3333333333333304</v>
      </c>
      <c r="AN392" s="120">
        <v>5.7833333333333297</v>
      </c>
      <c r="AO392" s="121">
        <v>0</v>
      </c>
      <c r="AP392" s="120">
        <v>3</v>
      </c>
    </row>
    <row r="393" spans="1:42" x14ac:dyDescent="0.25">
      <c r="A393" t="s">
        <v>33</v>
      </c>
      <c r="B393" s="81" t="s">
        <v>39</v>
      </c>
      <c r="C393" s="81" t="s">
        <v>47</v>
      </c>
      <c r="D393" s="120" t="s">
        <v>51</v>
      </c>
      <c r="E393" s="120" t="s">
        <v>57</v>
      </c>
      <c r="F393" s="136">
        <v>2</v>
      </c>
      <c r="G393" s="120" t="s">
        <v>60</v>
      </c>
      <c r="H393" s="120" t="s">
        <v>62</v>
      </c>
      <c r="I393" s="120">
        <v>1</v>
      </c>
      <c r="J393" s="120" t="s">
        <v>68</v>
      </c>
      <c r="K393" s="120" t="s">
        <v>72</v>
      </c>
      <c r="L393" s="120">
        <v>0</v>
      </c>
      <c r="M393" s="120">
        <v>0</v>
      </c>
      <c r="N393" s="120">
        <v>0</v>
      </c>
      <c r="O393" s="120">
        <v>1</v>
      </c>
      <c r="P393" s="120">
        <v>0</v>
      </c>
      <c r="Q393" s="120" t="s">
        <v>75</v>
      </c>
      <c r="R393" s="79" t="s">
        <v>1360</v>
      </c>
      <c r="S393" s="137" t="s">
        <v>404</v>
      </c>
      <c r="T393" s="120">
        <v>3.3203125</v>
      </c>
      <c r="U393" s="120" t="s">
        <v>639</v>
      </c>
      <c r="V393" s="120" t="s">
        <v>639</v>
      </c>
      <c r="W393" s="120" t="s">
        <v>1847</v>
      </c>
      <c r="X393" s="120" t="s">
        <v>643</v>
      </c>
      <c r="Y393" s="120">
        <v>1.4632499999999999</v>
      </c>
      <c r="Z393" s="120" t="s">
        <v>645</v>
      </c>
      <c r="AA393" s="120">
        <v>0</v>
      </c>
      <c r="AB393" s="137" t="s">
        <v>932</v>
      </c>
      <c r="AC393" s="120">
        <v>2012</v>
      </c>
      <c r="AD393" s="120">
        <v>3</v>
      </c>
      <c r="AE393" s="120" t="s">
        <v>1196</v>
      </c>
      <c r="AF393" s="120" t="s">
        <v>1133</v>
      </c>
      <c r="AG393" s="120" t="s">
        <v>1138</v>
      </c>
      <c r="AH393" s="120">
        <v>2</v>
      </c>
      <c r="AI393">
        <v>2</v>
      </c>
      <c r="AJ393" s="121">
        <v>1</v>
      </c>
      <c r="AK393" s="120" t="s">
        <v>74</v>
      </c>
      <c r="AL393" s="121">
        <v>0</v>
      </c>
      <c r="AM393" s="120">
        <v>4.9000000000000004</v>
      </c>
      <c r="AN393" s="120">
        <v>-1.7083333333333299</v>
      </c>
      <c r="AO393" s="121">
        <v>0</v>
      </c>
      <c r="AP393" s="120">
        <v>1</v>
      </c>
    </row>
    <row r="394" spans="1:42" x14ac:dyDescent="0.25">
      <c r="A394" t="s">
        <v>33</v>
      </c>
      <c r="B394" s="81" t="s">
        <v>38</v>
      </c>
      <c r="C394" s="81" t="s">
        <v>48</v>
      </c>
      <c r="D394" s="120" t="s">
        <v>53</v>
      </c>
      <c r="E394" s="120" t="s">
        <v>57</v>
      </c>
      <c r="F394" s="136">
        <v>2</v>
      </c>
      <c r="G394" s="120" t="s">
        <v>60</v>
      </c>
      <c r="H394" s="120" t="s">
        <v>64</v>
      </c>
      <c r="I394" s="120">
        <v>6</v>
      </c>
      <c r="J394" s="120" t="s">
        <v>69</v>
      </c>
      <c r="K394" s="120" t="s">
        <v>71</v>
      </c>
      <c r="L394" s="120">
        <v>0</v>
      </c>
      <c r="M394" s="120">
        <v>0</v>
      </c>
      <c r="N394" s="120">
        <v>0</v>
      </c>
      <c r="O394" s="120">
        <v>0</v>
      </c>
      <c r="P394" s="120">
        <v>0</v>
      </c>
      <c r="Q394" s="120" t="s">
        <v>75</v>
      </c>
      <c r="R394" s="79" t="s">
        <v>1363</v>
      </c>
      <c r="S394" s="137" t="s">
        <v>450</v>
      </c>
      <c r="T394" s="120">
        <v>1.91015625</v>
      </c>
      <c r="U394" s="120" t="s">
        <v>640</v>
      </c>
      <c r="V394" s="120" t="s">
        <v>640</v>
      </c>
      <c r="W394" s="120" t="s">
        <v>1846</v>
      </c>
      <c r="X394" s="120" t="s">
        <v>643</v>
      </c>
      <c r="Y394" s="120">
        <v>1.1499999999999999</v>
      </c>
      <c r="Z394" s="120" t="s">
        <v>647</v>
      </c>
      <c r="AA394" s="120">
        <v>22.712243534624509</v>
      </c>
      <c r="AB394" s="137" t="s">
        <v>976</v>
      </c>
      <c r="AC394" s="120">
        <v>2012</v>
      </c>
      <c r="AD394" s="120">
        <v>3</v>
      </c>
      <c r="AE394" s="120" t="s">
        <v>1196</v>
      </c>
      <c r="AF394" s="120" t="s">
        <v>1133</v>
      </c>
      <c r="AG394" s="120" t="s">
        <v>1138</v>
      </c>
      <c r="AH394" s="120">
        <v>2</v>
      </c>
      <c r="AI394">
        <v>2</v>
      </c>
      <c r="AJ394" s="121">
        <v>2</v>
      </c>
      <c r="AK394" s="120" t="s">
        <v>74</v>
      </c>
      <c r="AL394" s="121">
        <v>1</v>
      </c>
      <c r="AM394" s="120">
        <v>5.2166666666666703</v>
      </c>
      <c r="AN394" s="120">
        <v>-4.0333333333333297</v>
      </c>
      <c r="AO394" s="121">
        <v>0</v>
      </c>
      <c r="AP394" s="120">
        <v>2</v>
      </c>
    </row>
    <row r="395" spans="1:42" x14ac:dyDescent="0.25">
      <c r="A395" t="s">
        <v>32</v>
      </c>
      <c r="B395" s="81" t="s">
        <v>34</v>
      </c>
      <c r="C395" s="81" t="s">
        <v>49</v>
      </c>
      <c r="D395" s="120" t="s">
        <v>46</v>
      </c>
      <c r="E395" s="120" t="s">
        <v>56</v>
      </c>
      <c r="F395" s="136">
        <v>100</v>
      </c>
      <c r="G395" s="120" t="s">
        <v>59</v>
      </c>
      <c r="H395" s="120" t="s">
        <v>62</v>
      </c>
      <c r="I395" s="120">
        <v>6</v>
      </c>
      <c r="J395" s="120" t="s">
        <v>69</v>
      </c>
      <c r="K395" s="120" t="s">
        <v>70</v>
      </c>
      <c r="L395" s="120">
        <v>0</v>
      </c>
      <c r="M395" s="120">
        <v>0</v>
      </c>
      <c r="N395" s="120">
        <v>0</v>
      </c>
      <c r="O395" s="120">
        <v>0</v>
      </c>
      <c r="P395" s="120">
        <v>0</v>
      </c>
      <c r="Q395" s="120" t="s">
        <v>75</v>
      </c>
      <c r="R395" s="79" t="s">
        <v>1364</v>
      </c>
      <c r="S395" s="137" t="s">
        <v>175</v>
      </c>
      <c r="T395" s="120">
        <v>4.150390625</v>
      </c>
      <c r="U395" s="120" t="s">
        <v>639</v>
      </c>
      <c r="V395" s="120" t="s">
        <v>639</v>
      </c>
      <c r="W395" s="120" t="s">
        <v>1846</v>
      </c>
      <c r="X395" s="120" t="s">
        <v>643</v>
      </c>
      <c r="Y395" s="120">
        <v>1.21</v>
      </c>
      <c r="Z395" s="120" t="s">
        <v>645</v>
      </c>
      <c r="AA395" s="120">
        <v>0</v>
      </c>
      <c r="AB395" s="137" t="s">
        <v>733</v>
      </c>
      <c r="AC395" s="120">
        <v>2012</v>
      </c>
      <c r="AD395" s="120">
        <v>3</v>
      </c>
      <c r="AE395" s="120" t="s">
        <v>1196</v>
      </c>
      <c r="AF395" s="120" t="s">
        <v>1135</v>
      </c>
      <c r="AG395" s="120" t="s">
        <v>1137</v>
      </c>
      <c r="AH395" s="120">
        <v>2</v>
      </c>
      <c r="AI395">
        <v>2</v>
      </c>
      <c r="AJ395" s="121">
        <v>1</v>
      </c>
      <c r="AK395" s="120" t="s">
        <v>74</v>
      </c>
      <c r="AL395" s="121">
        <v>0</v>
      </c>
      <c r="AM395" s="120">
        <v>2.95333333333333</v>
      </c>
      <c r="AN395" s="120">
        <v>6.2074999999999996</v>
      </c>
      <c r="AO395" s="121">
        <v>0</v>
      </c>
      <c r="AP395" s="120">
        <v>3</v>
      </c>
    </row>
    <row r="396" spans="1:42" x14ac:dyDescent="0.25">
      <c r="A396" t="s">
        <v>33</v>
      </c>
      <c r="B396" s="81" t="s">
        <v>39</v>
      </c>
      <c r="C396" s="81" t="s">
        <v>48</v>
      </c>
      <c r="D396" s="120" t="s">
        <v>46</v>
      </c>
      <c r="E396" s="120" t="s">
        <v>57</v>
      </c>
      <c r="F396" s="136">
        <v>12</v>
      </c>
      <c r="G396" s="120" t="s">
        <v>61</v>
      </c>
      <c r="H396" s="120" t="s">
        <v>64</v>
      </c>
      <c r="I396" s="120">
        <v>2</v>
      </c>
      <c r="J396" s="120" t="s">
        <v>68</v>
      </c>
      <c r="K396" s="120" t="s">
        <v>70</v>
      </c>
      <c r="L396" s="120">
        <v>0</v>
      </c>
      <c r="M396" s="120">
        <v>0</v>
      </c>
      <c r="N396" s="120">
        <v>0</v>
      </c>
      <c r="O396" s="120">
        <v>0</v>
      </c>
      <c r="P396" s="120">
        <v>0</v>
      </c>
      <c r="Q396" s="120" t="s">
        <v>76</v>
      </c>
      <c r="R396" s="79" t="s">
        <v>1366</v>
      </c>
      <c r="S396" s="137" t="s">
        <v>626</v>
      </c>
      <c r="T396" s="120">
        <v>4.4404296875</v>
      </c>
      <c r="U396" s="120" t="s">
        <v>639</v>
      </c>
      <c r="V396" s="120" t="s">
        <v>639</v>
      </c>
      <c r="W396" s="120" t="s">
        <v>1847</v>
      </c>
      <c r="X396" s="120" t="s">
        <v>643</v>
      </c>
      <c r="Y396" s="120">
        <v>1.41</v>
      </c>
      <c r="Z396" s="120" t="s">
        <v>645</v>
      </c>
      <c r="AA396" s="120">
        <v>6.0330914528739947E-2</v>
      </c>
      <c r="AB396" s="137" t="s">
        <v>1037</v>
      </c>
      <c r="AC396" s="120">
        <v>2012</v>
      </c>
      <c r="AD396" s="120">
        <v>4</v>
      </c>
      <c r="AE396" s="120" t="s">
        <v>1197</v>
      </c>
      <c r="AF396" s="120" t="s">
        <v>1135</v>
      </c>
      <c r="AG396" s="120" t="s">
        <v>1138</v>
      </c>
      <c r="AH396" s="120">
        <v>2</v>
      </c>
      <c r="AI396">
        <v>2</v>
      </c>
      <c r="AJ396" s="121">
        <v>2</v>
      </c>
      <c r="AK396" s="120" t="s">
        <v>74</v>
      </c>
      <c r="AL396" s="121">
        <v>1</v>
      </c>
      <c r="AM396" s="120">
        <v>6.02</v>
      </c>
      <c r="AN396" s="120">
        <v>1.28833333333333</v>
      </c>
      <c r="AO396" s="121">
        <v>1</v>
      </c>
      <c r="AP396" s="120">
        <v>2</v>
      </c>
    </row>
    <row r="397" spans="1:42" ht="15" customHeight="1" x14ac:dyDescent="0.25">
      <c r="A397" t="s">
        <v>32</v>
      </c>
      <c r="B397" s="81" t="s">
        <v>36</v>
      </c>
      <c r="C397" s="81" t="s">
        <v>48</v>
      </c>
      <c r="D397" s="120" t="s">
        <v>51</v>
      </c>
      <c r="E397" s="120" t="s">
        <v>56</v>
      </c>
      <c r="F397" s="136">
        <v>9.5</v>
      </c>
      <c r="G397" s="120" t="s">
        <v>61</v>
      </c>
      <c r="H397" s="120" t="s">
        <v>65</v>
      </c>
      <c r="I397" s="120">
        <v>6</v>
      </c>
      <c r="J397" s="120" t="s">
        <v>69</v>
      </c>
      <c r="K397" s="120" t="s">
        <v>71</v>
      </c>
      <c r="L397" s="120">
        <v>1</v>
      </c>
      <c r="M397" s="120">
        <v>0</v>
      </c>
      <c r="N397" s="120">
        <v>1</v>
      </c>
      <c r="O397" s="120">
        <v>0</v>
      </c>
      <c r="P397" s="120">
        <v>0</v>
      </c>
      <c r="Q397" s="120" t="s">
        <v>75</v>
      </c>
      <c r="R397" s="79" t="s">
        <v>1370</v>
      </c>
      <c r="S397" s="137" t="s">
        <v>583</v>
      </c>
      <c r="T397" s="120">
        <v>4.3095703125</v>
      </c>
      <c r="U397" s="120" t="s">
        <v>639</v>
      </c>
      <c r="V397" s="120" t="s">
        <v>639</v>
      </c>
      <c r="W397" s="120" t="s">
        <v>1847</v>
      </c>
      <c r="X397" s="120" t="s">
        <v>643</v>
      </c>
      <c r="Y397" s="120">
        <v>1.3</v>
      </c>
      <c r="Z397" s="120" t="s">
        <v>645</v>
      </c>
      <c r="AA397" s="120">
        <v>0</v>
      </c>
      <c r="AB397" s="137" t="s">
        <v>1088</v>
      </c>
      <c r="AC397" s="120">
        <v>2012</v>
      </c>
      <c r="AD397" s="120">
        <v>4</v>
      </c>
      <c r="AE397" s="120" t="s">
        <v>1197</v>
      </c>
      <c r="AF397" s="120" t="s">
        <v>1135</v>
      </c>
      <c r="AG397" s="120" t="s">
        <v>1138</v>
      </c>
      <c r="AH397" s="120">
        <v>2</v>
      </c>
      <c r="AI397">
        <v>2</v>
      </c>
      <c r="AJ397" s="121">
        <v>3</v>
      </c>
      <c r="AK397" s="120" t="s">
        <v>74</v>
      </c>
      <c r="AL397" s="121">
        <v>1</v>
      </c>
      <c r="AM397" s="120">
        <v>6.0190000000000001</v>
      </c>
      <c r="AN397" s="120">
        <v>1.33666666666667</v>
      </c>
      <c r="AO397" s="121">
        <v>0</v>
      </c>
      <c r="AP397" s="120">
        <v>2</v>
      </c>
    </row>
    <row r="398" spans="1:42" x14ac:dyDescent="0.25">
      <c r="A398" t="s">
        <v>33</v>
      </c>
      <c r="B398" s="81" t="s">
        <v>42</v>
      </c>
      <c r="C398" s="81" t="s">
        <v>50</v>
      </c>
      <c r="D398" s="120" t="s">
        <v>53</v>
      </c>
      <c r="E398" s="120" t="s">
        <v>57</v>
      </c>
      <c r="F398" s="136">
        <v>0.4</v>
      </c>
      <c r="G398" s="120" t="s">
        <v>60</v>
      </c>
      <c r="H398" s="120" t="s">
        <v>64</v>
      </c>
      <c r="I398" s="120">
        <v>4</v>
      </c>
      <c r="J398" s="120" t="s">
        <v>68</v>
      </c>
      <c r="K398" s="120" t="s">
        <v>72</v>
      </c>
      <c r="L398" s="120">
        <v>0</v>
      </c>
      <c r="M398" s="120">
        <v>0</v>
      </c>
      <c r="N398" s="120">
        <v>0</v>
      </c>
      <c r="O398" s="120">
        <v>0</v>
      </c>
      <c r="P398" s="120">
        <v>0</v>
      </c>
      <c r="Q398" s="120" t="s">
        <v>75</v>
      </c>
      <c r="R398" s="79" t="s">
        <v>1371</v>
      </c>
      <c r="S398" s="137" t="s">
        <v>400</v>
      </c>
      <c r="T398" s="120">
        <v>2.16015625</v>
      </c>
      <c r="U398" s="120" t="s">
        <v>640</v>
      </c>
      <c r="V398" s="120" t="s">
        <v>640</v>
      </c>
      <c r="W398" s="120" t="s">
        <v>1846</v>
      </c>
      <c r="X398" s="120" t="s">
        <v>643</v>
      </c>
      <c r="Y398" s="120">
        <v>1.18</v>
      </c>
      <c r="Z398" s="120" t="s">
        <v>645</v>
      </c>
      <c r="AA398" s="120">
        <v>0</v>
      </c>
      <c r="AB398" s="137" t="s">
        <v>929</v>
      </c>
      <c r="AC398" s="120">
        <v>2012</v>
      </c>
      <c r="AD398" s="120">
        <v>5</v>
      </c>
      <c r="AE398" s="120" t="s">
        <v>1197</v>
      </c>
      <c r="AF398" s="120" t="s">
        <v>1135</v>
      </c>
      <c r="AG398" s="120" t="s">
        <v>1139</v>
      </c>
      <c r="AH398" s="120">
        <v>1</v>
      </c>
      <c r="AI398">
        <v>1</v>
      </c>
      <c r="AJ398" s="121">
        <v>2</v>
      </c>
      <c r="AK398" s="120" t="s">
        <v>74</v>
      </c>
      <c r="AL398" s="121">
        <v>1</v>
      </c>
      <c r="AM398" s="120">
        <v>-4.7666666666666702</v>
      </c>
      <c r="AN398" s="120">
        <v>11.8333333333333</v>
      </c>
      <c r="AO398" s="121">
        <v>0</v>
      </c>
      <c r="AP398" s="120">
        <v>1</v>
      </c>
    </row>
    <row r="399" spans="1:42" x14ac:dyDescent="0.25">
      <c r="A399" t="s">
        <v>33</v>
      </c>
      <c r="B399" s="81" t="s">
        <v>34</v>
      </c>
      <c r="C399" s="81" t="s">
        <v>47</v>
      </c>
      <c r="D399" s="120" t="s">
        <v>53</v>
      </c>
      <c r="E399" s="120" t="s">
        <v>56</v>
      </c>
      <c r="F399" s="136">
        <v>44</v>
      </c>
      <c r="G399" s="120" t="s">
        <v>59</v>
      </c>
      <c r="H399" s="120" t="s">
        <v>65</v>
      </c>
      <c r="I399" s="120">
        <v>6</v>
      </c>
      <c r="J399" s="120" t="s">
        <v>69</v>
      </c>
      <c r="K399" s="120" t="s">
        <v>71</v>
      </c>
      <c r="L399" s="120">
        <v>1</v>
      </c>
      <c r="M399" s="120">
        <v>0</v>
      </c>
      <c r="N399" s="120">
        <v>1</v>
      </c>
      <c r="O399" s="120">
        <v>0</v>
      </c>
      <c r="P399" s="120">
        <v>0</v>
      </c>
      <c r="Q399" s="120" t="s">
        <v>75</v>
      </c>
      <c r="R399" s="79" t="s">
        <v>1372</v>
      </c>
      <c r="S399" s="137" t="s">
        <v>231</v>
      </c>
      <c r="T399" s="120">
        <v>3.7001953125</v>
      </c>
      <c r="U399" s="120" t="s">
        <v>639</v>
      </c>
      <c r="V399" s="120" t="s">
        <v>639</v>
      </c>
      <c r="W399" s="120" t="s">
        <v>1846</v>
      </c>
      <c r="X399" s="120" t="s">
        <v>643</v>
      </c>
      <c r="Y399" s="120">
        <v>1.24</v>
      </c>
      <c r="Z399" s="120" t="s">
        <v>647</v>
      </c>
      <c r="AA399" s="120">
        <v>4.8859716625884184</v>
      </c>
      <c r="AB399" s="137" t="s">
        <v>786</v>
      </c>
      <c r="AC399" s="120">
        <v>2012</v>
      </c>
      <c r="AD399" s="120">
        <v>5</v>
      </c>
      <c r="AE399" s="120" t="s">
        <v>1197</v>
      </c>
      <c r="AF399" s="120" t="s">
        <v>1135</v>
      </c>
      <c r="AG399" s="120" t="s">
        <v>1137</v>
      </c>
      <c r="AH399" s="120">
        <v>2</v>
      </c>
      <c r="AI399">
        <v>2</v>
      </c>
      <c r="AJ399" s="121">
        <v>3</v>
      </c>
      <c r="AK399" s="120" t="s">
        <v>74</v>
      </c>
      <c r="AL399" s="121">
        <v>1</v>
      </c>
      <c r="AM399" s="120">
        <v>4.4364999999999997</v>
      </c>
      <c r="AN399" s="120">
        <v>4.9740000000000002</v>
      </c>
      <c r="AO399" s="121">
        <v>0</v>
      </c>
      <c r="AP399" s="120">
        <v>2</v>
      </c>
    </row>
    <row r="400" spans="1:42" x14ac:dyDescent="0.25">
      <c r="A400" t="s">
        <v>32</v>
      </c>
      <c r="B400" s="81" t="s">
        <v>34</v>
      </c>
      <c r="C400" s="81" t="s">
        <v>47</v>
      </c>
      <c r="D400" s="120" t="s">
        <v>53</v>
      </c>
      <c r="E400" s="120" t="s">
        <v>56</v>
      </c>
      <c r="F400" s="136">
        <v>54</v>
      </c>
      <c r="G400" s="120" t="s">
        <v>59</v>
      </c>
      <c r="H400" s="120" t="s">
        <v>64</v>
      </c>
      <c r="I400" s="120">
        <v>6</v>
      </c>
      <c r="J400" s="120" t="s">
        <v>69</v>
      </c>
      <c r="K400" s="120" t="s">
        <v>70</v>
      </c>
      <c r="L400" s="120">
        <v>0</v>
      </c>
      <c r="M400" s="120">
        <v>0</v>
      </c>
      <c r="N400" s="120">
        <v>0</v>
      </c>
      <c r="O400" s="120">
        <v>0</v>
      </c>
      <c r="P400" s="120">
        <v>0</v>
      </c>
      <c r="Q400" s="120" t="s">
        <v>76</v>
      </c>
      <c r="R400" s="79" t="s">
        <v>1373</v>
      </c>
      <c r="S400" s="137" t="s">
        <v>330</v>
      </c>
      <c r="T400" s="120">
        <v>3.8701171875</v>
      </c>
      <c r="U400" s="120" t="s">
        <v>639</v>
      </c>
      <c r="V400" s="120" t="s">
        <v>639</v>
      </c>
      <c r="W400" s="120" t="s">
        <v>1847</v>
      </c>
      <c r="X400" s="120" t="s">
        <v>643</v>
      </c>
      <c r="Y400" s="120">
        <v>1.3</v>
      </c>
      <c r="Z400" s="120" t="s">
        <v>645</v>
      </c>
      <c r="AA400" s="120">
        <v>3.241206204984334</v>
      </c>
      <c r="AB400" s="137" t="s">
        <v>867</v>
      </c>
      <c r="AC400" s="120">
        <v>2012</v>
      </c>
      <c r="AD400" s="120">
        <v>5</v>
      </c>
      <c r="AE400" s="120" t="s">
        <v>1197</v>
      </c>
      <c r="AF400" s="120" t="s">
        <v>1135</v>
      </c>
      <c r="AG400" s="120" t="s">
        <v>1137</v>
      </c>
      <c r="AH400" s="120">
        <v>2</v>
      </c>
      <c r="AI400">
        <v>2</v>
      </c>
      <c r="AJ400" s="121">
        <v>2</v>
      </c>
      <c r="AK400" s="120" t="s">
        <v>74</v>
      </c>
      <c r="AL400" s="121">
        <v>1</v>
      </c>
      <c r="AM400" s="120">
        <v>3.55833333333333</v>
      </c>
      <c r="AN400" s="120">
        <v>5.78</v>
      </c>
      <c r="AO400" s="121">
        <v>0</v>
      </c>
      <c r="AP400" s="120">
        <v>3</v>
      </c>
    </row>
    <row r="401" spans="1:42" x14ac:dyDescent="0.25">
      <c r="A401" t="s">
        <v>33</v>
      </c>
      <c r="B401" s="81" t="s">
        <v>34</v>
      </c>
      <c r="C401" s="81" t="s">
        <v>48</v>
      </c>
      <c r="D401" s="120" t="s">
        <v>46</v>
      </c>
      <c r="E401" s="120" t="s">
        <v>57</v>
      </c>
      <c r="F401" s="136">
        <v>8</v>
      </c>
      <c r="G401" s="120" t="s">
        <v>61</v>
      </c>
      <c r="H401" s="120" t="s">
        <v>64</v>
      </c>
      <c r="I401" s="120">
        <v>3</v>
      </c>
      <c r="J401" s="120" t="s">
        <v>68</v>
      </c>
      <c r="K401" s="120" t="s">
        <v>70</v>
      </c>
      <c r="L401" s="120">
        <v>0</v>
      </c>
      <c r="M401" s="120">
        <v>0</v>
      </c>
      <c r="N401" s="120">
        <v>0</v>
      </c>
      <c r="O401" s="120">
        <v>0</v>
      </c>
      <c r="P401" s="120">
        <v>0</v>
      </c>
      <c r="Q401" s="120" t="s">
        <v>76</v>
      </c>
      <c r="R401" s="79" t="s">
        <v>1375</v>
      </c>
      <c r="S401" s="137" t="s">
        <v>615</v>
      </c>
      <c r="T401" s="120">
        <v>2.009765625</v>
      </c>
      <c r="U401" s="120" t="s">
        <v>640</v>
      </c>
      <c r="V401" s="120" t="s">
        <v>640</v>
      </c>
      <c r="W401" s="120" t="s">
        <v>1846</v>
      </c>
      <c r="X401" s="120" t="s">
        <v>643</v>
      </c>
      <c r="Y401" s="120">
        <v>0.81</v>
      </c>
      <c r="Z401" s="120" t="s">
        <v>645</v>
      </c>
      <c r="AA401" s="120">
        <v>0</v>
      </c>
      <c r="AB401" s="137" t="s">
        <v>1113</v>
      </c>
      <c r="AC401" s="120">
        <v>2012</v>
      </c>
      <c r="AD401" s="120">
        <v>6</v>
      </c>
      <c r="AE401" s="120" t="s">
        <v>1197</v>
      </c>
      <c r="AF401" s="120" t="s">
        <v>1135</v>
      </c>
      <c r="AG401" s="120" t="s">
        <v>1137</v>
      </c>
      <c r="AH401" s="120">
        <v>1</v>
      </c>
      <c r="AI401">
        <v>1</v>
      </c>
      <c r="AJ401" s="121">
        <v>2</v>
      </c>
      <c r="AK401" s="120" t="s">
        <v>74</v>
      </c>
      <c r="AL401" s="121">
        <v>1</v>
      </c>
      <c r="AM401" s="120">
        <v>6.3223333333333303</v>
      </c>
      <c r="AN401" s="120">
        <v>3.4901666666666702</v>
      </c>
      <c r="AO401" s="121">
        <v>0</v>
      </c>
      <c r="AP401" s="120">
        <v>2</v>
      </c>
    </row>
    <row r="402" spans="1:42" x14ac:dyDescent="0.25">
      <c r="A402" t="s">
        <v>33</v>
      </c>
      <c r="B402" s="81" t="s">
        <v>34</v>
      </c>
      <c r="C402" s="81" t="s">
        <v>49</v>
      </c>
      <c r="D402" s="120" t="s">
        <v>46</v>
      </c>
      <c r="E402" s="120" t="s">
        <v>56</v>
      </c>
      <c r="F402" s="133">
        <v>60</v>
      </c>
      <c r="G402" s="120" t="s">
        <v>59</v>
      </c>
      <c r="H402" s="120" t="s">
        <v>65</v>
      </c>
      <c r="I402" s="120">
        <v>12</v>
      </c>
      <c r="J402" s="120" t="s">
        <v>67</v>
      </c>
      <c r="K402" s="120" t="s">
        <v>70</v>
      </c>
      <c r="L402" s="120">
        <v>1</v>
      </c>
      <c r="M402" s="120">
        <v>0</v>
      </c>
      <c r="N402" s="120">
        <v>0</v>
      </c>
      <c r="O402" s="120">
        <v>0</v>
      </c>
      <c r="P402" s="120">
        <v>0</v>
      </c>
      <c r="Q402" s="120" t="s">
        <v>75</v>
      </c>
      <c r="R402" s="79" t="s">
        <v>1376</v>
      </c>
      <c r="S402" s="137" t="s">
        <v>129</v>
      </c>
      <c r="T402" s="120">
        <v>8.099609375</v>
      </c>
      <c r="U402" s="120" t="s">
        <v>1843</v>
      </c>
      <c r="V402" s="120" t="s">
        <v>641</v>
      </c>
      <c r="W402" s="120" t="s">
        <v>1847</v>
      </c>
      <c r="X402" s="120" t="s">
        <v>644</v>
      </c>
      <c r="Y402" s="120">
        <v>1.64</v>
      </c>
      <c r="Z402" s="120" t="s">
        <v>645</v>
      </c>
      <c r="AA402" s="120">
        <v>0.1101534655439938</v>
      </c>
      <c r="AB402" s="137" t="s">
        <v>695</v>
      </c>
      <c r="AC402" s="120">
        <v>2012</v>
      </c>
      <c r="AD402" s="120">
        <v>6</v>
      </c>
      <c r="AE402" s="120" t="s">
        <v>1197</v>
      </c>
      <c r="AF402" s="120" t="s">
        <v>1134</v>
      </c>
      <c r="AG402" s="120" t="s">
        <v>1137</v>
      </c>
      <c r="AH402" s="120">
        <v>3</v>
      </c>
      <c r="AI402">
        <v>3</v>
      </c>
      <c r="AJ402" s="121">
        <v>3</v>
      </c>
      <c r="AK402" s="120" t="s">
        <v>74</v>
      </c>
      <c r="AL402" s="121">
        <v>1</v>
      </c>
      <c r="AM402" s="120">
        <v>5.5333333333333297</v>
      </c>
      <c r="AN402" s="120">
        <v>3.5333333333333301</v>
      </c>
      <c r="AO402" s="121">
        <v>0</v>
      </c>
      <c r="AP402" s="120">
        <v>3</v>
      </c>
    </row>
    <row r="403" spans="1:42" x14ac:dyDescent="0.25">
      <c r="A403" t="s">
        <v>33</v>
      </c>
      <c r="B403" s="81" t="s">
        <v>34</v>
      </c>
      <c r="C403" s="81" t="s">
        <v>48</v>
      </c>
      <c r="D403" s="120" t="s">
        <v>46</v>
      </c>
      <c r="E403" s="120" t="s">
        <v>56</v>
      </c>
      <c r="F403" s="136">
        <v>70</v>
      </c>
      <c r="G403" s="120" t="s">
        <v>59</v>
      </c>
      <c r="H403" s="120" t="s">
        <v>62</v>
      </c>
      <c r="I403" s="120">
        <v>6</v>
      </c>
      <c r="J403" s="120" t="s">
        <v>69</v>
      </c>
      <c r="K403" s="120" t="s">
        <v>70</v>
      </c>
      <c r="L403" s="120">
        <v>0</v>
      </c>
      <c r="M403" s="120">
        <v>0</v>
      </c>
      <c r="N403" s="120">
        <v>0</v>
      </c>
      <c r="O403" s="120">
        <v>0</v>
      </c>
      <c r="P403" s="120">
        <v>0</v>
      </c>
      <c r="Q403" s="120" t="s">
        <v>74</v>
      </c>
      <c r="R403" s="79" t="s">
        <v>1377</v>
      </c>
      <c r="S403" s="137" t="s">
        <v>96</v>
      </c>
      <c r="T403" s="120">
        <v>6.7998046875</v>
      </c>
      <c r="U403" s="120" t="s">
        <v>641</v>
      </c>
      <c r="V403" s="120" t="s">
        <v>641</v>
      </c>
      <c r="W403" s="120" t="s">
        <v>1846</v>
      </c>
      <c r="X403" s="120" t="s">
        <v>643</v>
      </c>
      <c r="Y403" s="120">
        <v>1.24</v>
      </c>
      <c r="Z403" s="120" t="s">
        <v>645</v>
      </c>
      <c r="AA403" s="120">
        <v>0</v>
      </c>
      <c r="AB403" s="137" t="s">
        <v>666</v>
      </c>
      <c r="AC403" s="120">
        <v>2012</v>
      </c>
      <c r="AD403" s="120">
        <v>6</v>
      </c>
      <c r="AE403" s="120" t="s">
        <v>1197</v>
      </c>
      <c r="AF403" s="120" t="s">
        <v>1134</v>
      </c>
      <c r="AG403" s="120" t="s">
        <v>1137</v>
      </c>
      <c r="AH403" s="120">
        <v>2</v>
      </c>
      <c r="AI403">
        <v>2</v>
      </c>
      <c r="AJ403" s="121">
        <v>1</v>
      </c>
      <c r="AK403" s="120" t="s">
        <v>74</v>
      </c>
      <c r="AL403" s="121">
        <v>0</v>
      </c>
      <c r="AM403" s="120">
        <v>4.0283333333333298</v>
      </c>
      <c r="AN403" s="120">
        <v>6.1016666666666701</v>
      </c>
      <c r="AO403" s="121">
        <v>0</v>
      </c>
      <c r="AP403" s="120">
        <v>3</v>
      </c>
    </row>
    <row r="404" spans="1:42" x14ac:dyDescent="0.25">
      <c r="A404" t="s">
        <v>33</v>
      </c>
      <c r="B404" s="81" t="s">
        <v>34</v>
      </c>
      <c r="C404" s="81" t="s">
        <v>47</v>
      </c>
      <c r="D404" s="120" t="s">
        <v>46</v>
      </c>
      <c r="E404" s="120" t="s">
        <v>56</v>
      </c>
      <c r="F404" s="136">
        <v>120</v>
      </c>
      <c r="G404" s="120" t="s">
        <v>59</v>
      </c>
      <c r="H404" s="120" t="s">
        <v>62</v>
      </c>
      <c r="I404" s="120">
        <v>5</v>
      </c>
      <c r="J404" s="120" t="s">
        <v>69</v>
      </c>
      <c r="K404" s="120" t="s">
        <v>70</v>
      </c>
      <c r="L404" s="120">
        <v>0</v>
      </c>
      <c r="M404" s="120">
        <v>0</v>
      </c>
      <c r="N404" s="120">
        <v>0</v>
      </c>
      <c r="O404" s="120">
        <v>0</v>
      </c>
      <c r="P404" s="120">
        <v>0</v>
      </c>
      <c r="Q404" s="120" t="s">
        <v>76</v>
      </c>
      <c r="R404" s="79" t="s">
        <v>1379</v>
      </c>
      <c r="S404" s="137" t="s">
        <v>296</v>
      </c>
      <c r="T404" s="120">
        <v>6.7998046875</v>
      </c>
      <c r="U404" s="120" t="s">
        <v>641</v>
      </c>
      <c r="V404" s="120" t="s">
        <v>641</v>
      </c>
      <c r="W404" s="120" t="s">
        <v>1846</v>
      </c>
      <c r="X404" s="120" t="s">
        <v>643</v>
      </c>
      <c r="Y404" s="120">
        <v>1.24</v>
      </c>
      <c r="Z404" s="120" t="s">
        <v>645</v>
      </c>
      <c r="AA404" s="120">
        <v>0</v>
      </c>
      <c r="AB404" s="137" t="s">
        <v>666</v>
      </c>
      <c r="AC404" s="120">
        <v>2012</v>
      </c>
      <c r="AD404" s="120">
        <v>6</v>
      </c>
      <c r="AE404" s="120" t="s">
        <v>1197</v>
      </c>
      <c r="AF404" s="120" t="s">
        <v>1134</v>
      </c>
      <c r="AG404" s="120" t="s">
        <v>1137</v>
      </c>
      <c r="AH404" s="120">
        <v>2</v>
      </c>
      <c r="AI404">
        <v>2</v>
      </c>
      <c r="AJ404" s="121">
        <v>1</v>
      </c>
      <c r="AK404" s="120" t="s">
        <v>74</v>
      </c>
      <c r="AL404" s="121">
        <v>0</v>
      </c>
      <c r="AM404" s="120">
        <v>2.6483333333333299</v>
      </c>
      <c r="AN404" s="120">
        <v>6.1583333333333297</v>
      </c>
      <c r="AO404" s="121">
        <v>0</v>
      </c>
      <c r="AP404" s="120">
        <v>3</v>
      </c>
    </row>
    <row r="405" spans="1:42" x14ac:dyDescent="0.25">
      <c r="A405" t="s">
        <v>33</v>
      </c>
      <c r="B405" s="81" t="s">
        <v>36</v>
      </c>
      <c r="C405" s="81" t="s">
        <v>49</v>
      </c>
      <c r="D405" s="120" t="s">
        <v>53</v>
      </c>
      <c r="E405" s="120" t="s">
        <v>57</v>
      </c>
      <c r="F405" s="136">
        <v>3</v>
      </c>
      <c r="G405" s="120" t="s">
        <v>61</v>
      </c>
      <c r="H405" s="120" t="s">
        <v>62</v>
      </c>
      <c r="I405" s="120">
        <v>12</v>
      </c>
      <c r="J405" s="120" t="s">
        <v>67</v>
      </c>
      <c r="K405" s="120" t="s">
        <v>70</v>
      </c>
      <c r="L405" s="120">
        <v>0</v>
      </c>
      <c r="M405" s="120">
        <v>0</v>
      </c>
      <c r="N405" s="120">
        <v>0</v>
      </c>
      <c r="O405" s="120">
        <v>0</v>
      </c>
      <c r="P405" s="120">
        <v>0</v>
      </c>
      <c r="Q405" s="120" t="s">
        <v>76</v>
      </c>
      <c r="R405" s="79" t="s">
        <v>1384</v>
      </c>
      <c r="S405" s="137" t="s">
        <v>612</v>
      </c>
      <c r="T405" s="120">
        <v>3.6796875</v>
      </c>
      <c r="U405" s="120" t="s">
        <v>639</v>
      </c>
      <c r="V405" s="120" t="s">
        <v>639</v>
      </c>
      <c r="W405" s="120" t="s">
        <v>1846</v>
      </c>
      <c r="X405" s="120" t="s">
        <v>643</v>
      </c>
      <c r="Y405" s="120">
        <v>1.1200000000000001</v>
      </c>
      <c r="Z405" s="120" t="s">
        <v>645</v>
      </c>
      <c r="AA405" s="120">
        <v>0</v>
      </c>
      <c r="AB405" s="137" t="s">
        <v>1100</v>
      </c>
      <c r="AC405" s="120">
        <v>2012</v>
      </c>
      <c r="AD405" s="120">
        <v>7</v>
      </c>
      <c r="AE405" s="120" t="s">
        <v>1197</v>
      </c>
      <c r="AF405" s="120" t="s">
        <v>1134</v>
      </c>
      <c r="AG405" s="120" t="s">
        <v>1138</v>
      </c>
      <c r="AH405" s="120">
        <v>2</v>
      </c>
      <c r="AI405">
        <v>2</v>
      </c>
      <c r="AJ405" s="121">
        <v>1</v>
      </c>
      <c r="AK405" s="120" t="s">
        <v>74</v>
      </c>
      <c r="AL405" s="121">
        <v>0</v>
      </c>
      <c r="AM405" s="120">
        <v>6.0833333333333304</v>
      </c>
      <c r="AN405" s="120">
        <v>1.3</v>
      </c>
      <c r="AO405" s="121">
        <v>0</v>
      </c>
      <c r="AP405" s="120">
        <v>3</v>
      </c>
    </row>
    <row r="406" spans="1:42" x14ac:dyDescent="0.25">
      <c r="A406" t="s">
        <v>33</v>
      </c>
      <c r="B406" s="81" t="s">
        <v>40</v>
      </c>
      <c r="C406" s="81" t="s">
        <v>47</v>
      </c>
      <c r="D406" s="120" t="s">
        <v>51</v>
      </c>
      <c r="E406" s="120" t="s">
        <v>57</v>
      </c>
      <c r="F406" s="136">
        <v>17</v>
      </c>
      <c r="G406" s="120" t="s">
        <v>59</v>
      </c>
      <c r="H406" s="120" t="s">
        <v>64</v>
      </c>
      <c r="I406" s="120">
        <v>3</v>
      </c>
      <c r="J406" s="120" t="s">
        <v>68</v>
      </c>
      <c r="K406" s="120" t="s">
        <v>72</v>
      </c>
      <c r="L406" s="120">
        <v>0</v>
      </c>
      <c r="M406" s="120">
        <v>0</v>
      </c>
      <c r="N406" s="120">
        <v>0</v>
      </c>
      <c r="O406" s="120">
        <v>0</v>
      </c>
      <c r="P406" s="120">
        <v>0</v>
      </c>
      <c r="Q406" s="120" t="s">
        <v>75</v>
      </c>
      <c r="R406" s="79" t="s">
        <v>1388</v>
      </c>
      <c r="S406" s="137" t="s">
        <v>142</v>
      </c>
      <c r="T406" s="120">
        <v>7.580078125</v>
      </c>
      <c r="U406" s="120" t="s">
        <v>641</v>
      </c>
      <c r="V406" s="120" t="s">
        <v>641</v>
      </c>
      <c r="W406" s="120" t="s">
        <v>1847</v>
      </c>
      <c r="X406" s="120" t="s">
        <v>643</v>
      </c>
      <c r="Y406" s="120">
        <v>1.49</v>
      </c>
      <c r="Z406" s="120" t="s">
        <v>647</v>
      </c>
      <c r="AA406" s="120">
        <v>18.666005434001889</v>
      </c>
      <c r="AB406" s="137" t="s">
        <v>142</v>
      </c>
      <c r="AC406" s="120">
        <v>2012</v>
      </c>
      <c r="AD406" s="120">
        <v>8</v>
      </c>
      <c r="AE406" s="120" t="s">
        <v>1197</v>
      </c>
      <c r="AF406" s="120" t="s">
        <v>1134</v>
      </c>
      <c r="AG406" s="120" t="s">
        <v>1140</v>
      </c>
      <c r="AH406" s="120">
        <v>3</v>
      </c>
      <c r="AI406">
        <v>2</v>
      </c>
      <c r="AJ406" s="121">
        <v>2</v>
      </c>
      <c r="AK406" s="120" t="s">
        <v>74</v>
      </c>
      <c r="AL406" s="121">
        <v>1</v>
      </c>
      <c r="AM406" s="120">
        <v>8.5</v>
      </c>
      <c r="AN406" s="120">
        <v>-13.545</v>
      </c>
      <c r="AO406" s="121">
        <v>0</v>
      </c>
      <c r="AP406" s="120">
        <v>1</v>
      </c>
    </row>
    <row r="407" spans="1:42" x14ac:dyDescent="0.25">
      <c r="A407" t="s">
        <v>33</v>
      </c>
      <c r="B407" s="81" t="s">
        <v>42</v>
      </c>
      <c r="C407" s="81" t="s">
        <v>47</v>
      </c>
      <c r="D407" s="120" t="s">
        <v>53</v>
      </c>
      <c r="E407" s="120" t="s">
        <v>57</v>
      </c>
      <c r="F407" s="136">
        <v>1.5</v>
      </c>
      <c r="G407" s="120" t="s">
        <v>61</v>
      </c>
      <c r="H407" s="120" t="s">
        <v>64</v>
      </c>
      <c r="I407" s="120">
        <v>6</v>
      </c>
      <c r="J407" s="120" t="s">
        <v>69</v>
      </c>
      <c r="K407" s="120" t="s">
        <v>71</v>
      </c>
      <c r="L407" s="120">
        <v>0</v>
      </c>
      <c r="M407" s="120">
        <v>0</v>
      </c>
      <c r="N407" s="120">
        <v>0</v>
      </c>
      <c r="O407" s="120">
        <v>0</v>
      </c>
      <c r="P407" s="120">
        <v>0</v>
      </c>
      <c r="Q407" s="120" t="s">
        <v>75</v>
      </c>
      <c r="R407" s="79" t="s">
        <v>1389</v>
      </c>
      <c r="S407" s="137" t="s">
        <v>589</v>
      </c>
      <c r="T407" s="120">
        <v>6.01953125</v>
      </c>
      <c r="U407" s="120" t="s">
        <v>641</v>
      </c>
      <c r="V407" s="120" t="s">
        <v>641</v>
      </c>
      <c r="W407" s="120" t="s">
        <v>1847</v>
      </c>
      <c r="X407" s="120" t="s">
        <v>643</v>
      </c>
      <c r="Y407" s="120">
        <v>1.47</v>
      </c>
      <c r="Z407" s="120" t="s">
        <v>645</v>
      </c>
      <c r="AA407" s="120">
        <v>0</v>
      </c>
      <c r="AB407" s="137" t="s">
        <v>1094</v>
      </c>
      <c r="AC407" s="120">
        <v>2012</v>
      </c>
      <c r="AD407" s="120">
        <v>8</v>
      </c>
      <c r="AE407" s="120" t="s">
        <v>1197</v>
      </c>
      <c r="AF407" s="120" t="s">
        <v>1134</v>
      </c>
      <c r="AG407" s="120" t="s">
        <v>1139</v>
      </c>
      <c r="AH407" s="120">
        <v>2</v>
      </c>
      <c r="AI407">
        <v>2</v>
      </c>
      <c r="AJ407" s="121">
        <v>2</v>
      </c>
      <c r="AK407" s="120" t="s">
        <v>74</v>
      </c>
      <c r="AL407" s="121">
        <v>1</v>
      </c>
      <c r="AM407" s="120">
        <v>-4.75</v>
      </c>
      <c r="AN407" s="120">
        <v>11.8166666666667</v>
      </c>
      <c r="AO407" s="121">
        <v>0</v>
      </c>
      <c r="AP407" s="120">
        <v>2</v>
      </c>
    </row>
    <row r="408" spans="1:42" x14ac:dyDescent="0.25">
      <c r="A408" t="s">
        <v>33</v>
      </c>
      <c r="B408" s="81" t="s">
        <v>39</v>
      </c>
      <c r="C408" s="81" t="s">
        <v>48</v>
      </c>
      <c r="D408" s="120" t="s">
        <v>51</v>
      </c>
      <c r="E408" s="120" t="s">
        <v>56</v>
      </c>
      <c r="F408" s="133">
        <v>17</v>
      </c>
      <c r="G408" s="120" t="s">
        <v>59</v>
      </c>
      <c r="H408" s="120" t="s">
        <v>65</v>
      </c>
      <c r="I408" s="120">
        <v>16</v>
      </c>
      <c r="J408" s="120" t="s">
        <v>67</v>
      </c>
      <c r="K408" s="120" t="s">
        <v>70</v>
      </c>
      <c r="L408" s="120">
        <v>1</v>
      </c>
      <c r="M408" s="120">
        <v>0</v>
      </c>
      <c r="N408" s="120">
        <v>0</v>
      </c>
      <c r="O408" s="120">
        <v>0</v>
      </c>
      <c r="P408" s="120">
        <v>0</v>
      </c>
      <c r="Q408" s="120" t="s">
        <v>75</v>
      </c>
      <c r="R408" s="79" t="s">
        <v>1390</v>
      </c>
      <c r="S408" s="137" t="s">
        <v>132</v>
      </c>
      <c r="T408" s="120">
        <v>5.2900390625</v>
      </c>
      <c r="U408" s="120" t="s">
        <v>639</v>
      </c>
      <c r="V408" s="120" t="s">
        <v>639</v>
      </c>
      <c r="W408" s="120" t="s">
        <v>1847</v>
      </c>
      <c r="X408" s="120" t="s">
        <v>644</v>
      </c>
      <c r="Y408" s="120">
        <v>2.33</v>
      </c>
      <c r="Z408" s="120" t="s">
        <v>645</v>
      </c>
      <c r="AA408" s="120">
        <v>2.2375200816895742</v>
      </c>
      <c r="AB408" s="137" t="s">
        <v>698</v>
      </c>
      <c r="AC408" s="120">
        <v>2012</v>
      </c>
      <c r="AD408" s="120">
        <v>8</v>
      </c>
      <c r="AE408" s="120" t="s">
        <v>1197</v>
      </c>
      <c r="AF408" s="120" t="s">
        <v>1134</v>
      </c>
      <c r="AG408" s="120" t="s">
        <v>1138</v>
      </c>
      <c r="AH408" s="120">
        <v>2</v>
      </c>
      <c r="AI408">
        <v>2</v>
      </c>
      <c r="AJ408" s="121">
        <v>3</v>
      </c>
      <c r="AK408" s="120" t="s">
        <v>74</v>
      </c>
      <c r="AL408" s="121">
        <v>1</v>
      </c>
      <c r="AM408" s="120">
        <v>5.8333333333333304</v>
      </c>
      <c r="AN408" s="120">
        <v>1.2333333333333301</v>
      </c>
      <c r="AO408" s="121">
        <v>0</v>
      </c>
      <c r="AP408" s="120">
        <v>3</v>
      </c>
    </row>
    <row r="409" spans="1:42" x14ac:dyDescent="0.25">
      <c r="A409" t="s">
        <v>33</v>
      </c>
      <c r="B409" s="81" t="s">
        <v>34</v>
      </c>
      <c r="C409" s="81" t="s">
        <v>49</v>
      </c>
      <c r="D409" s="120" t="s">
        <v>53</v>
      </c>
      <c r="E409" s="120" t="s">
        <v>56</v>
      </c>
      <c r="F409" s="136">
        <v>15</v>
      </c>
      <c r="G409" s="120" t="s">
        <v>59</v>
      </c>
      <c r="H409" s="120" t="s">
        <v>62</v>
      </c>
      <c r="I409" s="120">
        <v>20</v>
      </c>
      <c r="J409" s="120" t="s">
        <v>67</v>
      </c>
      <c r="K409" s="120" t="s">
        <v>70</v>
      </c>
      <c r="L409" s="120">
        <v>0</v>
      </c>
      <c r="M409" s="120">
        <v>0</v>
      </c>
      <c r="N409" s="120">
        <v>0</v>
      </c>
      <c r="O409" s="120">
        <v>0</v>
      </c>
      <c r="P409" s="120">
        <v>0</v>
      </c>
      <c r="Q409" s="120" t="s">
        <v>76</v>
      </c>
      <c r="R409" s="79" t="s">
        <v>1393</v>
      </c>
      <c r="S409" s="137" t="s">
        <v>256</v>
      </c>
      <c r="T409" s="120">
        <v>3.3203125</v>
      </c>
      <c r="U409" s="120" t="s">
        <v>639</v>
      </c>
      <c r="V409" s="120" t="s">
        <v>639</v>
      </c>
      <c r="W409" s="120" t="s">
        <v>1847</v>
      </c>
      <c r="X409" s="120" t="s">
        <v>643</v>
      </c>
      <c r="Y409" s="120">
        <v>1.43</v>
      </c>
      <c r="Z409" s="120" t="s">
        <v>645</v>
      </c>
      <c r="AA409" s="120">
        <v>0</v>
      </c>
      <c r="AB409" s="137" t="s">
        <v>808</v>
      </c>
      <c r="AC409" s="120">
        <v>2012</v>
      </c>
      <c r="AD409" s="120">
        <v>9</v>
      </c>
      <c r="AE409" s="120" t="s">
        <v>1197</v>
      </c>
      <c r="AF409" s="120" t="s">
        <v>1134</v>
      </c>
      <c r="AG409" s="120" t="s">
        <v>1137</v>
      </c>
      <c r="AH409" s="120">
        <v>2</v>
      </c>
      <c r="AI409">
        <v>2</v>
      </c>
      <c r="AJ409" s="121">
        <v>1</v>
      </c>
      <c r="AK409" s="120" t="s">
        <v>74</v>
      </c>
      <c r="AL409" s="121">
        <v>0</v>
      </c>
      <c r="AM409" s="120">
        <v>6.18333333333333</v>
      </c>
      <c r="AN409" s="120">
        <v>2.93333333333333</v>
      </c>
      <c r="AO409" s="121">
        <v>1</v>
      </c>
      <c r="AP409" s="120">
        <v>3</v>
      </c>
    </row>
    <row r="410" spans="1:42" x14ac:dyDescent="0.25">
      <c r="A410" t="s">
        <v>33</v>
      </c>
      <c r="B410" s="81" t="s">
        <v>43</v>
      </c>
      <c r="C410" s="81" t="s">
        <v>48</v>
      </c>
      <c r="D410" s="120" t="s">
        <v>51</v>
      </c>
      <c r="E410" s="120" t="s">
        <v>58</v>
      </c>
      <c r="F410" s="136">
        <v>0</v>
      </c>
      <c r="G410" s="120" t="s">
        <v>60</v>
      </c>
      <c r="H410" s="120" t="s">
        <v>64</v>
      </c>
      <c r="I410" s="120">
        <v>6</v>
      </c>
      <c r="J410" s="120" t="s">
        <v>69</v>
      </c>
      <c r="K410" s="120" t="s">
        <v>70</v>
      </c>
      <c r="L410" s="120">
        <v>0</v>
      </c>
      <c r="M410" s="120">
        <v>0</v>
      </c>
      <c r="N410" s="120">
        <v>1</v>
      </c>
      <c r="O410" s="120">
        <v>0</v>
      </c>
      <c r="P410" s="120">
        <v>0</v>
      </c>
      <c r="Q410" s="120" t="s">
        <v>75</v>
      </c>
      <c r="R410" s="79" t="s">
        <v>1394</v>
      </c>
      <c r="S410" s="137" t="s">
        <v>446</v>
      </c>
      <c r="T410" s="120">
        <v>6.6904296875</v>
      </c>
      <c r="U410" s="120" t="s">
        <v>641</v>
      </c>
      <c r="V410" s="120" t="s">
        <v>641</v>
      </c>
      <c r="W410" s="120" t="s">
        <v>1845</v>
      </c>
      <c r="X410" s="120" t="s">
        <v>642</v>
      </c>
      <c r="Y410" s="120">
        <v>0.32</v>
      </c>
      <c r="Z410" s="120" t="s">
        <v>645</v>
      </c>
      <c r="AA410" s="120">
        <v>1.2734397354981171</v>
      </c>
      <c r="AB410" s="137" t="s">
        <v>972</v>
      </c>
      <c r="AC410" s="120">
        <v>2012</v>
      </c>
      <c r="AD410" s="120">
        <v>9</v>
      </c>
      <c r="AE410" s="120" t="s">
        <v>1197</v>
      </c>
      <c r="AF410" s="120" t="s">
        <v>1134</v>
      </c>
      <c r="AG410" s="120" t="s">
        <v>1137</v>
      </c>
      <c r="AH410" s="120">
        <v>2</v>
      </c>
      <c r="AI410">
        <v>1</v>
      </c>
      <c r="AJ410" s="121">
        <v>2</v>
      </c>
      <c r="AK410" s="120" t="s">
        <v>74</v>
      </c>
      <c r="AL410" s="121">
        <v>1</v>
      </c>
      <c r="AM410" s="120">
        <v>3.8833333333333302</v>
      </c>
      <c r="AN410" s="120">
        <v>9.5333333333333297</v>
      </c>
      <c r="AO410" s="121">
        <v>0</v>
      </c>
      <c r="AP410" s="120">
        <v>3</v>
      </c>
    </row>
    <row r="411" spans="1:42" x14ac:dyDescent="0.25">
      <c r="A411" t="s">
        <v>33</v>
      </c>
      <c r="B411" s="81" t="s">
        <v>39</v>
      </c>
      <c r="C411" s="81" t="s">
        <v>48</v>
      </c>
      <c r="D411" s="120" t="s">
        <v>46</v>
      </c>
      <c r="E411" s="120" t="s">
        <v>56</v>
      </c>
      <c r="F411" s="136">
        <v>80</v>
      </c>
      <c r="G411" s="120" t="s">
        <v>59</v>
      </c>
      <c r="H411" s="120" t="s">
        <v>65</v>
      </c>
      <c r="I411" s="120">
        <v>12</v>
      </c>
      <c r="J411" s="120" t="s">
        <v>67</v>
      </c>
      <c r="K411" s="120" t="s">
        <v>70</v>
      </c>
      <c r="L411" s="120">
        <v>1</v>
      </c>
      <c r="M411" s="120">
        <v>0</v>
      </c>
      <c r="N411" s="120">
        <v>0</v>
      </c>
      <c r="O411" s="120">
        <v>0</v>
      </c>
      <c r="P411" s="120">
        <v>0</v>
      </c>
      <c r="Q411" s="120" t="s">
        <v>75</v>
      </c>
      <c r="R411" s="79" t="s">
        <v>1396</v>
      </c>
      <c r="S411" s="137" t="s">
        <v>133</v>
      </c>
      <c r="T411" s="120">
        <v>6.4296875</v>
      </c>
      <c r="U411" s="120" t="s">
        <v>641</v>
      </c>
      <c r="V411" s="120" t="s">
        <v>641</v>
      </c>
      <c r="W411" s="120" t="s">
        <v>1847</v>
      </c>
      <c r="X411" s="120" t="s">
        <v>643</v>
      </c>
      <c r="Y411" s="120">
        <v>1.47</v>
      </c>
      <c r="Z411" s="120" t="s">
        <v>645</v>
      </c>
      <c r="AA411" s="120">
        <v>2.750785373475237</v>
      </c>
      <c r="AB411" s="137" t="s">
        <v>699</v>
      </c>
      <c r="AC411" s="120">
        <v>2012</v>
      </c>
      <c r="AD411" s="120">
        <v>10</v>
      </c>
      <c r="AE411" s="120" t="s">
        <v>1197</v>
      </c>
      <c r="AF411" s="120" t="s">
        <v>1136</v>
      </c>
      <c r="AG411" s="120" t="s">
        <v>1138</v>
      </c>
      <c r="AH411" s="120">
        <v>2</v>
      </c>
      <c r="AI411">
        <v>2</v>
      </c>
      <c r="AJ411" s="121">
        <v>3</v>
      </c>
      <c r="AK411" s="120" t="s">
        <v>74</v>
      </c>
      <c r="AL411" s="121">
        <v>1</v>
      </c>
      <c r="AM411" s="120">
        <v>4.8133333333333299</v>
      </c>
      <c r="AN411" s="120">
        <v>1.4183333333333299</v>
      </c>
      <c r="AO411" s="121">
        <v>0</v>
      </c>
      <c r="AP411" s="120">
        <v>3</v>
      </c>
    </row>
    <row r="412" spans="1:42" x14ac:dyDescent="0.25">
      <c r="A412" t="s">
        <v>33</v>
      </c>
      <c r="B412" s="81" t="s">
        <v>34</v>
      </c>
      <c r="C412" s="81" t="s">
        <v>50</v>
      </c>
      <c r="D412" s="120" t="s">
        <v>46</v>
      </c>
      <c r="E412" s="120" t="s">
        <v>56</v>
      </c>
      <c r="F412" s="136">
        <v>47</v>
      </c>
      <c r="G412" s="120" t="s">
        <v>59</v>
      </c>
      <c r="H412" s="120" t="s">
        <v>62</v>
      </c>
      <c r="I412" s="120">
        <v>6</v>
      </c>
      <c r="J412" s="120" t="s">
        <v>69</v>
      </c>
      <c r="K412" s="120" t="s">
        <v>71</v>
      </c>
      <c r="L412" s="120">
        <v>0</v>
      </c>
      <c r="M412" s="120">
        <v>0</v>
      </c>
      <c r="N412" s="120">
        <v>0</v>
      </c>
      <c r="O412" s="120">
        <v>0</v>
      </c>
      <c r="P412" s="120">
        <v>0</v>
      </c>
      <c r="Q412" s="120" t="s">
        <v>75</v>
      </c>
      <c r="R412" s="79" t="s">
        <v>1400</v>
      </c>
      <c r="S412" s="137" t="s">
        <v>187</v>
      </c>
      <c r="T412" s="120">
        <v>2.8896484375</v>
      </c>
      <c r="U412" s="120" t="s">
        <v>640</v>
      </c>
      <c r="V412" s="120" t="s">
        <v>639</v>
      </c>
      <c r="W412" s="120" t="s">
        <v>1847</v>
      </c>
      <c r="X412" s="120" t="s">
        <v>644</v>
      </c>
      <c r="Y412" s="120">
        <v>1.56</v>
      </c>
      <c r="Z412" s="120" t="s">
        <v>645</v>
      </c>
      <c r="AA412" s="120">
        <v>0</v>
      </c>
      <c r="AB412" s="137" t="s">
        <v>745</v>
      </c>
      <c r="AC412" s="120">
        <v>2012</v>
      </c>
      <c r="AD412" s="120">
        <v>10</v>
      </c>
      <c r="AE412" s="120" t="s">
        <v>1197</v>
      </c>
      <c r="AF412" s="120" t="s">
        <v>1136</v>
      </c>
      <c r="AG412" s="120" t="s">
        <v>1137</v>
      </c>
      <c r="AH412" s="120">
        <v>2</v>
      </c>
      <c r="AI412">
        <v>2</v>
      </c>
      <c r="AJ412" s="121">
        <v>1</v>
      </c>
      <c r="AK412" s="120" t="s">
        <v>74</v>
      </c>
      <c r="AL412" s="121">
        <v>0</v>
      </c>
      <c r="AM412" s="120">
        <v>3.9066666666666698</v>
      </c>
      <c r="AN412" s="120">
        <v>5.4183333333333303</v>
      </c>
      <c r="AO412" s="121">
        <v>0</v>
      </c>
      <c r="AP412" s="120">
        <v>2</v>
      </c>
    </row>
    <row r="413" spans="1:42" x14ac:dyDescent="0.25">
      <c r="A413" t="s">
        <v>33</v>
      </c>
      <c r="B413" s="81" t="s">
        <v>38</v>
      </c>
      <c r="C413" s="81" t="s">
        <v>49</v>
      </c>
      <c r="D413" s="120" t="s">
        <v>51</v>
      </c>
      <c r="E413" s="120" t="s">
        <v>57</v>
      </c>
      <c r="F413" s="136">
        <v>2</v>
      </c>
      <c r="G413" s="120" t="s">
        <v>61</v>
      </c>
      <c r="H413" s="120" t="s">
        <v>64</v>
      </c>
      <c r="I413" s="120">
        <v>6</v>
      </c>
      <c r="J413" s="120" t="s">
        <v>69</v>
      </c>
      <c r="K413" s="120" t="s">
        <v>70</v>
      </c>
      <c r="L413" s="120">
        <v>0</v>
      </c>
      <c r="M413" s="120">
        <v>0</v>
      </c>
      <c r="N413" s="120">
        <v>1</v>
      </c>
      <c r="O413" s="120">
        <v>0</v>
      </c>
      <c r="P413" s="120">
        <v>0</v>
      </c>
      <c r="Q413" s="120" t="s">
        <v>75</v>
      </c>
      <c r="R413" s="79" t="s">
        <v>1406</v>
      </c>
      <c r="S413" s="137" t="s">
        <v>559</v>
      </c>
      <c r="T413" s="120">
        <v>2.919921875</v>
      </c>
      <c r="U413" s="120" t="s">
        <v>640</v>
      </c>
      <c r="V413" s="120" t="s">
        <v>639</v>
      </c>
      <c r="W413" s="120" t="s">
        <v>1846</v>
      </c>
      <c r="X413" s="120" t="s">
        <v>643</v>
      </c>
      <c r="Y413" s="120">
        <v>0.78</v>
      </c>
      <c r="Z413" s="120" t="s">
        <v>645</v>
      </c>
      <c r="AA413" s="120">
        <v>0</v>
      </c>
      <c r="AB413" s="137" t="s">
        <v>711</v>
      </c>
      <c r="AC413" s="120">
        <v>2012</v>
      </c>
      <c r="AD413" s="120">
        <v>12</v>
      </c>
      <c r="AE413" s="120" t="s">
        <v>1196</v>
      </c>
      <c r="AF413" s="120" t="s">
        <v>1133</v>
      </c>
      <c r="AG413" s="120" t="s">
        <v>1138</v>
      </c>
      <c r="AH413" s="120">
        <v>2</v>
      </c>
      <c r="AI413">
        <v>1</v>
      </c>
      <c r="AJ413" s="121">
        <v>2</v>
      </c>
      <c r="AK413" s="120" t="s">
        <v>74</v>
      </c>
      <c r="AL413" s="121">
        <v>1</v>
      </c>
      <c r="AM413" s="120">
        <v>5.22</v>
      </c>
      <c r="AN413" s="120">
        <v>-3.9833333333333298</v>
      </c>
      <c r="AO413" s="121">
        <v>0</v>
      </c>
      <c r="AP413" s="120">
        <v>3</v>
      </c>
    </row>
    <row r="414" spans="1:42" x14ac:dyDescent="0.25">
      <c r="A414" t="s">
        <v>33</v>
      </c>
      <c r="B414" s="81" t="s">
        <v>38</v>
      </c>
      <c r="C414" s="81" t="s">
        <v>48</v>
      </c>
      <c r="D414" s="120" t="s">
        <v>51</v>
      </c>
      <c r="E414" s="120" t="s">
        <v>56</v>
      </c>
      <c r="F414" s="136">
        <v>58</v>
      </c>
      <c r="G414" s="120" t="s">
        <v>59</v>
      </c>
      <c r="H414" s="120" t="s">
        <v>65</v>
      </c>
      <c r="I414" s="120">
        <v>8</v>
      </c>
      <c r="J414" s="120" t="s">
        <v>69</v>
      </c>
      <c r="K414" s="120" t="s">
        <v>71</v>
      </c>
      <c r="L414" s="120">
        <v>1</v>
      </c>
      <c r="M414" s="120">
        <v>1</v>
      </c>
      <c r="N414" s="120">
        <v>0</v>
      </c>
      <c r="O414" s="120">
        <v>0</v>
      </c>
      <c r="P414" s="120">
        <v>0</v>
      </c>
      <c r="Q414" s="120" t="s">
        <v>75</v>
      </c>
      <c r="R414" s="79" t="s">
        <v>1409</v>
      </c>
      <c r="S414" s="137" t="s">
        <v>168</v>
      </c>
      <c r="T414" s="120">
        <v>4.83984375</v>
      </c>
      <c r="U414" s="120" t="s">
        <v>639</v>
      </c>
      <c r="V414" s="120" t="s">
        <v>639</v>
      </c>
      <c r="W414" s="120" t="s">
        <v>1846</v>
      </c>
      <c r="X414" s="120" t="s">
        <v>643</v>
      </c>
      <c r="Y414" s="120">
        <v>1.1000000000000001</v>
      </c>
      <c r="Z414" s="120" t="s">
        <v>645</v>
      </c>
      <c r="AA414" s="120">
        <v>0</v>
      </c>
      <c r="AB414" s="137" t="s">
        <v>727</v>
      </c>
      <c r="AC414" s="120">
        <v>2013</v>
      </c>
      <c r="AD414" s="120">
        <v>1</v>
      </c>
      <c r="AE414" s="120" t="s">
        <v>1196</v>
      </c>
      <c r="AF414" s="120" t="s">
        <v>1133</v>
      </c>
      <c r="AG414" s="120" t="s">
        <v>1138</v>
      </c>
      <c r="AH414" s="120">
        <v>2</v>
      </c>
      <c r="AI414">
        <v>2</v>
      </c>
      <c r="AJ414" s="121">
        <v>3</v>
      </c>
      <c r="AK414" s="120" t="s">
        <v>74</v>
      </c>
      <c r="AL414" s="121">
        <v>1</v>
      </c>
      <c r="AM414" s="120">
        <v>5.35</v>
      </c>
      <c r="AN414" s="120">
        <v>4.0333333333333297</v>
      </c>
      <c r="AO414" s="121">
        <v>0</v>
      </c>
      <c r="AP414" s="120">
        <v>2</v>
      </c>
    </row>
    <row r="415" spans="1:42" x14ac:dyDescent="0.25">
      <c r="A415" t="s">
        <v>33</v>
      </c>
      <c r="B415" s="81" t="s">
        <v>34</v>
      </c>
      <c r="C415" s="81" t="s">
        <v>48</v>
      </c>
      <c r="D415" s="120" t="s">
        <v>46</v>
      </c>
      <c r="E415" s="120" t="s">
        <v>56</v>
      </c>
      <c r="F415" s="136">
        <v>45</v>
      </c>
      <c r="G415" s="120" t="s">
        <v>59</v>
      </c>
      <c r="H415" s="120" t="s">
        <v>62</v>
      </c>
      <c r="I415" s="120">
        <v>16</v>
      </c>
      <c r="J415" s="120" t="s">
        <v>67</v>
      </c>
      <c r="K415" s="120" t="s">
        <v>73</v>
      </c>
      <c r="L415" s="120">
        <v>0</v>
      </c>
      <c r="M415" s="120">
        <v>0</v>
      </c>
      <c r="N415" s="120">
        <v>0</v>
      </c>
      <c r="O415" s="120">
        <v>0</v>
      </c>
      <c r="P415" s="120">
        <v>0</v>
      </c>
      <c r="Q415" s="120" t="s">
        <v>76</v>
      </c>
      <c r="R415" s="79" t="s">
        <v>1410</v>
      </c>
      <c r="S415" s="137" t="s">
        <v>251</v>
      </c>
      <c r="T415" s="120">
        <v>3.2001953125</v>
      </c>
      <c r="U415" s="120" t="s">
        <v>640</v>
      </c>
      <c r="V415" s="120" t="s">
        <v>639</v>
      </c>
      <c r="W415" s="120" t="s">
        <v>1846</v>
      </c>
      <c r="X415" s="120" t="s">
        <v>643</v>
      </c>
      <c r="Y415" s="120">
        <v>0.91</v>
      </c>
      <c r="Z415" s="120" t="s">
        <v>645</v>
      </c>
      <c r="AA415" s="120">
        <v>0</v>
      </c>
      <c r="AB415" s="137" t="s">
        <v>804</v>
      </c>
      <c r="AC415" s="120">
        <v>2013</v>
      </c>
      <c r="AD415" s="120">
        <v>1</v>
      </c>
      <c r="AE415" s="120" t="s">
        <v>1196</v>
      </c>
      <c r="AF415" s="120" t="s">
        <v>1133</v>
      </c>
      <c r="AG415" s="120" t="s">
        <v>1137</v>
      </c>
      <c r="AH415" s="120">
        <v>2</v>
      </c>
      <c r="AI415">
        <v>1</v>
      </c>
      <c r="AJ415" s="121">
        <v>1</v>
      </c>
      <c r="AK415" s="120" t="s">
        <v>74</v>
      </c>
      <c r="AL415" s="121">
        <v>0</v>
      </c>
      <c r="AM415" s="120">
        <v>3.7716666666666701</v>
      </c>
      <c r="AN415" s="120">
        <v>5.8183333333333298</v>
      </c>
      <c r="AO415" s="121">
        <v>0</v>
      </c>
      <c r="AP415" s="120">
        <v>3</v>
      </c>
    </row>
    <row r="416" spans="1:42" x14ac:dyDescent="0.25">
      <c r="A416" t="s">
        <v>33</v>
      </c>
      <c r="B416" s="81" t="s">
        <v>34</v>
      </c>
      <c r="C416" s="81" t="s">
        <v>47</v>
      </c>
      <c r="D416" s="120" t="s">
        <v>46</v>
      </c>
      <c r="E416" s="120" t="s">
        <v>56</v>
      </c>
      <c r="F416" s="136">
        <v>40</v>
      </c>
      <c r="G416" s="120" t="s">
        <v>59</v>
      </c>
      <c r="H416" s="120" t="s">
        <v>65</v>
      </c>
      <c r="I416" s="120">
        <v>17</v>
      </c>
      <c r="J416" s="120" t="s">
        <v>67</v>
      </c>
      <c r="K416" s="120" t="s">
        <v>70</v>
      </c>
      <c r="L416" s="120">
        <v>1</v>
      </c>
      <c r="M416" s="120">
        <v>0</v>
      </c>
      <c r="N416" s="120">
        <v>0</v>
      </c>
      <c r="O416" s="120">
        <v>0</v>
      </c>
      <c r="P416" s="120">
        <v>0</v>
      </c>
      <c r="Q416" s="120" t="s">
        <v>75</v>
      </c>
      <c r="R416" s="79" t="s">
        <v>1413</v>
      </c>
      <c r="S416" s="137" t="s">
        <v>121</v>
      </c>
      <c r="T416" s="120">
        <v>3.25</v>
      </c>
      <c r="U416" s="120" t="s">
        <v>640</v>
      </c>
      <c r="V416" s="120" t="s">
        <v>639</v>
      </c>
      <c r="W416" s="120" t="s">
        <v>1846</v>
      </c>
      <c r="X416" s="120" t="s">
        <v>643</v>
      </c>
      <c r="Y416" s="120">
        <v>1.1000000000000001</v>
      </c>
      <c r="Z416" s="120" t="s">
        <v>645</v>
      </c>
      <c r="AA416" s="120">
        <v>0</v>
      </c>
      <c r="AB416" s="137" t="s">
        <v>689</v>
      </c>
      <c r="AC416" s="120">
        <v>2013</v>
      </c>
      <c r="AD416" s="120">
        <v>2</v>
      </c>
      <c r="AE416" s="120" t="s">
        <v>1196</v>
      </c>
      <c r="AF416" s="120" t="s">
        <v>1133</v>
      </c>
      <c r="AG416" s="120" t="s">
        <v>1137</v>
      </c>
      <c r="AH416" s="120">
        <v>2</v>
      </c>
      <c r="AI416">
        <v>1</v>
      </c>
      <c r="AJ416" s="121">
        <v>3</v>
      </c>
      <c r="AK416" s="120" t="s">
        <v>74</v>
      </c>
      <c r="AL416" s="121">
        <v>1</v>
      </c>
      <c r="AM416" s="120">
        <v>3.6746666666666701</v>
      </c>
      <c r="AN416" s="120">
        <v>5.88533333333333</v>
      </c>
      <c r="AO416" s="121">
        <v>0</v>
      </c>
      <c r="AP416" s="120">
        <v>3</v>
      </c>
    </row>
    <row r="417" spans="1:42" x14ac:dyDescent="0.25">
      <c r="A417" t="s">
        <v>32</v>
      </c>
      <c r="B417" s="81" t="s">
        <v>34</v>
      </c>
      <c r="C417" s="81" t="s">
        <v>47</v>
      </c>
      <c r="D417" s="120" t="s">
        <v>53</v>
      </c>
      <c r="E417" s="120" t="s">
        <v>56</v>
      </c>
      <c r="F417" s="136">
        <v>30</v>
      </c>
      <c r="G417" s="120" t="s">
        <v>59</v>
      </c>
      <c r="H417" s="120" t="s">
        <v>62</v>
      </c>
      <c r="I417" s="120">
        <v>6</v>
      </c>
      <c r="J417" s="120" t="s">
        <v>69</v>
      </c>
      <c r="K417" s="120" t="s">
        <v>70</v>
      </c>
      <c r="L417" s="120">
        <v>0</v>
      </c>
      <c r="M417" s="120">
        <v>0</v>
      </c>
      <c r="N417" s="120">
        <v>0</v>
      </c>
      <c r="O417" s="120">
        <v>0</v>
      </c>
      <c r="P417" s="120">
        <v>0</v>
      </c>
      <c r="Q417" s="120" t="s">
        <v>76</v>
      </c>
      <c r="R417" s="79" t="s">
        <v>1420</v>
      </c>
      <c r="S417" s="137" t="s">
        <v>268</v>
      </c>
      <c r="T417" s="120">
        <v>2.9697265625</v>
      </c>
      <c r="U417" s="120" t="s">
        <v>640</v>
      </c>
      <c r="V417" s="120" t="s">
        <v>639</v>
      </c>
      <c r="W417" s="120" t="s">
        <v>1846</v>
      </c>
      <c r="X417" s="120" t="s">
        <v>643</v>
      </c>
      <c r="Y417" s="120">
        <v>0.77</v>
      </c>
      <c r="Z417" s="120" t="s">
        <v>645</v>
      </c>
      <c r="AA417" s="120">
        <v>0</v>
      </c>
      <c r="AB417" s="137" t="s">
        <v>819</v>
      </c>
      <c r="AC417" s="120">
        <v>2013</v>
      </c>
      <c r="AD417" s="120">
        <v>2</v>
      </c>
      <c r="AE417" s="120" t="s">
        <v>1196</v>
      </c>
      <c r="AF417" s="120" t="s">
        <v>1133</v>
      </c>
      <c r="AG417" s="120" t="s">
        <v>1137</v>
      </c>
      <c r="AH417" s="120">
        <v>2</v>
      </c>
      <c r="AI417">
        <v>1</v>
      </c>
      <c r="AJ417" s="121">
        <v>1</v>
      </c>
      <c r="AK417" s="120" t="s">
        <v>74</v>
      </c>
      <c r="AL417" s="121">
        <v>0</v>
      </c>
      <c r="AM417" s="120">
        <v>3.85</v>
      </c>
      <c r="AN417" s="120">
        <v>5.95</v>
      </c>
      <c r="AO417" s="121">
        <v>0</v>
      </c>
      <c r="AP417" s="120">
        <v>3</v>
      </c>
    </row>
    <row r="418" spans="1:42" x14ac:dyDescent="0.25">
      <c r="A418" t="s">
        <v>33</v>
      </c>
      <c r="B418" s="81" t="s">
        <v>34</v>
      </c>
      <c r="C418" s="81" t="s">
        <v>47</v>
      </c>
      <c r="D418" s="120" t="s">
        <v>46</v>
      </c>
      <c r="E418" s="120" t="s">
        <v>56</v>
      </c>
      <c r="F418" s="136">
        <v>133</v>
      </c>
      <c r="G418" s="120" t="s">
        <v>59</v>
      </c>
      <c r="H418" s="120" t="s">
        <v>66</v>
      </c>
      <c r="I418" s="120">
        <v>6</v>
      </c>
      <c r="J418" s="120" t="s">
        <v>69</v>
      </c>
      <c r="K418" s="120" t="s">
        <v>70</v>
      </c>
      <c r="L418" s="120">
        <v>0</v>
      </c>
      <c r="M418" s="120">
        <v>1</v>
      </c>
      <c r="N418" s="120">
        <v>0</v>
      </c>
      <c r="O418" s="120">
        <v>0</v>
      </c>
      <c r="P418" s="120">
        <v>0</v>
      </c>
      <c r="Q418" s="120" t="s">
        <v>75</v>
      </c>
      <c r="R418" s="79" t="s">
        <v>1426</v>
      </c>
      <c r="S418" s="137" t="s">
        <v>233</v>
      </c>
      <c r="T418" s="120">
        <v>3.1103515625</v>
      </c>
      <c r="U418" s="120" t="s">
        <v>640</v>
      </c>
      <c r="V418" s="120" t="s">
        <v>639</v>
      </c>
      <c r="W418" s="120" t="s">
        <v>1847</v>
      </c>
      <c r="X418" s="120" t="s">
        <v>643</v>
      </c>
      <c r="Y418" s="120">
        <v>1.45</v>
      </c>
      <c r="Z418" s="120" t="s">
        <v>647</v>
      </c>
      <c r="AA418" s="120">
        <v>5.4302505450323224</v>
      </c>
      <c r="AB418" s="137" t="s">
        <v>788</v>
      </c>
      <c r="AC418" s="120">
        <v>2013</v>
      </c>
      <c r="AD418" s="120">
        <v>4</v>
      </c>
      <c r="AE418" s="120" t="s">
        <v>1197</v>
      </c>
      <c r="AF418" s="120" t="s">
        <v>1135</v>
      </c>
      <c r="AG418" s="120" t="s">
        <v>1137</v>
      </c>
      <c r="AH418" s="120">
        <v>2</v>
      </c>
      <c r="AI418">
        <v>3</v>
      </c>
      <c r="AJ418" s="121">
        <v>2</v>
      </c>
      <c r="AK418" s="120" t="s">
        <v>74</v>
      </c>
      <c r="AL418" s="121">
        <v>1</v>
      </c>
      <c r="AM418" s="120">
        <v>2.5166666666666702</v>
      </c>
      <c r="AN418" s="120">
        <v>6.8333333333333304</v>
      </c>
      <c r="AO418" s="121">
        <v>0</v>
      </c>
      <c r="AP418" s="120">
        <v>3</v>
      </c>
    </row>
    <row r="419" spans="1:42" x14ac:dyDescent="0.25">
      <c r="A419" t="s">
        <v>33</v>
      </c>
      <c r="B419" s="81" t="s">
        <v>36</v>
      </c>
      <c r="C419" s="81" t="s">
        <v>49</v>
      </c>
      <c r="D419" s="120" t="s">
        <v>51</v>
      </c>
      <c r="E419" s="120" t="s">
        <v>56</v>
      </c>
      <c r="F419" s="136">
        <v>27</v>
      </c>
      <c r="G419" s="120" t="s">
        <v>59</v>
      </c>
      <c r="H419" s="120" t="s">
        <v>62</v>
      </c>
      <c r="I419" s="120">
        <v>9</v>
      </c>
      <c r="J419" s="120" t="s">
        <v>69</v>
      </c>
      <c r="K419" s="120" t="s">
        <v>70</v>
      </c>
      <c r="L419" s="120">
        <v>0</v>
      </c>
      <c r="M419" s="120">
        <v>0</v>
      </c>
      <c r="N419" s="120">
        <v>0</v>
      </c>
      <c r="O419" s="120">
        <v>0</v>
      </c>
      <c r="P419" s="120">
        <v>0</v>
      </c>
      <c r="Q419" s="120" t="s">
        <v>74</v>
      </c>
      <c r="R419" s="79" t="s">
        <v>1433</v>
      </c>
      <c r="S419" s="137" t="s">
        <v>109</v>
      </c>
      <c r="T419" s="120">
        <v>4.7099609375</v>
      </c>
      <c r="U419" s="120" t="s">
        <v>639</v>
      </c>
      <c r="V419" s="120" t="s">
        <v>639</v>
      </c>
      <c r="W419" s="120" t="s">
        <v>1847</v>
      </c>
      <c r="X419" s="120" t="s">
        <v>644</v>
      </c>
      <c r="Y419" s="120">
        <v>1.86</v>
      </c>
      <c r="Z419" s="120" t="s">
        <v>647</v>
      </c>
      <c r="AA419" s="120">
        <v>5.3644731407985056</v>
      </c>
      <c r="AB419" s="137" t="s">
        <v>678</v>
      </c>
      <c r="AC419" s="120">
        <v>2013</v>
      </c>
      <c r="AD419" s="120">
        <v>5</v>
      </c>
      <c r="AE419" s="120" t="s">
        <v>1197</v>
      </c>
      <c r="AF419" s="120" t="s">
        <v>1135</v>
      </c>
      <c r="AG419" s="120" t="s">
        <v>1138</v>
      </c>
      <c r="AH419" s="120">
        <v>2</v>
      </c>
      <c r="AI419">
        <v>2</v>
      </c>
      <c r="AJ419" s="121">
        <v>1</v>
      </c>
      <c r="AK419" s="120" t="s">
        <v>74</v>
      </c>
      <c r="AL419" s="121">
        <v>0</v>
      </c>
      <c r="AM419" s="120">
        <v>5.6950000000000003</v>
      </c>
      <c r="AN419" s="120">
        <v>1.33666666666667</v>
      </c>
      <c r="AO419" s="121">
        <v>0</v>
      </c>
      <c r="AP419" s="120">
        <v>3</v>
      </c>
    </row>
    <row r="420" spans="1:42" x14ac:dyDescent="0.25">
      <c r="A420" t="s">
        <v>32</v>
      </c>
      <c r="B420" s="81" t="s">
        <v>34</v>
      </c>
      <c r="C420" s="81" t="s">
        <v>47</v>
      </c>
      <c r="D420" s="120" t="s">
        <v>51</v>
      </c>
      <c r="E420" s="120" t="s">
        <v>56</v>
      </c>
      <c r="F420" s="136">
        <v>0.5</v>
      </c>
      <c r="G420" s="120" t="s">
        <v>60</v>
      </c>
      <c r="H420" s="120" t="s">
        <v>62</v>
      </c>
      <c r="I420" s="120">
        <v>7</v>
      </c>
      <c r="J420" s="120" t="s">
        <v>69</v>
      </c>
      <c r="K420" s="120" t="s">
        <v>70</v>
      </c>
      <c r="L420" s="120">
        <v>0</v>
      </c>
      <c r="M420" s="120">
        <v>0</v>
      </c>
      <c r="N420" s="120">
        <v>0</v>
      </c>
      <c r="O420" s="120">
        <v>0</v>
      </c>
      <c r="P420" s="120">
        <v>0</v>
      </c>
      <c r="Q420" s="120" t="s">
        <v>76</v>
      </c>
      <c r="R420" s="79" t="s">
        <v>1434</v>
      </c>
      <c r="S420" s="137" t="s">
        <v>459</v>
      </c>
      <c r="T420" s="120">
        <v>3.669921875</v>
      </c>
      <c r="U420" s="120" t="s">
        <v>639</v>
      </c>
      <c r="V420" s="120" t="s">
        <v>639</v>
      </c>
      <c r="W420" s="120" t="s">
        <v>1845</v>
      </c>
      <c r="X420" s="120" t="s">
        <v>642</v>
      </c>
      <c r="Y420" s="120">
        <v>0.15</v>
      </c>
      <c r="Z420" s="120" t="s">
        <v>645</v>
      </c>
      <c r="AA420" s="120">
        <v>3.3931739628314959</v>
      </c>
      <c r="AB420" s="137" t="s">
        <v>984</v>
      </c>
      <c r="AC420" s="120">
        <v>2013</v>
      </c>
      <c r="AD420" s="120">
        <v>5</v>
      </c>
      <c r="AE420" s="120" t="s">
        <v>1197</v>
      </c>
      <c r="AF420" s="120" t="s">
        <v>1135</v>
      </c>
      <c r="AG420" s="120" t="s">
        <v>1137</v>
      </c>
      <c r="AH420" s="120">
        <v>2</v>
      </c>
      <c r="AI420">
        <v>1</v>
      </c>
      <c r="AJ420" s="121">
        <v>1</v>
      </c>
      <c r="AK420" s="120" t="s">
        <v>74</v>
      </c>
      <c r="AL420" s="121">
        <v>0</v>
      </c>
      <c r="AM420" s="120">
        <v>4.7216666666666702</v>
      </c>
      <c r="AN420" s="120">
        <v>8.3450000000000006</v>
      </c>
      <c r="AO420" s="121">
        <v>0</v>
      </c>
      <c r="AP420" s="120">
        <v>3</v>
      </c>
    </row>
    <row r="421" spans="1:42" x14ac:dyDescent="0.25">
      <c r="A421" t="s">
        <v>33</v>
      </c>
      <c r="B421" s="81" t="s">
        <v>34</v>
      </c>
      <c r="C421" s="81" t="s">
        <v>49</v>
      </c>
      <c r="D421" s="120" t="s">
        <v>53</v>
      </c>
      <c r="E421" s="120" t="s">
        <v>57</v>
      </c>
      <c r="F421" s="136">
        <v>9</v>
      </c>
      <c r="G421" s="120" t="s">
        <v>61</v>
      </c>
      <c r="H421" s="120" t="s">
        <v>62</v>
      </c>
      <c r="I421" s="120">
        <v>6</v>
      </c>
      <c r="J421" s="120" t="s">
        <v>69</v>
      </c>
      <c r="K421" s="120" t="s">
        <v>70</v>
      </c>
      <c r="L421" s="120">
        <v>0</v>
      </c>
      <c r="M421" s="120">
        <v>0</v>
      </c>
      <c r="N421" s="120">
        <v>0</v>
      </c>
      <c r="O421" s="120">
        <v>0</v>
      </c>
      <c r="P421" s="120">
        <v>0</v>
      </c>
      <c r="Q421" s="120" t="s">
        <v>75</v>
      </c>
      <c r="R421" s="79" t="s">
        <v>1438</v>
      </c>
      <c r="S421" s="137" t="s">
        <v>598</v>
      </c>
      <c r="T421" s="120">
        <v>5.8798828125</v>
      </c>
      <c r="U421" s="120" t="s">
        <v>641</v>
      </c>
      <c r="V421" s="120" t="s">
        <v>641</v>
      </c>
      <c r="W421" s="120" t="s">
        <v>1847</v>
      </c>
      <c r="X421" s="120" t="s">
        <v>644</v>
      </c>
      <c r="Y421" s="120">
        <v>1.59</v>
      </c>
      <c r="Z421" s="120" t="s">
        <v>645</v>
      </c>
      <c r="AA421" s="120">
        <v>1.1991373583441589</v>
      </c>
      <c r="AB421" s="137" t="s">
        <v>1102</v>
      </c>
      <c r="AC421" s="120">
        <v>2013</v>
      </c>
      <c r="AD421" s="120">
        <v>6</v>
      </c>
      <c r="AE421" s="120" t="s">
        <v>1197</v>
      </c>
      <c r="AF421" s="120" t="s">
        <v>1135</v>
      </c>
      <c r="AG421" s="120" t="s">
        <v>1137</v>
      </c>
      <c r="AH421" s="120">
        <v>3</v>
      </c>
      <c r="AI421">
        <v>2</v>
      </c>
      <c r="AJ421" s="121">
        <v>1</v>
      </c>
      <c r="AK421" s="120" t="s">
        <v>74</v>
      </c>
      <c r="AL421" s="121">
        <v>0</v>
      </c>
      <c r="AM421" s="120">
        <v>6.2750000000000004</v>
      </c>
      <c r="AN421" s="120">
        <v>3.3450000000000002</v>
      </c>
      <c r="AO421" s="121">
        <v>0</v>
      </c>
      <c r="AP421" s="120">
        <v>3</v>
      </c>
    </row>
    <row r="422" spans="1:42" x14ac:dyDescent="0.25">
      <c r="A422" t="s">
        <v>33</v>
      </c>
      <c r="B422" s="81" t="s">
        <v>34</v>
      </c>
      <c r="C422" s="81" t="s">
        <v>50</v>
      </c>
      <c r="D422" s="120" t="s">
        <v>51</v>
      </c>
      <c r="E422" s="120" t="s">
        <v>56</v>
      </c>
      <c r="F422" s="136">
        <v>30</v>
      </c>
      <c r="G422" s="120" t="s">
        <v>59</v>
      </c>
      <c r="H422" s="120" t="s">
        <v>66</v>
      </c>
      <c r="I422" s="120">
        <v>14</v>
      </c>
      <c r="J422" s="120" t="s">
        <v>67</v>
      </c>
      <c r="K422" s="120" t="s">
        <v>70</v>
      </c>
      <c r="L422" s="120">
        <v>0</v>
      </c>
      <c r="M422" s="120">
        <v>1</v>
      </c>
      <c r="N422" s="120">
        <v>0</v>
      </c>
      <c r="O422" s="120">
        <v>0</v>
      </c>
      <c r="P422" s="120">
        <v>0</v>
      </c>
      <c r="Q422" s="120" t="s">
        <v>75</v>
      </c>
      <c r="R422" s="79" t="s">
        <v>1442</v>
      </c>
      <c r="S422" s="137" t="s">
        <v>134</v>
      </c>
      <c r="T422" s="120">
        <v>3.4599609375</v>
      </c>
      <c r="U422" s="120" t="s">
        <v>639</v>
      </c>
      <c r="V422" s="120" t="s">
        <v>639</v>
      </c>
      <c r="W422" s="120" t="s">
        <v>1846</v>
      </c>
      <c r="X422" s="120" t="s">
        <v>643</v>
      </c>
      <c r="Y422" s="120">
        <v>1.06</v>
      </c>
      <c r="Z422" s="120" t="s">
        <v>645</v>
      </c>
      <c r="AA422" s="120">
        <v>3.212416777387253</v>
      </c>
      <c r="AB422" s="137" t="s">
        <v>700</v>
      </c>
      <c r="AC422" s="120">
        <v>2013</v>
      </c>
      <c r="AD422" s="120">
        <v>6</v>
      </c>
      <c r="AE422" s="120" t="s">
        <v>1197</v>
      </c>
      <c r="AF422" s="120" t="s">
        <v>1135</v>
      </c>
      <c r="AG422" s="120" t="s">
        <v>1137</v>
      </c>
      <c r="AH422" s="120">
        <v>2</v>
      </c>
      <c r="AI422">
        <v>2</v>
      </c>
      <c r="AJ422" s="121">
        <v>2</v>
      </c>
      <c r="AK422" s="120" t="s">
        <v>74</v>
      </c>
      <c r="AL422" s="121">
        <v>1</v>
      </c>
      <c r="AM422" s="120">
        <v>4.0333333333333297</v>
      </c>
      <c r="AN422" s="120">
        <v>8.0333333333333297</v>
      </c>
      <c r="AO422" s="121">
        <v>0</v>
      </c>
      <c r="AP422" s="120">
        <v>3</v>
      </c>
    </row>
    <row r="423" spans="1:42" x14ac:dyDescent="0.25">
      <c r="A423" t="s">
        <v>33</v>
      </c>
      <c r="B423" s="81" t="s">
        <v>34</v>
      </c>
      <c r="C423" s="81" t="s">
        <v>48</v>
      </c>
      <c r="D423" s="120" t="s">
        <v>46</v>
      </c>
      <c r="E423" s="120" t="s">
        <v>57</v>
      </c>
      <c r="F423" s="136">
        <v>7</v>
      </c>
      <c r="G423" s="120" t="s">
        <v>61</v>
      </c>
      <c r="H423" s="120" t="s">
        <v>62</v>
      </c>
      <c r="I423" s="120">
        <v>6</v>
      </c>
      <c r="J423" s="120" t="s">
        <v>69</v>
      </c>
      <c r="K423" s="120" t="s">
        <v>71</v>
      </c>
      <c r="L423" s="120">
        <v>0</v>
      </c>
      <c r="M423" s="120">
        <v>0</v>
      </c>
      <c r="N423" s="120">
        <v>0</v>
      </c>
      <c r="O423" s="120">
        <v>0</v>
      </c>
      <c r="P423" s="120">
        <v>0</v>
      </c>
      <c r="Q423" s="120" t="s">
        <v>74</v>
      </c>
      <c r="R423" s="79" t="s">
        <v>1451</v>
      </c>
      <c r="S423" s="137" t="s">
        <v>474</v>
      </c>
      <c r="T423" s="120">
        <v>4.25</v>
      </c>
      <c r="U423" s="120" t="s">
        <v>639</v>
      </c>
      <c r="V423" s="120" t="s">
        <v>639</v>
      </c>
      <c r="W423" s="120" t="s">
        <v>1846</v>
      </c>
      <c r="X423" s="120" t="s">
        <v>643</v>
      </c>
      <c r="Y423" s="120">
        <v>1.24</v>
      </c>
      <c r="Z423" s="120" t="s">
        <v>645</v>
      </c>
      <c r="AA423" s="120">
        <v>0</v>
      </c>
      <c r="AB423" s="137" t="s">
        <v>998</v>
      </c>
      <c r="AC423" s="120">
        <v>2013</v>
      </c>
      <c r="AD423" s="120">
        <v>8</v>
      </c>
      <c r="AE423" s="120" t="s">
        <v>1197</v>
      </c>
      <c r="AF423" s="120" t="s">
        <v>1134</v>
      </c>
      <c r="AG423" s="120" t="s">
        <v>1137</v>
      </c>
      <c r="AH423" s="120">
        <v>2</v>
      </c>
      <c r="AI423">
        <v>2</v>
      </c>
      <c r="AJ423" s="121">
        <v>1</v>
      </c>
      <c r="AK423" s="120" t="s">
        <v>74</v>
      </c>
      <c r="AL423" s="121">
        <v>0</v>
      </c>
      <c r="AM423" s="120">
        <v>6.3</v>
      </c>
      <c r="AN423" s="120">
        <v>3.43333333333333</v>
      </c>
      <c r="AO423" s="121">
        <v>0</v>
      </c>
      <c r="AP423" s="120">
        <v>2</v>
      </c>
    </row>
    <row r="424" spans="1:42" x14ac:dyDescent="0.25">
      <c r="A424" t="s">
        <v>32</v>
      </c>
      <c r="B424" s="81" t="s">
        <v>34</v>
      </c>
      <c r="C424" s="81" t="s">
        <v>49</v>
      </c>
      <c r="D424" s="120" t="s">
        <v>46</v>
      </c>
      <c r="E424" s="120" t="s">
        <v>56</v>
      </c>
      <c r="F424" s="136">
        <v>25</v>
      </c>
      <c r="G424" s="120" t="s">
        <v>59</v>
      </c>
      <c r="H424" s="120" t="s">
        <v>62</v>
      </c>
      <c r="I424" s="120">
        <v>6</v>
      </c>
      <c r="J424" s="120" t="s">
        <v>69</v>
      </c>
      <c r="K424" s="120" t="s">
        <v>70</v>
      </c>
      <c r="L424" s="120">
        <v>0</v>
      </c>
      <c r="M424" s="120">
        <v>0</v>
      </c>
      <c r="N424" s="120">
        <v>0</v>
      </c>
      <c r="O424" s="120">
        <v>0</v>
      </c>
      <c r="P424" s="120">
        <v>0</v>
      </c>
      <c r="Q424" s="120" t="s">
        <v>74</v>
      </c>
      <c r="R424" s="79" t="s">
        <v>1454</v>
      </c>
      <c r="S424" s="137" t="s">
        <v>112</v>
      </c>
      <c r="T424" s="120">
        <v>3.3095703125</v>
      </c>
      <c r="U424" s="120" t="s">
        <v>640</v>
      </c>
      <c r="V424" s="120" t="s">
        <v>639</v>
      </c>
      <c r="W424" s="120" t="s">
        <v>1846</v>
      </c>
      <c r="X424" s="120" t="s">
        <v>643</v>
      </c>
      <c r="Y424" s="120">
        <v>1.1100000000000001</v>
      </c>
      <c r="Z424" s="120" t="s">
        <v>647</v>
      </c>
      <c r="AA424" s="120">
        <v>30.121074803173482</v>
      </c>
      <c r="AB424" s="137" t="s">
        <v>680</v>
      </c>
      <c r="AC424" s="120">
        <v>2013</v>
      </c>
      <c r="AD424" s="120">
        <v>9</v>
      </c>
      <c r="AE424" s="120" t="s">
        <v>1197</v>
      </c>
      <c r="AF424" s="120" t="s">
        <v>1134</v>
      </c>
      <c r="AG424" s="120" t="s">
        <v>1137</v>
      </c>
      <c r="AH424" s="120">
        <v>2</v>
      </c>
      <c r="AI424">
        <v>2</v>
      </c>
      <c r="AJ424" s="121">
        <v>1</v>
      </c>
      <c r="AK424" s="120" t="s">
        <v>74</v>
      </c>
      <c r="AL424" s="121">
        <v>0</v>
      </c>
      <c r="AM424" s="120">
        <v>4.18333333333333</v>
      </c>
      <c r="AN424" s="120">
        <v>5.56666666666667</v>
      </c>
      <c r="AO424" s="121">
        <v>0</v>
      </c>
      <c r="AP424" s="120">
        <v>3</v>
      </c>
    </row>
    <row r="425" spans="1:42" x14ac:dyDescent="0.25">
      <c r="A425" t="s">
        <v>33</v>
      </c>
      <c r="B425" s="81" t="s">
        <v>34</v>
      </c>
      <c r="C425" s="81" t="s">
        <v>48</v>
      </c>
      <c r="D425" s="120" t="s">
        <v>53</v>
      </c>
      <c r="E425" s="120" t="s">
        <v>56</v>
      </c>
      <c r="F425" s="136">
        <v>55</v>
      </c>
      <c r="G425" s="120" t="s">
        <v>59</v>
      </c>
      <c r="H425" s="120" t="s">
        <v>62</v>
      </c>
      <c r="I425" s="120">
        <v>5</v>
      </c>
      <c r="J425" s="120" t="s">
        <v>69</v>
      </c>
      <c r="K425" s="120" t="s">
        <v>71</v>
      </c>
      <c r="L425" s="120">
        <v>0</v>
      </c>
      <c r="M425" s="120">
        <v>0</v>
      </c>
      <c r="N425" s="120">
        <v>0</v>
      </c>
      <c r="O425" s="120">
        <v>0</v>
      </c>
      <c r="P425" s="120">
        <v>0</v>
      </c>
      <c r="Q425" s="120" t="s">
        <v>75</v>
      </c>
      <c r="R425" s="79" t="s">
        <v>1460</v>
      </c>
      <c r="S425" s="137" t="s">
        <v>204</v>
      </c>
      <c r="T425" s="120">
        <v>3.91015625</v>
      </c>
      <c r="U425" s="120" t="s">
        <v>639</v>
      </c>
      <c r="V425" s="120" t="s">
        <v>639</v>
      </c>
      <c r="W425" s="120" t="s">
        <v>1847</v>
      </c>
      <c r="X425" s="120" t="s">
        <v>643</v>
      </c>
      <c r="Y425" s="120">
        <v>1.28</v>
      </c>
      <c r="Z425" s="120" t="s">
        <v>645</v>
      </c>
      <c r="AA425" s="120">
        <v>0.36933012306690127</v>
      </c>
      <c r="AB425" s="137" t="s">
        <v>761</v>
      </c>
      <c r="AC425" s="120">
        <v>2014</v>
      </c>
      <c r="AD425" s="120">
        <v>1</v>
      </c>
      <c r="AE425" s="120" t="s">
        <v>1196</v>
      </c>
      <c r="AF425" s="120" t="s">
        <v>1133</v>
      </c>
      <c r="AG425" s="120" t="s">
        <v>1137</v>
      </c>
      <c r="AH425" s="120">
        <v>2</v>
      </c>
      <c r="AI425">
        <v>2</v>
      </c>
      <c r="AJ425" s="121">
        <v>1</v>
      </c>
      <c r="AK425" s="120" t="s">
        <v>74</v>
      </c>
      <c r="AL425" s="121">
        <v>0</v>
      </c>
      <c r="AM425" s="120">
        <v>0.98333333333333295</v>
      </c>
      <c r="AN425" s="120">
        <v>8.3833333333333293</v>
      </c>
      <c r="AO425" s="121">
        <v>0</v>
      </c>
      <c r="AP425" s="120">
        <v>2</v>
      </c>
    </row>
    <row r="426" spans="1:42" ht="15" customHeight="1" x14ac:dyDescent="0.25">
      <c r="A426" t="s">
        <v>32</v>
      </c>
      <c r="B426" s="81" t="s">
        <v>44</v>
      </c>
      <c r="C426" s="81" t="s">
        <v>47</v>
      </c>
      <c r="D426" s="120" t="s">
        <v>46</v>
      </c>
      <c r="E426" s="120" t="s">
        <v>56</v>
      </c>
      <c r="F426" s="136">
        <v>20</v>
      </c>
      <c r="G426" s="120" t="s">
        <v>59</v>
      </c>
      <c r="H426" s="120" t="s">
        <v>65</v>
      </c>
      <c r="I426" s="120">
        <v>6</v>
      </c>
      <c r="J426" s="120" t="s">
        <v>69</v>
      </c>
      <c r="K426" s="120" t="s">
        <v>71</v>
      </c>
      <c r="L426" s="120">
        <v>1</v>
      </c>
      <c r="M426" s="120">
        <v>1</v>
      </c>
      <c r="N426" s="120">
        <v>0</v>
      </c>
      <c r="O426" s="120">
        <v>0</v>
      </c>
      <c r="P426" s="120">
        <v>0</v>
      </c>
      <c r="Q426" s="120" t="s">
        <v>75</v>
      </c>
      <c r="R426" s="79" t="s">
        <v>1461</v>
      </c>
      <c r="S426" s="137" t="s">
        <v>194</v>
      </c>
      <c r="T426" s="120">
        <v>2.8798828125</v>
      </c>
      <c r="U426" s="120" t="s">
        <v>640</v>
      </c>
      <c r="V426" s="120" t="s">
        <v>639</v>
      </c>
      <c r="W426" s="120" t="s">
        <v>1846</v>
      </c>
      <c r="X426" s="120" t="s">
        <v>642</v>
      </c>
      <c r="Y426" s="120">
        <v>0.61</v>
      </c>
      <c r="Z426" s="120" t="s">
        <v>645</v>
      </c>
      <c r="AA426" s="120">
        <v>1.001395141309031E-2</v>
      </c>
      <c r="AB426" s="137" t="s">
        <v>752</v>
      </c>
      <c r="AC426" s="120">
        <v>2014</v>
      </c>
      <c r="AD426" s="120">
        <v>1</v>
      </c>
      <c r="AE426" s="120" t="s">
        <v>1196</v>
      </c>
      <c r="AF426" s="120" t="s">
        <v>1133</v>
      </c>
      <c r="AG426" s="120" t="s">
        <v>1137</v>
      </c>
      <c r="AH426" s="120">
        <v>2</v>
      </c>
      <c r="AI426">
        <v>1</v>
      </c>
      <c r="AJ426" s="121">
        <v>3</v>
      </c>
      <c r="AK426" s="120" t="s">
        <v>74</v>
      </c>
      <c r="AL426" s="121">
        <v>1</v>
      </c>
      <c r="AM426" s="120">
        <v>1.93333333333333</v>
      </c>
      <c r="AN426" s="120">
        <v>9.4083333333333297</v>
      </c>
      <c r="AO426" s="121">
        <v>1</v>
      </c>
      <c r="AP426" s="120">
        <v>2</v>
      </c>
    </row>
    <row r="427" spans="1:42" x14ac:dyDescent="0.25">
      <c r="A427" t="s">
        <v>33</v>
      </c>
      <c r="B427" s="81" t="s">
        <v>45</v>
      </c>
      <c r="C427" s="81" t="s">
        <v>48</v>
      </c>
      <c r="D427" s="120" t="s">
        <v>46</v>
      </c>
      <c r="E427" s="120" t="s">
        <v>56</v>
      </c>
      <c r="F427" s="136">
        <v>7</v>
      </c>
      <c r="G427" s="120" t="s">
        <v>61</v>
      </c>
      <c r="H427" s="120" t="s">
        <v>65</v>
      </c>
      <c r="I427" s="120">
        <v>6</v>
      </c>
      <c r="J427" s="120" t="s">
        <v>69</v>
      </c>
      <c r="K427" s="120" t="s">
        <v>71</v>
      </c>
      <c r="L427" s="120">
        <v>1</v>
      </c>
      <c r="M427" s="120">
        <v>1</v>
      </c>
      <c r="N427" s="120">
        <v>0</v>
      </c>
      <c r="O427" s="120">
        <v>1</v>
      </c>
      <c r="P427" s="120">
        <v>0</v>
      </c>
      <c r="Q427" s="120" t="s">
        <v>75</v>
      </c>
      <c r="R427" s="79" t="s">
        <v>1462</v>
      </c>
      <c r="S427" s="137" t="s">
        <v>551</v>
      </c>
      <c r="T427" s="120">
        <v>3.48046875</v>
      </c>
      <c r="U427" s="120" t="s">
        <v>639</v>
      </c>
      <c r="V427" s="120" t="s">
        <v>639</v>
      </c>
      <c r="W427" s="120" t="s">
        <v>1846</v>
      </c>
      <c r="X427" s="120" t="s">
        <v>642</v>
      </c>
      <c r="Y427" s="120">
        <v>0.54</v>
      </c>
      <c r="Z427" s="120" t="s">
        <v>645</v>
      </c>
      <c r="AA427" s="120">
        <v>0</v>
      </c>
      <c r="AB427" s="137" t="s">
        <v>1061</v>
      </c>
      <c r="AC427" s="120">
        <v>2014</v>
      </c>
      <c r="AD427" s="120">
        <v>1</v>
      </c>
      <c r="AE427" s="120" t="s">
        <v>1196</v>
      </c>
      <c r="AF427" s="120" t="s">
        <v>1133</v>
      </c>
      <c r="AG427" s="120" t="s">
        <v>1139</v>
      </c>
      <c r="AH427" s="120">
        <v>2</v>
      </c>
      <c r="AI427">
        <v>2</v>
      </c>
      <c r="AJ427" s="121">
        <v>3</v>
      </c>
      <c r="AK427" s="120" t="s">
        <v>74</v>
      </c>
      <c r="AL427" s="121">
        <v>1</v>
      </c>
      <c r="AM427" s="120">
        <v>-8.68333333333333</v>
      </c>
      <c r="AN427" s="120">
        <v>13.25</v>
      </c>
      <c r="AO427" s="121">
        <v>1</v>
      </c>
      <c r="AP427" s="120">
        <v>2</v>
      </c>
    </row>
    <row r="428" spans="1:42" x14ac:dyDescent="0.25">
      <c r="A428" t="s">
        <v>32</v>
      </c>
      <c r="B428" s="81" t="s">
        <v>34</v>
      </c>
      <c r="C428" s="81" t="s">
        <v>49</v>
      </c>
      <c r="D428" s="120" t="s">
        <v>51</v>
      </c>
      <c r="E428" s="120" t="s">
        <v>56</v>
      </c>
      <c r="F428" s="136">
        <v>75</v>
      </c>
      <c r="G428" s="120" t="s">
        <v>59</v>
      </c>
      <c r="H428" s="120" t="s">
        <v>64</v>
      </c>
      <c r="I428" s="120">
        <v>8</v>
      </c>
      <c r="J428" s="120" t="s">
        <v>69</v>
      </c>
      <c r="K428" s="120" t="s">
        <v>70</v>
      </c>
      <c r="L428" s="120">
        <v>0</v>
      </c>
      <c r="M428" s="120">
        <v>0</v>
      </c>
      <c r="N428" s="120">
        <v>0</v>
      </c>
      <c r="O428" s="120">
        <v>0</v>
      </c>
      <c r="P428" s="120">
        <v>0</v>
      </c>
      <c r="Q428" s="120" t="s">
        <v>76</v>
      </c>
      <c r="R428" s="79" t="s">
        <v>1467</v>
      </c>
      <c r="S428" s="137" t="s">
        <v>275</v>
      </c>
      <c r="T428" s="120">
        <v>2.9296875</v>
      </c>
      <c r="U428" s="120" t="s">
        <v>640</v>
      </c>
      <c r="V428" s="120" t="s">
        <v>639</v>
      </c>
      <c r="W428" s="120" t="s">
        <v>1846</v>
      </c>
      <c r="X428" s="120" t="s">
        <v>643</v>
      </c>
      <c r="Y428" s="120">
        <v>0.85</v>
      </c>
      <c r="Z428" s="120" t="s">
        <v>645</v>
      </c>
      <c r="AA428" s="120">
        <v>0</v>
      </c>
      <c r="AB428" s="137" t="s">
        <v>825</v>
      </c>
      <c r="AC428" s="120">
        <v>2014</v>
      </c>
      <c r="AD428" s="120">
        <v>2</v>
      </c>
      <c r="AE428" s="120" t="s">
        <v>1196</v>
      </c>
      <c r="AF428" s="120" t="s">
        <v>1133</v>
      </c>
      <c r="AG428" s="120" t="s">
        <v>1137</v>
      </c>
      <c r="AH428" s="120">
        <v>2</v>
      </c>
      <c r="AI428">
        <v>1</v>
      </c>
      <c r="AJ428" s="121">
        <v>2</v>
      </c>
      <c r="AK428" s="120" t="s">
        <v>74</v>
      </c>
      <c r="AL428" s="121">
        <v>1</v>
      </c>
      <c r="AM428" s="120">
        <v>4.0166666666666702</v>
      </c>
      <c r="AN428" s="120">
        <v>5.0166666666666702</v>
      </c>
      <c r="AO428" s="121">
        <v>0</v>
      </c>
      <c r="AP428" s="120">
        <v>3</v>
      </c>
    </row>
    <row r="429" spans="1:42" x14ac:dyDescent="0.25">
      <c r="A429" t="s">
        <v>33</v>
      </c>
      <c r="B429" s="81" t="s">
        <v>34</v>
      </c>
      <c r="C429" s="81" t="s">
        <v>48</v>
      </c>
      <c r="D429" s="120" t="s">
        <v>46</v>
      </c>
      <c r="E429" s="120" t="s">
        <v>56</v>
      </c>
      <c r="F429" s="136">
        <v>51</v>
      </c>
      <c r="G429" s="120" t="s">
        <v>59</v>
      </c>
      <c r="H429" s="120" t="s">
        <v>62</v>
      </c>
      <c r="I429" s="120">
        <v>6</v>
      </c>
      <c r="J429" s="120" t="s">
        <v>69</v>
      </c>
      <c r="K429" s="120" t="s">
        <v>70</v>
      </c>
      <c r="L429" s="120">
        <v>0</v>
      </c>
      <c r="M429" s="120">
        <v>0</v>
      </c>
      <c r="N429" s="120">
        <v>0</v>
      </c>
      <c r="O429" s="120">
        <v>0</v>
      </c>
      <c r="P429" s="120">
        <v>0</v>
      </c>
      <c r="Q429" s="120" t="s">
        <v>74</v>
      </c>
      <c r="R429" s="79" t="s">
        <v>1468</v>
      </c>
      <c r="S429" s="137" t="s">
        <v>93</v>
      </c>
      <c r="T429" s="120">
        <v>5.16015625</v>
      </c>
      <c r="U429" s="120" t="s">
        <v>639</v>
      </c>
      <c r="V429" s="120" t="s">
        <v>639</v>
      </c>
      <c r="W429" s="120" t="s">
        <v>1846</v>
      </c>
      <c r="X429" s="120" t="s">
        <v>643</v>
      </c>
      <c r="Y429" s="120">
        <v>1.1200000000000001</v>
      </c>
      <c r="Z429" s="120" t="s">
        <v>645</v>
      </c>
      <c r="AA429" s="120">
        <v>0</v>
      </c>
      <c r="AB429" s="137" t="s">
        <v>663</v>
      </c>
      <c r="AC429" s="120">
        <v>2014</v>
      </c>
      <c r="AD429" s="120">
        <v>2</v>
      </c>
      <c r="AE429" s="120" t="s">
        <v>1196</v>
      </c>
      <c r="AF429" s="120" t="s">
        <v>1133</v>
      </c>
      <c r="AG429" s="120" t="s">
        <v>1137</v>
      </c>
      <c r="AH429" s="120">
        <v>2</v>
      </c>
      <c r="AI429">
        <v>2</v>
      </c>
      <c r="AJ429" s="121">
        <v>1</v>
      </c>
      <c r="AK429" s="120" t="s">
        <v>74</v>
      </c>
      <c r="AL429" s="121">
        <v>0</v>
      </c>
      <c r="AM429" s="120">
        <v>3.95</v>
      </c>
      <c r="AN429" s="120">
        <v>5.3</v>
      </c>
      <c r="AO429" s="121">
        <v>0</v>
      </c>
      <c r="AP429" s="120">
        <v>3</v>
      </c>
    </row>
    <row r="430" spans="1:42" x14ac:dyDescent="0.25">
      <c r="A430" t="s">
        <v>33</v>
      </c>
      <c r="B430" s="81" t="s">
        <v>34</v>
      </c>
      <c r="C430" s="81" t="s">
        <v>48</v>
      </c>
      <c r="D430" s="120" t="s">
        <v>46</v>
      </c>
      <c r="E430" s="120" t="s">
        <v>56</v>
      </c>
      <c r="F430" s="136">
        <v>40</v>
      </c>
      <c r="G430" s="120" t="s">
        <v>59</v>
      </c>
      <c r="H430" s="120" t="s">
        <v>62</v>
      </c>
      <c r="I430" s="120">
        <v>4</v>
      </c>
      <c r="J430" s="120" t="s">
        <v>68</v>
      </c>
      <c r="K430" s="120" t="s">
        <v>70</v>
      </c>
      <c r="L430" s="120">
        <v>0</v>
      </c>
      <c r="M430" s="120">
        <v>0</v>
      </c>
      <c r="N430" s="120">
        <v>0</v>
      </c>
      <c r="O430" s="120">
        <v>0</v>
      </c>
      <c r="P430" s="120">
        <v>0</v>
      </c>
      <c r="Q430" s="120" t="s">
        <v>76</v>
      </c>
      <c r="R430" s="79" t="s">
        <v>1474</v>
      </c>
      <c r="S430" s="137" t="s">
        <v>263</v>
      </c>
      <c r="T430" s="120">
        <v>4.5498046875</v>
      </c>
      <c r="U430" s="120" t="s">
        <v>639</v>
      </c>
      <c r="V430" s="120" t="s">
        <v>639</v>
      </c>
      <c r="W430" s="120" t="s">
        <v>1846</v>
      </c>
      <c r="X430" s="120" t="s">
        <v>643</v>
      </c>
      <c r="Y430" s="120">
        <v>0.92</v>
      </c>
      <c r="Z430" s="120" t="s">
        <v>645</v>
      </c>
      <c r="AA430" s="120">
        <v>0</v>
      </c>
      <c r="AB430" s="137" t="s">
        <v>814</v>
      </c>
      <c r="AC430" s="120">
        <v>2014</v>
      </c>
      <c r="AD430" s="120">
        <v>3</v>
      </c>
      <c r="AE430" s="120" t="s">
        <v>1196</v>
      </c>
      <c r="AF430" s="120" t="s">
        <v>1133</v>
      </c>
      <c r="AG430" s="120" t="s">
        <v>1137</v>
      </c>
      <c r="AH430" s="120">
        <v>2</v>
      </c>
      <c r="AI430">
        <v>2</v>
      </c>
      <c r="AJ430" s="121">
        <v>1</v>
      </c>
      <c r="AK430" s="120" t="s">
        <v>74</v>
      </c>
      <c r="AL430" s="121">
        <v>0</v>
      </c>
      <c r="AM430" s="120">
        <v>4.2333333333333298</v>
      </c>
      <c r="AN430" s="120">
        <v>5</v>
      </c>
      <c r="AO430" s="121">
        <v>0</v>
      </c>
      <c r="AP430" s="120">
        <v>2</v>
      </c>
    </row>
    <row r="431" spans="1:42" ht="409.5" x14ac:dyDescent="0.25">
      <c r="A431" t="s">
        <v>33</v>
      </c>
      <c r="B431" s="81" t="s">
        <v>34</v>
      </c>
      <c r="C431" s="81" t="s">
        <v>49</v>
      </c>
      <c r="D431" s="120" t="s">
        <v>51</v>
      </c>
      <c r="E431" s="120" t="s">
        <v>57</v>
      </c>
      <c r="F431" s="136">
        <v>0.1</v>
      </c>
      <c r="G431" s="120" t="s">
        <v>60</v>
      </c>
      <c r="H431" s="120" t="s">
        <v>63</v>
      </c>
      <c r="I431" s="120">
        <v>2</v>
      </c>
      <c r="J431" s="120" t="s">
        <v>68</v>
      </c>
      <c r="K431" s="120" t="s">
        <v>72</v>
      </c>
      <c r="L431" s="120">
        <v>0</v>
      </c>
      <c r="M431" s="120">
        <v>1</v>
      </c>
      <c r="N431" s="120">
        <v>0</v>
      </c>
      <c r="O431" s="120">
        <v>0</v>
      </c>
      <c r="P431" s="120">
        <v>0</v>
      </c>
      <c r="Q431" s="120" t="s">
        <v>75</v>
      </c>
      <c r="R431" s="145" t="s">
        <v>1478</v>
      </c>
      <c r="S431" s="137" t="s">
        <v>428</v>
      </c>
      <c r="T431" s="120">
        <v>3.1396484375</v>
      </c>
      <c r="U431" s="120" t="s">
        <v>640</v>
      </c>
      <c r="V431" s="120" t="s">
        <v>639</v>
      </c>
      <c r="W431" s="120" t="s">
        <v>1846</v>
      </c>
      <c r="X431" s="120" t="s">
        <v>643</v>
      </c>
      <c r="Y431" s="120">
        <v>1.0365384615384621</v>
      </c>
      <c r="Z431" s="120" t="s">
        <v>646</v>
      </c>
      <c r="AA431" s="120">
        <v>33.78594629466533</v>
      </c>
      <c r="AB431" s="137" t="s">
        <v>954</v>
      </c>
      <c r="AC431" s="120">
        <v>2014</v>
      </c>
      <c r="AD431" s="120">
        <v>5</v>
      </c>
      <c r="AE431" s="120" t="s">
        <v>1197</v>
      </c>
      <c r="AF431" s="120" t="s">
        <v>1135</v>
      </c>
      <c r="AG431" s="120" t="s">
        <v>1137</v>
      </c>
      <c r="AH431" s="120">
        <v>3</v>
      </c>
      <c r="AI431">
        <v>2</v>
      </c>
      <c r="AJ431" s="121">
        <v>3</v>
      </c>
      <c r="AK431" s="120" t="s">
        <v>74</v>
      </c>
      <c r="AL431" s="121">
        <v>1</v>
      </c>
      <c r="AM431" s="120">
        <v>4.75</v>
      </c>
      <c r="AN431" s="120">
        <v>6.9833333333333298</v>
      </c>
      <c r="AO431" s="121">
        <v>0</v>
      </c>
      <c r="AP431" s="120">
        <v>1</v>
      </c>
    </row>
    <row r="432" spans="1:42" ht="15" customHeight="1" x14ac:dyDescent="0.25">
      <c r="A432" t="s">
        <v>33</v>
      </c>
      <c r="B432" s="81" t="s">
        <v>36</v>
      </c>
      <c r="C432" s="81" t="s">
        <v>49</v>
      </c>
      <c r="D432" s="120" t="s">
        <v>51</v>
      </c>
      <c r="E432" s="120" t="s">
        <v>57</v>
      </c>
      <c r="F432" s="136">
        <v>4</v>
      </c>
      <c r="G432" s="120" t="s">
        <v>60</v>
      </c>
      <c r="H432" s="120" t="s">
        <v>62</v>
      </c>
      <c r="I432" s="120">
        <v>8</v>
      </c>
      <c r="J432" s="120" t="s">
        <v>69</v>
      </c>
      <c r="K432" s="120" t="s">
        <v>72</v>
      </c>
      <c r="L432" s="120">
        <v>0</v>
      </c>
      <c r="M432" s="120">
        <v>0</v>
      </c>
      <c r="N432" s="120">
        <v>0</v>
      </c>
      <c r="O432" s="120">
        <v>0</v>
      </c>
      <c r="P432" s="120">
        <v>0</v>
      </c>
      <c r="Q432" s="120" t="s">
        <v>75</v>
      </c>
      <c r="R432" s="145" t="s">
        <v>1479</v>
      </c>
      <c r="S432" s="137" t="s">
        <v>442</v>
      </c>
      <c r="T432" s="120">
        <v>2.3701171875</v>
      </c>
      <c r="U432" s="120" t="s">
        <v>640</v>
      </c>
      <c r="V432" s="120" t="s">
        <v>640</v>
      </c>
      <c r="W432" s="120" t="s">
        <v>1847</v>
      </c>
      <c r="X432" s="120" t="s">
        <v>643</v>
      </c>
      <c r="Y432" s="120">
        <v>1.3</v>
      </c>
      <c r="Z432" s="120" t="s">
        <v>645</v>
      </c>
      <c r="AA432" s="120">
        <v>0</v>
      </c>
      <c r="AB432" s="137" t="s">
        <v>968</v>
      </c>
      <c r="AC432" s="120">
        <v>2014</v>
      </c>
      <c r="AD432" s="120">
        <v>5</v>
      </c>
      <c r="AE432" s="120" t="s">
        <v>1197</v>
      </c>
      <c r="AF432" s="120" t="s">
        <v>1135</v>
      </c>
      <c r="AG432" s="120" t="s">
        <v>1138</v>
      </c>
      <c r="AH432" s="120">
        <v>1</v>
      </c>
      <c r="AI432">
        <v>2</v>
      </c>
      <c r="AJ432" s="121">
        <v>1</v>
      </c>
      <c r="AK432" s="120" t="s">
        <v>74</v>
      </c>
      <c r="AL432" s="121">
        <v>0</v>
      </c>
      <c r="AM432" s="120">
        <v>6.05</v>
      </c>
      <c r="AN432" s="120">
        <v>1.2333333333333301</v>
      </c>
      <c r="AO432" s="121">
        <v>0</v>
      </c>
      <c r="AP432" s="120">
        <v>1</v>
      </c>
    </row>
    <row r="433" spans="1:42" ht="409.5" x14ac:dyDescent="0.25">
      <c r="A433" t="s">
        <v>32</v>
      </c>
      <c r="B433" s="81" t="s">
        <v>34</v>
      </c>
      <c r="C433" s="81" t="s">
        <v>48</v>
      </c>
      <c r="D433" s="120" t="s">
        <v>46</v>
      </c>
      <c r="E433" s="120" t="s">
        <v>56</v>
      </c>
      <c r="F433" s="136">
        <v>20.5</v>
      </c>
      <c r="G433" s="120" t="s">
        <v>59</v>
      </c>
      <c r="H433" s="120" t="s">
        <v>64</v>
      </c>
      <c r="I433" s="120">
        <v>15</v>
      </c>
      <c r="J433" s="120" t="s">
        <v>67</v>
      </c>
      <c r="K433" s="120" t="s">
        <v>70</v>
      </c>
      <c r="L433" s="120">
        <v>0</v>
      </c>
      <c r="M433" s="120">
        <v>0</v>
      </c>
      <c r="N433" s="120">
        <v>0</v>
      </c>
      <c r="O433" s="120">
        <v>0</v>
      </c>
      <c r="P433" s="120">
        <v>0</v>
      </c>
      <c r="Q433" s="120" t="s">
        <v>75</v>
      </c>
      <c r="R433" s="145" t="s">
        <v>1481</v>
      </c>
      <c r="S433" s="137" t="s">
        <v>130</v>
      </c>
      <c r="T433" s="120">
        <v>2.1796875</v>
      </c>
      <c r="U433" s="120" t="s">
        <v>640</v>
      </c>
      <c r="V433" s="120" t="s">
        <v>640</v>
      </c>
      <c r="W433" s="120" t="s">
        <v>1847</v>
      </c>
      <c r="X433" s="120" t="s">
        <v>643</v>
      </c>
      <c r="Y433" s="120">
        <v>1.3</v>
      </c>
      <c r="Z433" s="120" t="s">
        <v>645</v>
      </c>
      <c r="AA433" s="120">
        <v>0.39622014473107647</v>
      </c>
      <c r="AB433" s="137" t="s">
        <v>696</v>
      </c>
      <c r="AC433" s="120">
        <v>2014</v>
      </c>
      <c r="AD433" s="120">
        <v>6</v>
      </c>
      <c r="AE433" s="120" t="s">
        <v>1197</v>
      </c>
      <c r="AF433" s="120" t="s">
        <v>1135</v>
      </c>
      <c r="AG433" s="120" t="s">
        <v>1137</v>
      </c>
      <c r="AH433" s="120">
        <v>1</v>
      </c>
      <c r="AI433">
        <v>2</v>
      </c>
      <c r="AJ433" s="121">
        <v>2</v>
      </c>
      <c r="AK433" s="120" t="s">
        <v>74</v>
      </c>
      <c r="AL433" s="121">
        <v>1</v>
      </c>
      <c r="AM433" s="120">
        <v>5.93333333333333</v>
      </c>
      <c r="AN433" s="120">
        <v>1.61666666666667</v>
      </c>
      <c r="AO433" s="121">
        <v>0</v>
      </c>
      <c r="AP433" s="120">
        <v>3</v>
      </c>
    </row>
    <row r="434" spans="1:42" x14ac:dyDescent="0.25">
      <c r="A434" t="s">
        <v>33</v>
      </c>
      <c r="B434" s="81" t="s">
        <v>39</v>
      </c>
      <c r="C434" s="81" t="s">
        <v>48</v>
      </c>
      <c r="D434" s="120" t="s">
        <v>46</v>
      </c>
      <c r="E434" s="120" t="s">
        <v>56</v>
      </c>
      <c r="F434" s="133">
        <v>45</v>
      </c>
      <c r="G434" s="120" t="s">
        <v>59</v>
      </c>
      <c r="H434" s="120" t="s">
        <v>65</v>
      </c>
      <c r="I434" s="120">
        <v>6</v>
      </c>
      <c r="J434" s="120" t="s">
        <v>69</v>
      </c>
      <c r="K434" s="120" t="s">
        <v>71</v>
      </c>
      <c r="L434" s="120">
        <v>1</v>
      </c>
      <c r="M434" s="120">
        <v>0</v>
      </c>
      <c r="N434" s="120">
        <v>1</v>
      </c>
      <c r="O434" s="120">
        <v>0</v>
      </c>
      <c r="P434" s="120">
        <v>0</v>
      </c>
      <c r="Q434" s="120" t="s">
        <v>75</v>
      </c>
      <c r="R434" s="79" t="s">
        <v>1482</v>
      </c>
      <c r="S434" s="137" t="s">
        <v>224</v>
      </c>
      <c r="T434" s="120">
        <v>6.91015625</v>
      </c>
      <c r="U434" s="120" t="s">
        <v>641</v>
      </c>
      <c r="V434" s="120" t="s">
        <v>641</v>
      </c>
      <c r="W434" s="120" t="s">
        <v>1847</v>
      </c>
      <c r="X434" s="120" t="s">
        <v>644</v>
      </c>
      <c r="Y434" s="120">
        <v>2.0299999999999998</v>
      </c>
      <c r="Z434" s="120" t="s">
        <v>645</v>
      </c>
      <c r="AA434" s="120">
        <v>2.89508934365585</v>
      </c>
      <c r="AB434" s="137" t="s">
        <v>779</v>
      </c>
      <c r="AC434" s="120">
        <v>2014</v>
      </c>
      <c r="AD434" s="120">
        <v>6</v>
      </c>
      <c r="AE434" s="120" t="s">
        <v>1197</v>
      </c>
      <c r="AF434" s="120" t="s">
        <v>1135</v>
      </c>
      <c r="AG434" s="120" t="s">
        <v>1138</v>
      </c>
      <c r="AH434" s="120">
        <v>3</v>
      </c>
      <c r="AI434">
        <v>2</v>
      </c>
      <c r="AJ434" s="121">
        <v>3</v>
      </c>
      <c r="AK434" s="120" t="s">
        <v>74</v>
      </c>
      <c r="AL434" s="121">
        <v>1</v>
      </c>
      <c r="AM434" s="120">
        <v>4.7833333333333297</v>
      </c>
      <c r="AN434" s="120">
        <v>-0.2</v>
      </c>
      <c r="AO434" s="121">
        <v>1</v>
      </c>
      <c r="AP434" s="120">
        <v>2</v>
      </c>
    </row>
    <row r="435" spans="1:42" x14ac:dyDescent="0.25">
      <c r="A435" t="s">
        <v>33</v>
      </c>
      <c r="B435" s="81" t="s">
        <v>1192</v>
      </c>
      <c r="C435" s="81" t="s">
        <v>47</v>
      </c>
      <c r="D435" s="120" t="s">
        <v>46</v>
      </c>
      <c r="E435" s="120" t="s">
        <v>57</v>
      </c>
      <c r="F435" s="136">
        <v>0.7</v>
      </c>
      <c r="G435" s="120" t="s">
        <v>60</v>
      </c>
      <c r="H435" s="120" t="s">
        <v>62</v>
      </c>
      <c r="I435" s="120">
        <v>2</v>
      </c>
      <c r="J435" s="120" t="s">
        <v>68</v>
      </c>
      <c r="K435" s="120" t="s">
        <v>71</v>
      </c>
      <c r="L435" s="120">
        <v>0</v>
      </c>
      <c r="M435" s="120">
        <v>0</v>
      </c>
      <c r="N435" s="120">
        <v>0</v>
      </c>
      <c r="O435" s="120">
        <v>0</v>
      </c>
      <c r="P435" s="120">
        <v>0</v>
      </c>
      <c r="Q435" s="120" t="s">
        <v>75</v>
      </c>
      <c r="R435" t="s">
        <v>1486</v>
      </c>
      <c r="S435" s="137" t="s">
        <v>396</v>
      </c>
      <c r="T435" s="120">
        <v>4.903470552884615</v>
      </c>
      <c r="U435" s="120" t="s">
        <v>639</v>
      </c>
      <c r="V435" s="120" t="s">
        <v>639</v>
      </c>
      <c r="W435" s="120" t="s">
        <v>1846</v>
      </c>
      <c r="X435" s="120" t="s">
        <v>643</v>
      </c>
      <c r="Y435" s="120">
        <v>1.1200000000000001</v>
      </c>
      <c r="Z435" s="120" t="s">
        <v>645</v>
      </c>
      <c r="AA435" s="120">
        <v>0</v>
      </c>
      <c r="AB435" s="137" t="s">
        <v>925</v>
      </c>
      <c r="AC435" s="120">
        <v>2014</v>
      </c>
      <c r="AD435" s="120">
        <v>8</v>
      </c>
      <c r="AE435" s="120" t="s">
        <v>1197</v>
      </c>
      <c r="AF435" s="120" t="s">
        <v>1134</v>
      </c>
      <c r="AG435" s="120" t="s">
        <v>1139</v>
      </c>
      <c r="AH435" s="120">
        <v>2</v>
      </c>
      <c r="AI435">
        <v>2</v>
      </c>
      <c r="AJ435" s="121">
        <v>1</v>
      </c>
      <c r="AK435" s="120" t="s">
        <v>74</v>
      </c>
      <c r="AL435" s="121">
        <v>0</v>
      </c>
      <c r="AM435" s="120">
        <v>-5.81666666666667</v>
      </c>
      <c r="AN435" s="120">
        <v>13.466666666666701</v>
      </c>
      <c r="AO435" s="121">
        <v>0</v>
      </c>
      <c r="AP435" s="120">
        <v>2</v>
      </c>
    </row>
    <row r="436" spans="1:42" x14ac:dyDescent="0.25">
      <c r="A436" t="s">
        <v>33</v>
      </c>
      <c r="B436" s="81" t="s">
        <v>34</v>
      </c>
      <c r="C436" s="81" t="s">
        <v>48</v>
      </c>
      <c r="D436" s="120" t="s">
        <v>53</v>
      </c>
      <c r="E436" s="120" t="s">
        <v>56</v>
      </c>
      <c r="F436" s="136">
        <v>205</v>
      </c>
      <c r="G436" s="120" t="s">
        <v>59</v>
      </c>
      <c r="H436" s="120" t="s">
        <v>62</v>
      </c>
      <c r="I436" s="120">
        <v>6</v>
      </c>
      <c r="J436" s="120" t="s">
        <v>69</v>
      </c>
      <c r="K436" s="120" t="s">
        <v>70</v>
      </c>
      <c r="L436" s="120">
        <v>0</v>
      </c>
      <c r="M436" s="120">
        <v>0</v>
      </c>
      <c r="N436" s="120">
        <v>0</v>
      </c>
      <c r="O436" s="120">
        <v>0</v>
      </c>
      <c r="P436" s="120">
        <v>0</v>
      </c>
      <c r="Q436" s="120" t="s">
        <v>76</v>
      </c>
      <c r="R436" t="s">
        <v>1487</v>
      </c>
      <c r="S436" s="137" t="s">
        <v>301</v>
      </c>
      <c r="T436" s="120">
        <v>7.4599609375</v>
      </c>
      <c r="U436" s="120" t="s">
        <v>641</v>
      </c>
      <c r="V436" s="120" t="s">
        <v>641</v>
      </c>
      <c r="W436" s="120" t="s">
        <v>1847</v>
      </c>
      <c r="X436" s="120" t="s">
        <v>643</v>
      </c>
      <c r="Y436" s="120">
        <v>1.45</v>
      </c>
      <c r="Z436" s="120" t="s">
        <v>645</v>
      </c>
      <c r="AA436" s="120">
        <v>0</v>
      </c>
      <c r="AB436" s="137" t="s">
        <v>844</v>
      </c>
      <c r="AC436" s="120">
        <v>2014</v>
      </c>
      <c r="AD436" s="120">
        <v>8</v>
      </c>
      <c r="AE436" s="120" t="s">
        <v>1197</v>
      </c>
      <c r="AF436" s="120" t="s">
        <v>1134</v>
      </c>
      <c r="AG436" s="120" t="s">
        <v>1137</v>
      </c>
      <c r="AH436" s="120">
        <v>2</v>
      </c>
      <c r="AI436">
        <v>2</v>
      </c>
      <c r="AJ436" s="121">
        <v>1</v>
      </c>
      <c r="AK436" s="120" t="s">
        <v>74</v>
      </c>
      <c r="AL436" s="121">
        <v>0</v>
      </c>
      <c r="AM436" s="120">
        <v>2.9833333333333298</v>
      </c>
      <c r="AN436" s="120">
        <v>2.9166666666666701</v>
      </c>
      <c r="AO436" s="121">
        <v>0</v>
      </c>
      <c r="AP436" s="120">
        <v>3</v>
      </c>
    </row>
    <row r="437" spans="1:42" ht="409.5" x14ac:dyDescent="0.25">
      <c r="A437" t="s">
        <v>32</v>
      </c>
      <c r="B437" s="81" t="s">
        <v>34</v>
      </c>
      <c r="C437" s="81" t="s">
        <v>48</v>
      </c>
      <c r="D437" s="120" t="s">
        <v>51</v>
      </c>
      <c r="E437" s="120" t="s">
        <v>56</v>
      </c>
      <c r="F437" s="133">
        <v>24</v>
      </c>
      <c r="G437" s="120" t="s">
        <v>59</v>
      </c>
      <c r="H437" s="120" t="s">
        <v>62</v>
      </c>
      <c r="I437" s="120">
        <v>7</v>
      </c>
      <c r="J437" s="120" t="s">
        <v>69</v>
      </c>
      <c r="K437" s="120" t="s">
        <v>70</v>
      </c>
      <c r="L437" s="120">
        <v>0</v>
      </c>
      <c r="M437" s="120">
        <v>0</v>
      </c>
      <c r="N437" s="120">
        <v>0</v>
      </c>
      <c r="O437" s="120">
        <v>0</v>
      </c>
      <c r="P437" s="120">
        <v>0</v>
      </c>
      <c r="Q437" s="120" t="s">
        <v>75</v>
      </c>
      <c r="R437" s="145" t="s">
        <v>1491</v>
      </c>
      <c r="S437" s="137" t="s">
        <v>246</v>
      </c>
      <c r="T437" s="120">
        <v>7.58984375</v>
      </c>
      <c r="U437" s="120" t="s">
        <v>641</v>
      </c>
      <c r="V437" s="120" t="s">
        <v>641</v>
      </c>
      <c r="W437" s="120" t="s">
        <v>1847</v>
      </c>
      <c r="X437" s="120" t="s">
        <v>644</v>
      </c>
      <c r="Y437" s="120">
        <v>2.38</v>
      </c>
      <c r="Z437" s="120" t="s">
        <v>646</v>
      </c>
      <c r="AA437" s="120">
        <v>61.696685211998997</v>
      </c>
      <c r="AB437" s="137" t="s">
        <v>674</v>
      </c>
      <c r="AC437" s="120">
        <v>2014</v>
      </c>
      <c r="AD437" s="120">
        <v>8</v>
      </c>
      <c r="AE437" s="120" t="s">
        <v>1197</v>
      </c>
      <c r="AF437" s="120" t="s">
        <v>1134</v>
      </c>
      <c r="AG437" s="120" t="s">
        <v>1137</v>
      </c>
      <c r="AH437" s="120">
        <v>3</v>
      </c>
      <c r="AI437">
        <v>3</v>
      </c>
      <c r="AJ437" s="121">
        <v>1</v>
      </c>
      <c r="AK437" s="120" t="s">
        <v>74</v>
      </c>
      <c r="AL437" s="121">
        <v>0</v>
      </c>
      <c r="AM437" s="120">
        <v>4.2408333333333301</v>
      </c>
      <c r="AN437" s="120">
        <v>-5.2220000000000004</v>
      </c>
      <c r="AO437" s="121">
        <v>0</v>
      </c>
      <c r="AP437" s="120">
        <v>3</v>
      </c>
    </row>
    <row r="438" spans="1:42" x14ac:dyDescent="0.25">
      <c r="A438" t="s">
        <v>33</v>
      </c>
      <c r="B438" s="81" t="s">
        <v>34</v>
      </c>
      <c r="C438" s="81" t="s">
        <v>47</v>
      </c>
      <c r="D438" s="120" t="s">
        <v>51</v>
      </c>
      <c r="E438" s="120" t="s">
        <v>56</v>
      </c>
      <c r="F438" s="136">
        <v>30</v>
      </c>
      <c r="G438" s="120" t="s">
        <v>59</v>
      </c>
      <c r="H438" s="120" t="s">
        <v>62</v>
      </c>
      <c r="I438" s="120">
        <v>6</v>
      </c>
      <c r="J438" s="120" t="s">
        <v>69</v>
      </c>
      <c r="K438" s="120" t="s">
        <v>70</v>
      </c>
      <c r="L438" s="120">
        <v>0</v>
      </c>
      <c r="M438" s="120">
        <v>0</v>
      </c>
      <c r="N438" s="120">
        <v>0</v>
      </c>
      <c r="O438" s="120">
        <v>0</v>
      </c>
      <c r="P438" s="120">
        <v>0</v>
      </c>
      <c r="Q438" s="120" t="s">
        <v>75</v>
      </c>
      <c r="R438" t="s">
        <v>1497</v>
      </c>
      <c r="S438" s="137" t="s">
        <v>221</v>
      </c>
      <c r="T438" s="120">
        <v>3.1201171875</v>
      </c>
      <c r="U438" s="120" t="s">
        <v>640</v>
      </c>
      <c r="V438" s="120" t="s">
        <v>639</v>
      </c>
      <c r="W438" s="120" t="s">
        <v>1847</v>
      </c>
      <c r="X438" s="120" t="s">
        <v>644</v>
      </c>
      <c r="Y438" s="120">
        <v>1.54</v>
      </c>
      <c r="Z438" s="120" t="s">
        <v>645</v>
      </c>
      <c r="AA438" s="120">
        <v>1.572190371855291</v>
      </c>
      <c r="AB438" s="137" t="s">
        <v>777</v>
      </c>
      <c r="AC438" s="120">
        <v>2014</v>
      </c>
      <c r="AD438" s="120">
        <v>11</v>
      </c>
      <c r="AE438" s="120" t="s">
        <v>1196</v>
      </c>
      <c r="AF438" s="120" t="s">
        <v>1136</v>
      </c>
      <c r="AG438" s="120" t="s">
        <v>1137</v>
      </c>
      <c r="AH438" s="120">
        <v>2</v>
      </c>
      <c r="AI438">
        <v>2</v>
      </c>
      <c r="AJ438" s="121">
        <v>1</v>
      </c>
      <c r="AK438" s="120" t="s">
        <v>74</v>
      </c>
      <c r="AL438" s="121">
        <v>0</v>
      </c>
      <c r="AM438" s="120">
        <v>4.05</v>
      </c>
      <c r="AN438" s="120">
        <v>5.4666666666666703</v>
      </c>
      <c r="AO438" s="121">
        <v>0</v>
      </c>
      <c r="AP438" s="120">
        <v>3</v>
      </c>
    </row>
    <row r="439" spans="1:42" x14ac:dyDescent="0.25">
      <c r="A439" t="s">
        <v>32</v>
      </c>
      <c r="B439" s="81" t="s">
        <v>34</v>
      </c>
      <c r="C439" s="81" t="s">
        <v>48</v>
      </c>
      <c r="D439" s="120" t="s">
        <v>46</v>
      </c>
      <c r="E439" s="120" t="s">
        <v>56</v>
      </c>
      <c r="F439" s="136">
        <v>43.9</v>
      </c>
      <c r="G439" s="120" t="s">
        <v>61</v>
      </c>
      <c r="H439" s="120" t="s">
        <v>62</v>
      </c>
      <c r="I439" s="120">
        <v>8</v>
      </c>
      <c r="J439" s="120" t="s">
        <v>69</v>
      </c>
      <c r="K439" s="120" t="s">
        <v>70</v>
      </c>
      <c r="L439" s="120">
        <v>0</v>
      </c>
      <c r="M439" s="120">
        <v>0</v>
      </c>
      <c r="N439" s="120">
        <v>0</v>
      </c>
      <c r="O439" s="120">
        <v>0</v>
      </c>
      <c r="P439" s="120">
        <v>0</v>
      </c>
      <c r="Q439" s="120" t="s">
        <v>76</v>
      </c>
      <c r="R439" t="s">
        <v>1498</v>
      </c>
      <c r="S439" s="137" t="s">
        <v>638</v>
      </c>
      <c r="T439" s="120">
        <v>3.5302734375</v>
      </c>
      <c r="U439" s="120" t="s">
        <v>639</v>
      </c>
      <c r="V439" s="120" t="s">
        <v>639</v>
      </c>
      <c r="W439" s="120" t="s">
        <v>1846</v>
      </c>
      <c r="X439" s="120" t="s">
        <v>643</v>
      </c>
      <c r="Y439" s="120">
        <v>1.1299999999999999</v>
      </c>
      <c r="Z439" s="120" t="s">
        <v>647</v>
      </c>
      <c r="AA439" s="120">
        <v>4.2592932398502636</v>
      </c>
      <c r="AB439" s="137" t="s">
        <v>1132</v>
      </c>
      <c r="AC439" s="120">
        <v>2014</v>
      </c>
      <c r="AD439" s="120">
        <v>11</v>
      </c>
      <c r="AE439" s="120" t="s">
        <v>1196</v>
      </c>
      <c r="AF439" s="120" t="s">
        <v>1136</v>
      </c>
      <c r="AG439" s="120" t="s">
        <v>1137</v>
      </c>
      <c r="AH439" s="120">
        <v>2</v>
      </c>
      <c r="AI439">
        <v>2</v>
      </c>
      <c r="AJ439" s="121">
        <v>1</v>
      </c>
      <c r="AK439" s="120" t="s">
        <v>74</v>
      </c>
      <c r="AL439" s="121">
        <v>0</v>
      </c>
      <c r="AM439" s="120">
        <v>4.4000000000000004</v>
      </c>
      <c r="AN439" s="120">
        <v>5.05</v>
      </c>
      <c r="AO439" s="121">
        <v>0</v>
      </c>
      <c r="AP439" s="120">
        <v>3</v>
      </c>
    </row>
    <row r="440" spans="1:42" x14ac:dyDescent="0.25">
      <c r="A440" t="s">
        <v>33</v>
      </c>
      <c r="B440" s="81" t="s">
        <v>39</v>
      </c>
      <c r="C440" s="81" t="s">
        <v>47</v>
      </c>
      <c r="D440" s="120" t="s">
        <v>51</v>
      </c>
      <c r="E440" s="120" t="s">
        <v>56</v>
      </c>
      <c r="F440" s="136">
        <v>157</v>
      </c>
      <c r="G440" s="120" t="s">
        <v>59</v>
      </c>
      <c r="H440" s="120" t="s">
        <v>64</v>
      </c>
      <c r="I440" s="120">
        <v>8</v>
      </c>
      <c r="J440" s="120" t="s">
        <v>69</v>
      </c>
      <c r="K440" s="120" t="s">
        <v>70</v>
      </c>
      <c r="L440" s="120">
        <v>0</v>
      </c>
      <c r="M440" s="120">
        <v>0</v>
      </c>
      <c r="N440" s="120">
        <v>1</v>
      </c>
      <c r="O440" s="120">
        <v>0</v>
      </c>
      <c r="P440" s="120">
        <v>0</v>
      </c>
      <c r="Q440" s="120" t="s">
        <v>75</v>
      </c>
      <c r="R440" s="79" t="s">
        <v>1505</v>
      </c>
      <c r="S440" s="137" t="s">
        <v>154</v>
      </c>
      <c r="T440" s="120">
        <v>2.580078125</v>
      </c>
      <c r="U440" s="120" t="s">
        <v>640</v>
      </c>
      <c r="V440" s="120" t="s">
        <v>639</v>
      </c>
      <c r="W440" s="120" t="s">
        <v>1846</v>
      </c>
      <c r="X440" s="120" t="s">
        <v>643</v>
      </c>
      <c r="Y440" s="120">
        <v>0.97</v>
      </c>
      <c r="Z440" s="120" t="s">
        <v>645</v>
      </c>
      <c r="AA440" s="120">
        <v>0</v>
      </c>
      <c r="AB440" s="137" t="s">
        <v>717</v>
      </c>
      <c r="AC440" s="120">
        <v>2015</v>
      </c>
      <c r="AD440" s="120">
        <v>1</v>
      </c>
      <c r="AE440" s="120" t="s">
        <v>1196</v>
      </c>
      <c r="AF440" s="120" t="s">
        <v>1133</v>
      </c>
      <c r="AG440" s="120" t="s">
        <v>1138</v>
      </c>
      <c r="AH440" s="120">
        <v>2</v>
      </c>
      <c r="AI440">
        <v>1</v>
      </c>
      <c r="AJ440" s="121">
        <v>2</v>
      </c>
      <c r="AK440" s="120" t="s">
        <v>74</v>
      </c>
      <c r="AL440" s="121">
        <v>1</v>
      </c>
      <c r="AM440" s="120">
        <v>3.4</v>
      </c>
      <c r="AN440" s="120">
        <v>1.35</v>
      </c>
      <c r="AO440" s="121">
        <v>0</v>
      </c>
      <c r="AP440" s="120">
        <v>3</v>
      </c>
    </row>
    <row r="441" spans="1:42" x14ac:dyDescent="0.25">
      <c r="A441" t="s">
        <v>33</v>
      </c>
      <c r="B441" s="81" t="s">
        <v>42</v>
      </c>
      <c r="C441" s="81" t="s">
        <v>50</v>
      </c>
      <c r="D441" s="120" t="s">
        <v>51</v>
      </c>
      <c r="E441" s="120" t="s">
        <v>57</v>
      </c>
      <c r="F441" s="136">
        <v>3.5</v>
      </c>
      <c r="G441" s="120" t="s">
        <v>61</v>
      </c>
      <c r="H441" s="120" t="s">
        <v>64</v>
      </c>
      <c r="I441" s="120">
        <v>6</v>
      </c>
      <c r="J441" s="120" t="s">
        <v>69</v>
      </c>
      <c r="K441" s="120" t="s">
        <v>71</v>
      </c>
      <c r="L441" s="120">
        <v>0</v>
      </c>
      <c r="M441" s="120">
        <v>0</v>
      </c>
      <c r="N441" s="120">
        <v>0</v>
      </c>
      <c r="O441" s="120">
        <v>0</v>
      </c>
      <c r="P441" s="120">
        <v>0</v>
      </c>
      <c r="Q441" s="120" t="s">
        <v>75</v>
      </c>
      <c r="R441" s="79" t="s">
        <v>1511</v>
      </c>
      <c r="S441" s="137" t="s">
        <v>557</v>
      </c>
      <c r="T441" s="120">
        <v>4.2099609375</v>
      </c>
      <c r="U441" s="120" t="s">
        <v>639</v>
      </c>
      <c r="V441" s="120" t="s">
        <v>639</v>
      </c>
      <c r="W441" s="120" t="s">
        <v>1846</v>
      </c>
      <c r="X441" s="120" t="s">
        <v>643</v>
      </c>
      <c r="Y441" s="120">
        <v>0.76</v>
      </c>
      <c r="Z441" s="120" t="s">
        <v>645</v>
      </c>
      <c r="AA441" s="120">
        <v>0</v>
      </c>
      <c r="AB441" s="137" t="s">
        <v>1067</v>
      </c>
      <c r="AC441" s="120">
        <v>2015</v>
      </c>
      <c r="AD441" s="120">
        <v>3</v>
      </c>
      <c r="AE441" s="120" t="s">
        <v>1196</v>
      </c>
      <c r="AF441" s="120" t="s">
        <v>1133</v>
      </c>
      <c r="AG441" s="120" t="s">
        <v>1139</v>
      </c>
      <c r="AH441" s="120">
        <v>2</v>
      </c>
      <c r="AI441">
        <v>2</v>
      </c>
      <c r="AJ441" s="121">
        <v>2</v>
      </c>
      <c r="AK441" s="120" t="s">
        <v>74</v>
      </c>
      <c r="AL441" s="121">
        <v>1</v>
      </c>
      <c r="AM441" s="120">
        <v>-4.75</v>
      </c>
      <c r="AN441" s="120">
        <v>11.8</v>
      </c>
      <c r="AO441" s="121">
        <v>0</v>
      </c>
      <c r="AP441" s="120">
        <v>2</v>
      </c>
    </row>
    <row r="442" spans="1:42" x14ac:dyDescent="0.25">
      <c r="A442" t="s">
        <v>33</v>
      </c>
      <c r="B442" s="81" t="s">
        <v>41</v>
      </c>
      <c r="C442" s="81" t="s">
        <v>47</v>
      </c>
      <c r="D442" s="120" t="s">
        <v>46</v>
      </c>
      <c r="E442" s="120" t="s">
        <v>57</v>
      </c>
      <c r="F442" s="136">
        <v>4</v>
      </c>
      <c r="G442" s="120" t="s">
        <v>61</v>
      </c>
      <c r="H442" s="120" t="s">
        <v>62</v>
      </c>
      <c r="I442" s="120">
        <v>6</v>
      </c>
      <c r="J442" s="120" t="s">
        <v>69</v>
      </c>
      <c r="K442" s="120" t="s">
        <v>70</v>
      </c>
      <c r="L442" s="120">
        <v>0</v>
      </c>
      <c r="M442" s="120">
        <v>0</v>
      </c>
      <c r="N442" s="120">
        <v>0</v>
      </c>
      <c r="O442" s="120">
        <v>0</v>
      </c>
      <c r="P442" s="120">
        <v>0</v>
      </c>
      <c r="Q442" s="120" t="s">
        <v>75</v>
      </c>
      <c r="R442" s="79" t="s">
        <v>1514</v>
      </c>
      <c r="S442" s="137" t="s">
        <v>550</v>
      </c>
      <c r="T442" s="120">
        <v>4.7998046875</v>
      </c>
      <c r="U442" s="120" t="s">
        <v>639</v>
      </c>
      <c r="V442" s="120" t="s">
        <v>639</v>
      </c>
      <c r="W442" s="120" t="s">
        <v>1845</v>
      </c>
      <c r="X442" s="120" t="s">
        <v>642</v>
      </c>
      <c r="Y442" s="120">
        <v>0.48</v>
      </c>
      <c r="Z442" s="120" t="s">
        <v>645</v>
      </c>
      <c r="AA442" s="120">
        <v>0</v>
      </c>
      <c r="AB442" s="137" t="s">
        <v>1060</v>
      </c>
      <c r="AC442" s="120">
        <v>2015</v>
      </c>
      <c r="AD442" s="120">
        <v>4</v>
      </c>
      <c r="AE442" s="120" t="s">
        <v>1197</v>
      </c>
      <c r="AF442" s="120" t="s">
        <v>1135</v>
      </c>
      <c r="AG442" s="120" t="s">
        <v>1140</v>
      </c>
      <c r="AH442" s="120">
        <v>2</v>
      </c>
      <c r="AI442">
        <v>1</v>
      </c>
      <c r="AJ442" s="121">
        <v>1</v>
      </c>
      <c r="AK442" s="120" t="s">
        <v>74</v>
      </c>
      <c r="AL442" s="121">
        <v>0</v>
      </c>
      <c r="AM442" s="120">
        <v>9.25</v>
      </c>
      <c r="AN442" s="120">
        <v>-13.716666666666701</v>
      </c>
      <c r="AO442" s="121">
        <v>0</v>
      </c>
      <c r="AP442" s="120">
        <v>3</v>
      </c>
    </row>
    <row r="443" spans="1:42" ht="360" x14ac:dyDescent="0.25">
      <c r="A443" t="s">
        <v>33</v>
      </c>
      <c r="B443" s="81" t="s">
        <v>34</v>
      </c>
      <c r="C443" s="81" t="s">
        <v>50</v>
      </c>
      <c r="D443" s="120" t="s">
        <v>51</v>
      </c>
      <c r="E443" s="120" t="s">
        <v>57</v>
      </c>
      <c r="F443" s="136">
        <v>13</v>
      </c>
      <c r="G443" s="120" t="s">
        <v>59</v>
      </c>
      <c r="H443" s="120" t="s">
        <v>62</v>
      </c>
      <c r="I443" s="120">
        <v>10</v>
      </c>
      <c r="J443" s="120" t="s">
        <v>69</v>
      </c>
      <c r="K443" s="120" t="s">
        <v>70</v>
      </c>
      <c r="L443" s="120">
        <v>0</v>
      </c>
      <c r="M443" s="120">
        <v>0</v>
      </c>
      <c r="N443" s="120">
        <v>0</v>
      </c>
      <c r="O443" s="120">
        <v>0</v>
      </c>
      <c r="P443" s="120">
        <v>0</v>
      </c>
      <c r="Q443" s="120" t="s">
        <v>74</v>
      </c>
      <c r="R443" s="145" t="s">
        <v>1517</v>
      </c>
      <c r="S443" s="137" t="s">
        <v>82</v>
      </c>
      <c r="T443" s="120">
        <v>2.7197265625</v>
      </c>
      <c r="U443" s="120" t="s">
        <v>640</v>
      </c>
      <c r="V443" s="120" t="s">
        <v>639</v>
      </c>
      <c r="W443" s="120" t="s">
        <v>1845</v>
      </c>
      <c r="X443" s="120" t="s">
        <v>642</v>
      </c>
      <c r="Y443" s="120">
        <v>0.34</v>
      </c>
      <c r="Z443" s="120" t="s">
        <v>645</v>
      </c>
      <c r="AA443" s="120">
        <v>0</v>
      </c>
      <c r="AB443" s="137" t="s">
        <v>653</v>
      </c>
      <c r="AC443" s="120">
        <v>2015</v>
      </c>
      <c r="AD443" s="120">
        <v>4</v>
      </c>
      <c r="AE443" s="120" t="s">
        <v>1197</v>
      </c>
      <c r="AF443" s="120" t="s">
        <v>1135</v>
      </c>
      <c r="AG443" s="120" t="s">
        <v>1137</v>
      </c>
      <c r="AH443" s="120">
        <v>2</v>
      </c>
      <c r="AI443">
        <v>1</v>
      </c>
      <c r="AJ443" s="121">
        <v>1</v>
      </c>
      <c r="AK443" s="120" t="s">
        <v>74</v>
      </c>
      <c r="AL443" s="121">
        <v>0</v>
      </c>
      <c r="AM443" s="120">
        <v>4.2191666666666698</v>
      </c>
      <c r="AN443" s="120">
        <v>7.3921666666666699</v>
      </c>
      <c r="AO443" s="121">
        <v>0</v>
      </c>
      <c r="AP443" s="120">
        <v>3</v>
      </c>
    </row>
    <row r="444" spans="1:42" x14ac:dyDescent="0.25">
      <c r="A444" t="s">
        <v>33</v>
      </c>
      <c r="B444" s="81" t="s">
        <v>42</v>
      </c>
      <c r="C444" s="81" t="s">
        <v>47</v>
      </c>
      <c r="D444" s="120" t="s">
        <v>53</v>
      </c>
      <c r="E444" s="120" t="s">
        <v>57</v>
      </c>
      <c r="F444" s="136">
        <v>1.5</v>
      </c>
      <c r="G444" s="120" t="s">
        <v>60</v>
      </c>
      <c r="H444" s="120" t="s">
        <v>62</v>
      </c>
      <c r="I444" s="120">
        <v>3</v>
      </c>
      <c r="J444" s="120" t="s">
        <v>68</v>
      </c>
      <c r="K444" s="120" t="s">
        <v>71</v>
      </c>
      <c r="L444" s="120">
        <v>0</v>
      </c>
      <c r="M444" s="120">
        <v>0</v>
      </c>
      <c r="N444" s="120">
        <v>0</v>
      </c>
      <c r="O444" s="120">
        <v>0</v>
      </c>
      <c r="P444" s="120">
        <v>0</v>
      </c>
      <c r="Q444" s="120" t="s">
        <v>75</v>
      </c>
      <c r="R444" s="79" t="s">
        <v>1531</v>
      </c>
      <c r="S444" s="137" t="s">
        <v>368</v>
      </c>
      <c r="T444" s="120">
        <v>4.5703125</v>
      </c>
      <c r="U444" s="120" t="s">
        <v>639</v>
      </c>
      <c r="V444" s="120" t="s">
        <v>639</v>
      </c>
      <c r="W444" s="120" t="s">
        <v>1846</v>
      </c>
      <c r="X444" s="120" t="s">
        <v>642</v>
      </c>
      <c r="Y444" s="120">
        <v>0.67</v>
      </c>
      <c r="Z444" s="120" t="s">
        <v>645</v>
      </c>
      <c r="AA444" s="120">
        <v>0</v>
      </c>
      <c r="AB444" s="137" t="s">
        <v>901</v>
      </c>
      <c r="AC444" s="120">
        <v>2015</v>
      </c>
      <c r="AD444" s="120">
        <v>12</v>
      </c>
      <c r="AE444" s="120" t="s">
        <v>1196</v>
      </c>
      <c r="AF444" s="120" t="s">
        <v>1136</v>
      </c>
      <c r="AG444" s="120" t="s">
        <v>1139</v>
      </c>
      <c r="AH444" s="120">
        <v>2</v>
      </c>
      <c r="AI444">
        <v>2</v>
      </c>
      <c r="AJ444" s="121">
        <v>1</v>
      </c>
      <c r="AK444" s="120" t="s">
        <v>74</v>
      </c>
      <c r="AL444" s="121">
        <v>0</v>
      </c>
      <c r="AM444" s="120">
        <v>-4.75</v>
      </c>
      <c r="AN444" s="120">
        <v>11.783333333333299</v>
      </c>
      <c r="AO444" s="121">
        <v>0</v>
      </c>
      <c r="AP444" s="120">
        <v>2</v>
      </c>
    </row>
    <row r="445" spans="1:42" x14ac:dyDescent="0.25">
      <c r="A445" t="s">
        <v>32</v>
      </c>
      <c r="B445" s="81" t="s">
        <v>34</v>
      </c>
      <c r="C445" s="81" t="s">
        <v>50</v>
      </c>
      <c r="D445" s="120" t="s">
        <v>51</v>
      </c>
      <c r="E445" s="120" t="s">
        <v>56</v>
      </c>
      <c r="F445" s="136">
        <v>37</v>
      </c>
      <c r="G445" s="120" t="s">
        <v>59</v>
      </c>
      <c r="H445" s="120" t="s">
        <v>62</v>
      </c>
      <c r="I445" s="120">
        <v>8</v>
      </c>
      <c r="J445" s="120" t="s">
        <v>69</v>
      </c>
      <c r="K445" s="120" t="s">
        <v>70</v>
      </c>
      <c r="L445" s="120">
        <v>0</v>
      </c>
      <c r="M445" s="120">
        <v>0</v>
      </c>
      <c r="N445" s="120">
        <v>0</v>
      </c>
      <c r="O445" s="120">
        <v>1</v>
      </c>
      <c r="P445" s="120">
        <v>0</v>
      </c>
      <c r="Q445" s="120" t="s">
        <v>75</v>
      </c>
      <c r="R445" s="79" t="s">
        <v>1534</v>
      </c>
      <c r="S445" s="137" t="s">
        <v>244</v>
      </c>
      <c r="T445" s="120">
        <v>4.41015625</v>
      </c>
      <c r="U445" s="120" t="s">
        <v>639</v>
      </c>
      <c r="V445" s="120" t="s">
        <v>639</v>
      </c>
      <c r="W445" s="120" t="s">
        <v>1846</v>
      </c>
      <c r="X445" s="120" t="s">
        <v>643</v>
      </c>
      <c r="Y445" s="120">
        <v>1.1000000000000001</v>
      </c>
      <c r="Z445" s="120" t="s">
        <v>647</v>
      </c>
      <c r="AA445" s="120">
        <v>26.580304931849199</v>
      </c>
      <c r="AB445" s="137" t="s">
        <v>798</v>
      </c>
      <c r="AC445" s="120">
        <v>2016</v>
      </c>
      <c r="AD445" s="120">
        <v>1</v>
      </c>
      <c r="AE445" s="120" t="s">
        <v>1196</v>
      </c>
      <c r="AF445" s="120" t="s">
        <v>1133</v>
      </c>
      <c r="AG445" s="120" t="s">
        <v>1137</v>
      </c>
      <c r="AH445" s="120">
        <v>2</v>
      </c>
      <c r="AI445">
        <v>2</v>
      </c>
      <c r="AJ445" s="121">
        <v>1</v>
      </c>
      <c r="AK445" s="120" t="s">
        <v>74</v>
      </c>
      <c r="AL445" s="121">
        <v>0</v>
      </c>
      <c r="AM445" s="120">
        <v>3.8666666666666698</v>
      </c>
      <c r="AN445" s="120">
        <v>5.55</v>
      </c>
      <c r="AO445" s="121">
        <v>0</v>
      </c>
      <c r="AP445" s="120">
        <v>3</v>
      </c>
    </row>
    <row r="446" spans="1:42" x14ac:dyDescent="0.25">
      <c r="A446" t="s">
        <v>33</v>
      </c>
      <c r="B446" s="81" t="s">
        <v>34</v>
      </c>
      <c r="C446" s="81" t="s">
        <v>48</v>
      </c>
      <c r="D446" s="120" t="s">
        <v>46</v>
      </c>
      <c r="E446" s="120" t="s">
        <v>56</v>
      </c>
      <c r="F446" s="136">
        <v>110</v>
      </c>
      <c r="G446" s="120" t="s">
        <v>59</v>
      </c>
      <c r="H446" s="120" t="s">
        <v>65</v>
      </c>
      <c r="I446" s="120">
        <v>7</v>
      </c>
      <c r="J446" s="120" t="s">
        <v>69</v>
      </c>
      <c r="K446" s="120" t="s">
        <v>71</v>
      </c>
      <c r="L446" s="120">
        <v>1</v>
      </c>
      <c r="M446" s="120">
        <v>1</v>
      </c>
      <c r="N446" s="120">
        <v>1</v>
      </c>
      <c r="O446" s="120">
        <v>1</v>
      </c>
      <c r="P446" s="120">
        <v>0</v>
      </c>
      <c r="Q446" s="120" t="s">
        <v>75</v>
      </c>
      <c r="R446" s="79" t="s">
        <v>1536</v>
      </c>
      <c r="S446" s="137" t="s">
        <v>185</v>
      </c>
      <c r="T446" s="120">
        <v>3.169921875</v>
      </c>
      <c r="U446" s="120" t="s">
        <v>640</v>
      </c>
      <c r="V446" s="120" t="s">
        <v>639</v>
      </c>
      <c r="W446" s="120" t="s">
        <v>1847</v>
      </c>
      <c r="X446" s="120" t="s">
        <v>643</v>
      </c>
      <c r="Y446" s="120">
        <v>1.46</v>
      </c>
      <c r="Z446" s="120" t="s">
        <v>645</v>
      </c>
      <c r="AA446" s="120">
        <v>0</v>
      </c>
      <c r="AB446" s="137" t="s">
        <v>743</v>
      </c>
      <c r="AC446" s="120">
        <v>2016</v>
      </c>
      <c r="AD446" s="120">
        <v>1</v>
      </c>
      <c r="AE446" s="120" t="s">
        <v>1196</v>
      </c>
      <c r="AF446" s="120" t="s">
        <v>1133</v>
      </c>
      <c r="AG446" s="120" t="s">
        <v>1137</v>
      </c>
      <c r="AH446" s="120">
        <v>2</v>
      </c>
      <c r="AI446">
        <v>2</v>
      </c>
      <c r="AJ446" s="121">
        <v>3</v>
      </c>
      <c r="AK446" s="120" t="s">
        <v>74</v>
      </c>
      <c r="AL446" s="121">
        <v>1</v>
      </c>
      <c r="AM446" s="120">
        <v>2.5</v>
      </c>
      <c r="AN446" s="120">
        <v>5.5833333333333304</v>
      </c>
      <c r="AO446" s="121">
        <v>1</v>
      </c>
      <c r="AP446" s="120">
        <v>2</v>
      </c>
    </row>
    <row r="447" spans="1:42" x14ac:dyDescent="0.25">
      <c r="A447" t="s">
        <v>32</v>
      </c>
      <c r="B447" s="81" t="s">
        <v>34</v>
      </c>
      <c r="C447" s="81" t="s">
        <v>50</v>
      </c>
      <c r="D447" s="120" t="s">
        <v>46</v>
      </c>
      <c r="E447" s="120" t="s">
        <v>56</v>
      </c>
      <c r="F447" s="136">
        <v>16</v>
      </c>
      <c r="G447" s="120" t="s">
        <v>59</v>
      </c>
      <c r="H447" s="120" t="s">
        <v>62</v>
      </c>
      <c r="I447" s="120">
        <v>7</v>
      </c>
      <c r="J447" s="120" t="s">
        <v>69</v>
      </c>
      <c r="K447" s="120" t="s">
        <v>70</v>
      </c>
      <c r="L447" s="120">
        <v>0</v>
      </c>
      <c r="M447" s="120">
        <v>0</v>
      </c>
      <c r="N447" s="120">
        <v>0</v>
      </c>
      <c r="O447" s="120">
        <v>0</v>
      </c>
      <c r="P447" s="120">
        <v>0</v>
      </c>
      <c r="Q447" s="120" t="s">
        <v>76</v>
      </c>
      <c r="R447" s="79" t="s">
        <v>1537</v>
      </c>
      <c r="S447" s="137" t="s">
        <v>271</v>
      </c>
      <c r="T447" s="120">
        <v>3.7197265625</v>
      </c>
      <c r="U447" s="120" t="s">
        <v>639</v>
      </c>
      <c r="V447" s="120" t="s">
        <v>639</v>
      </c>
      <c r="W447" s="120" t="s">
        <v>1846</v>
      </c>
      <c r="X447" s="120" t="s">
        <v>643</v>
      </c>
      <c r="Y447" s="120">
        <v>0.8</v>
      </c>
      <c r="Z447" s="120" t="s">
        <v>645</v>
      </c>
      <c r="AA447" s="120">
        <v>0</v>
      </c>
      <c r="AB447" s="137" t="s">
        <v>822</v>
      </c>
      <c r="AC447" s="120">
        <v>2016</v>
      </c>
      <c r="AD447" s="120">
        <v>2</v>
      </c>
      <c r="AE447" s="120" t="s">
        <v>1196</v>
      </c>
      <c r="AF447" s="120" t="s">
        <v>1133</v>
      </c>
      <c r="AG447" s="120" t="s">
        <v>1137</v>
      </c>
      <c r="AH447" s="120">
        <v>2</v>
      </c>
      <c r="AI447">
        <v>2</v>
      </c>
      <c r="AJ447" s="121">
        <v>1</v>
      </c>
      <c r="AK447" s="120" t="s">
        <v>74</v>
      </c>
      <c r="AL447" s="121">
        <v>0</v>
      </c>
      <c r="AM447" s="120">
        <v>4.1616666666666697</v>
      </c>
      <c r="AN447" s="120">
        <v>6.9716666666666702</v>
      </c>
      <c r="AO447" s="121">
        <v>0</v>
      </c>
      <c r="AP447" s="120">
        <v>3</v>
      </c>
    </row>
    <row r="448" spans="1:42" x14ac:dyDescent="0.25">
      <c r="A448" t="s">
        <v>33</v>
      </c>
      <c r="B448" s="81" t="s">
        <v>36</v>
      </c>
      <c r="C448" s="81" t="s">
        <v>48</v>
      </c>
      <c r="D448" s="120" t="s">
        <v>51</v>
      </c>
      <c r="E448" s="120" t="s">
        <v>56</v>
      </c>
      <c r="F448" s="136">
        <v>77</v>
      </c>
      <c r="G448" s="120" t="s">
        <v>59</v>
      </c>
      <c r="H448" s="120" t="s">
        <v>65</v>
      </c>
      <c r="I448" s="120">
        <v>14</v>
      </c>
      <c r="J448" s="120" t="s">
        <v>67</v>
      </c>
      <c r="K448" s="120" t="s">
        <v>70</v>
      </c>
      <c r="L448" s="120">
        <v>1</v>
      </c>
      <c r="M448" s="120">
        <v>1</v>
      </c>
      <c r="N448" s="120">
        <v>0</v>
      </c>
      <c r="O448" s="120">
        <v>0</v>
      </c>
      <c r="P448" s="120">
        <v>0</v>
      </c>
      <c r="Q448" s="120" t="s">
        <v>75</v>
      </c>
      <c r="R448" s="79" t="s">
        <v>1540</v>
      </c>
      <c r="S448" s="137" t="s">
        <v>126</v>
      </c>
      <c r="T448" s="120">
        <v>4.5302734375</v>
      </c>
      <c r="U448" s="120" t="s">
        <v>639</v>
      </c>
      <c r="V448" s="120" t="s">
        <v>639</v>
      </c>
      <c r="W448" s="120" t="s">
        <v>1847</v>
      </c>
      <c r="X448" s="120" t="s">
        <v>644</v>
      </c>
      <c r="Y448" s="120">
        <v>1.53</v>
      </c>
      <c r="Z448" s="120" t="s">
        <v>645</v>
      </c>
      <c r="AA448" s="120">
        <v>0</v>
      </c>
      <c r="AB448" s="137" t="s">
        <v>669</v>
      </c>
      <c r="AC448" s="120">
        <v>2016</v>
      </c>
      <c r="AD448" s="120">
        <v>2</v>
      </c>
      <c r="AE448" s="120" t="s">
        <v>1196</v>
      </c>
      <c r="AF448" s="120" t="s">
        <v>1133</v>
      </c>
      <c r="AG448" s="120" t="s">
        <v>1138</v>
      </c>
      <c r="AH448" s="120">
        <v>2</v>
      </c>
      <c r="AI448">
        <v>2</v>
      </c>
      <c r="AJ448" s="121">
        <v>3</v>
      </c>
      <c r="AK448" s="120" t="s">
        <v>74</v>
      </c>
      <c r="AL448" s="121">
        <v>1</v>
      </c>
      <c r="AM448" s="120">
        <v>3.5833333333333299</v>
      </c>
      <c r="AN448" s="120">
        <v>5.7</v>
      </c>
      <c r="AO448" s="121">
        <v>1</v>
      </c>
      <c r="AP448" s="120">
        <v>3</v>
      </c>
    </row>
    <row r="449" spans="1:42" x14ac:dyDescent="0.25">
      <c r="A449" t="s">
        <v>32</v>
      </c>
      <c r="B449" s="81" t="s">
        <v>34</v>
      </c>
      <c r="C449" s="81" t="s">
        <v>49</v>
      </c>
      <c r="D449" s="120" t="s">
        <v>51</v>
      </c>
      <c r="E449" s="120" t="s">
        <v>56</v>
      </c>
      <c r="F449" s="136">
        <v>32</v>
      </c>
      <c r="G449" s="120" t="s">
        <v>59</v>
      </c>
      <c r="H449" s="120" t="s">
        <v>66</v>
      </c>
      <c r="I449" s="120">
        <v>10</v>
      </c>
      <c r="J449" s="120" t="s">
        <v>69</v>
      </c>
      <c r="K449" s="120" t="s">
        <v>70</v>
      </c>
      <c r="L449" s="120">
        <v>0</v>
      </c>
      <c r="M449" s="120">
        <v>1</v>
      </c>
      <c r="N449" s="120">
        <v>0</v>
      </c>
      <c r="O449" s="120">
        <v>0</v>
      </c>
      <c r="P449" s="120">
        <v>0</v>
      </c>
      <c r="Q449" s="120" t="s">
        <v>76</v>
      </c>
      <c r="R449" s="79" t="s">
        <v>1542</v>
      </c>
      <c r="S449" s="137" t="s">
        <v>344</v>
      </c>
      <c r="T449" s="120">
        <v>5.0302734375</v>
      </c>
      <c r="U449" s="120" t="s">
        <v>639</v>
      </c>
      <c r="V449" s="120" t="s">
        <v>639</v>
      </c>
      <c r="W449" s="120" t="s">
        <v>1846</v>
      </c>
      <c r="X449" s="120" t="s">
        <v>643</v>
      </c>
      <c r="Y449" s="120">
        <v>1.1499999999999999</v>
      </c>
      <c r="Z449" s="120" t="s">
        <v>647</v>
      </c>
      <c r="AA449" s="120">
        <v>13.243100792169511</v>
      </c>
      <c r="AB449" s="137" t="s">
        <v>878</v>
      </c>
      <c r="AC449" s="120">
        <v>2016</v>
      </c>
      <c r="AD449" s="120">
        <v>3</v>
      </c>
      <c r="AE449" s="120" t="s">
        <v>1196</v>
      </c>
      <c r="AF449" s="120" t="s">
        <v>1133</v>
      </c>
      <c r="AG449" s="120" t="s">
        <v>1137</v>
      </c>
      <c r="AH449" s="120">
        <v>2</v>
      </c>
      <c r="AI449">
        <v>2</v>
      </c>
      <c r="AJ449" s="121">
        <v>2</v>
      </c>
      <c r="AK449" s="120" t="s">
        <v>74</v>
      </c>
      <c r="AL449" s="121">
        <v>1</v>
      </c>
      <c r="AM449" s="120">
        <v>4.0833333333333304</v>
      </c>
      <c r="AN449" s="120">
        <v>6.68333333333333</v>
      </c>
      <c r="AO449" s="121">
        <v>0</v>
      </c>
      <c r="AP449" s="120">
        <v>3</v>
      </c>
    </row>
    <row r="450" spans="1:42" x14ac:dyDescent="0.25">
      <c r="A450" t="s">
        <v>33</v>
      </c>
      <c r="B450" s="81" t="s">
        <v>42</v>
      </c>
      <c r="C450" s="81" t="s">
        <v>47</v>
      </c>
      <c r="D450" s="120" t="s">
        <v>46</v>
      </c>
      <c r="E450" s="120" t="s">
        <v>58</v>
      </c>
      <c r="F450" s="136">
        <v>0</v>
      </c>
      <c r="G450" s="120" t="s">
        <v>60</v>
      </c>
      <c r="H450" s="120" t="s">
        <v>64</v>
      </c>
      <c r="I450" s="120">
        <v>3</v>
      </c>
      <c r="J450" s="120" t="s">
        <v>68</v>
      </c>
      <c r="K450" s="120" t="s">
        <v>73</v>
      </c>
      <c r="L450" s="120">
        <v>0</v>
      </c>
      <c r="M450" s="120">
        <v>0</v>
      </c>
      <c r="N450" s="120">
        <v>0</v>
      </c>
      <c r="O450" s="120">
        <v>0</v>
      </c>
      <c r="P450" s="120">
        <v>0</v>
      </c>
      <c r="Q450" s="120" t="s">
        <v>75</v>
      </c>
      <c r="R450" s="79" t="s">
        <v>1543</v>
      </c>
      <c r="S450" s="137" t="s">
        <v>375</v>
      </c>
      <c r="T450" s="120">
        <v>5.033171622983871</v>
      </c>
      <c r="U450" s="120" t="s">
        <v>639</v>
      </c>
      <c r="V450" s="120" t="s">
        <v>639</v>
      </c>
      <c r="W450" s="120" t="s">
        <v>1846</v>
      </c>
      <c r="X450" s="120" t="s">
        <v>643</v>
      </c>
      <c r="Y450" s="120">
        <v>0.78999999999999992</v>
      </c>
      <c r="Z450" s="120" t="s">
        <v>645</v>
      </c>
      <c r="AA450" s="120">
        <v>0</v>
      </c>
      <c r="AB450" s="137" t="s">
        <v>908</v>
      </c>
      <c r="AC450" s="120">
        <v>2016</v>
      </c>
      <c r="AD450" s="120">
        <v>3</v>
      </c>
      <c r="AE450" s="120" t="s">
        <v>1196</v>
      </c>
      <c r="AF450" s="120" t="s">
        <v>1133</v>
      </c>
      <c r="AG450" s="120" t="s">
        <v>1139</v>
      </c>
      <c r="AH450" s="120">
        <v>2</v>
      </c>
      <c r="AI450">
        <v>2</v>
      </c>
      <c r="AJ450" s="121">
        <v>2</v>
      </c>
      <c r="AK450" s="120" t="s">
        <v>74</v>
      </c>
      <c r="AL450" s="121">
        <v>1</v>
      </c>
      <c r="AM450" s="120">
        <v>-5.8713333333333297</v>
      </c>
      <c r="AN450" s="120">
        <v>13.0363333333333</v>
      </c>
      <c r="AO450" s="121">
        <v>0</v>
      </c>
      <c r="AP450" s="120">
        <v>3</v>
      </c>
    </row>
    <row r="451" spans="1:42" x14ac:dyDescent="0.25">
      <c r="A451" t="s">
        <v>32</v>
      </c>
      <c r="B451" s="81" t="s">
        <v>34</v>
      </c>
      <c r="C451" s="81" t="s">
        <v>48</v>
      </c>
      <c r="D451" s="120" t="s">
        <v>53</v>
      </c>
      <c r="E451" s="120" t="s">
        <v>56</v>
      </c>
      <c r="F451" s="136">
        <v>106</v>
      </c>
      <c r="G451" s="120" t="s">
        <v>59</v>
      </c>
      <c r="H451" s="120" t="s">
        <v>62</v>
      </c>
      <c r="I451" s="120">
        <v>8</v>
      </c>
      <c r="J451" s="120" t="s">
        <v>69</v>
      </c>
      <c r="K451" s="120" t="s">
        <v>70</v>
      </c>
      <c r="L451" s="120">
        <v>0</v>
      </c>
      <c r="M451" s="120">
        <v>0</v>
      </c>
      <c r="N451" s="120">
        <v>0</v>
      </c>
      <c r="O451" s="120">
        <v>0</v>
      </c>
      <c r="P451" s="120">
        <v>0</v>
      </c>
      <c r="Q451" s="120" t="s">
        <v>76</v>
      </c>
      <c r="R451" s="79" t="s">
        <v>1544</v>
      </c>
      <c r="S451" s="137" t="s">
        <v>325</v>
      </c>
      <c r="T451" s="120">
        <v>4.5703125</v>
      </c>
      <c r="U451" s="120" t="s">
        <v>639</v>
      </c>
      <c r="V451" s="120" t="s">
        <v>639</v>
      </c>
      <c r="W451" s="120" t="s">
        <v>1847</v>
      </c>
      <c r="X451" s="120" t="s">
        <v>643</v>
      </c>
      <c r="Y451" s="120">
        <v>1.27</v>
      </c>
      <c r="Z451" s="120" t="s">
        <v>645</v>
      </c>
      <c r="AA451" s="120">
        <v>2.3232367278371462</v>
      </c>
      <c r="AB451" s="137" t="s">
        <v>865</v>
      </c>
      <c r="AC451" s="120">
        <v>2016</v>
      </c>
      <c r="AD451" s="120">
        <v>3</v>
      </c>
      <c r="AE451" s="120" t="s">
        <v>1196</v>
      </c>
      <c r="AF451" s="120" t="s">
        <v>1133</v>
      </c>
      <c r="AG451" s="120" t="s">
        <v>1137</v>
      </c>
      <c r="AH451" s="120">
        <v>2</v>
      </c>
      <c r="AI451">
        <v>2</v>
      </c>
      <c r="AJ451" s="121">
        <v>1</v>
      </c>
      <c r="AK451" s="120" t="s">
        <v>74</v>
      </c>
      <c r="AL451" s="121">
        <v>0</v>
      </c>
      <c r="AM451" s="120">
        <v>2.8666666666666698</v>
      </c>
      <c r="AN451" s="120">
        <v>4.8666666666666698</v>
      </c>
      <c r="AO451" s="121">
        <v>0</v>
      </c>
      <c r="AP451" s="120">
        <v>3</v>
      </c>
    </row>
    <row r="452" spans="1:42" x14ac:dyDescent="0.25">
      <c r="A452" t="s">
        <v>33</v>
      </c>
      <c r="B452" s="81" t="s">
        <v>34</v>
      </c>
      <c r="C452" s="81" t="s">
        <v>48</v>
      </c>
      <c r="D452" s="120" t="s">
        <v>46</v>
      </c>
      <c r="E452" s="120" t="s">
        <v>56</v>
      </c>
      <c r="F452" s="136">
        <v>31</v>
      </c>
      <c r="G452" s="120" t="s">
        <v>59</v>
      </c>
      <c r="H452" s="120" t="s">
        <v>66</v>
      </c>
      <c r="I452" s="120">
        <v>8</v>
      </c>
      <c r="J452" s="120" t="s">
        <v>69</v>
      </c>
      <c r="K452" s="120" t="s">
        <v>70</v>
      </c>
      <c r="L452" s="120">
        <v>0</v>
      </c>
      <c r="M452" s="120">
        <v>1</v>
      </c>
      <c r="N452" s="120">
        <v>0</v>
      </c>
      <c r="O452" s="120">
        <v>0</v>
      </c>
      <c r="P452" s="120">
        <v>0</v>
      </c>
      <c r="Q452" s="120" t="s">
        <v>75</v>
      </c>
      <c r="R452" s="79" t="s">
        <v>1546</v>
      </c>
      <c r="S452" s="137" t="s">
        <v>182</v>
      </c>
      <c r="T452" s="120">
        <v>3.8203125</v>
      </c>
      <c r="U452" s="120" t="s">
        <v>639</v>
      </c>
      <c r="V452" s="120" t="s">
        <v>639</v>
      </c>
      <c r="W452" s="120" t="s">
        <v>1847</v>
      </c>
      <c r="X452" s="120" t="s">
        <v>643</v>
      </c>
      <c r="Y452" s="120">
        <v>1.35</v>
      </c>
      <c r="Z452" s="120" t="s">
        <v>645</v>
      </c>
      <c r="AA452" s="120">
        <v>0</v>
      </c>
      <c r="AB452" s="137" t="s">
        <v>740</v>
      </c>
      <c r="AC452" s="120">
        <v>2016</v>
      </c>
      <c r="AD452" s="120">
        <v>3</v>
      </c>
      <c r="AE452" s="120" t="s">
        <v>1196</v>
      </c>
      <c r="AF452" s="120" t="s">
        <v>1135</v>
      </c>
      <c r="AG452" s="120" t="s">
        <v>1137</v>
      </c>
      <c r="AH452" s="120">
        <v>2</v>
      </c>
      <c r="AI452">
        <v>2</v>
      </c>
      <c r="AJ452" s="121">
        <v>2</v>
      </c>
      <c r="AK452" s="120" t="s">
        <v>74</v>
      </c>
      <c r="AL452" s="121">
        <v>1</v>
      </c>
      <c r="AM452" s="120">
        <v>4.3333333333333304</v>
      </c>
      <c r="AN452" s="120">
        <v>5.1666666666666696</v>
      </c>
      <c r="AO452" s="121">
        <v>0</v>
      </c>
      <c r="AP452" s="120">
        <v>3</v>
      </c>
    </row>
    <row r="453" spans="1:42" x14ac:dyDescent="0.25">
      <c r="A453" t="s">
        <v>32</v>
      </c>
      <c r="B453" s="81" t="s">
        <v>34</v>
      </c>
      <c r="C453" s="81" t="s">
        <v>49</v>
      </c>
      <c r="D453" s="120" t="s">
        <v>51</v>
      </c>
      <c r="E453" s="120" t="s">
        <v>56</v>
      </c>
      <c r="F453" s="136">
        <v>41</v>
      </c>
      <c r="G453" s="120" t="s">
        <v>59</v>
      </c>
      <c r="H453" s="120" t="s">
        <v>62</v>
      </c>
      <c r="I453" s="120">
        <v>9</v>
      </c>
      <c r="J453" s="120" t="s">
        <v>69</v>
      </c>
      <c r="K453" s="120" t="s">
        <v>70</v>
      </c>
      <c r="L453" s="120">
        <v>0</v>
      </c>
      <c r="M453" s="120">
        <v>0</v>
      </c>
      <c r="N453" s="120">
        <v>0</v>
      </c>
      <c r="O453" s="120">
        <v>0</v>
      </c>
      <c r="P453" s="120">
        <v>0</v>
      </c>
      <c r="Q453" s="120" t="s">
        <v>76</v>
      </c>
      <c r="R453" s="79" t="s">
        <v>1547</v>
      </c>
      <c r="S453" s="137" t="s">
        <v>340</v>
      </c>
      <c r="T453" s="120">
        <v>6.5302734375</v>
      </c>
      <c r="U453" s="120" t="s">
        <v>641</v>
      </c>
      <c r="V453" s="120" t="s">
        <v>641</v>
      </c>
      <c r="W453" s="120" t="s">
        <v>1847</v>
      </c>
      <c r="X453" s="120" t="s">
        <v>644</v>
      </c>
      <c r="Y453" s="120">
        <v>1.76</v>
      </c>
      <c r="Z453" s="120" t="s">
        <v>647</v>
      </c>
      <c r="AA453" s="120">
        <v>10.53213626146314</v>
      </c>
      <c r="AB453" s="137" t="s">
        <v>876</v>
      </c>
      <c r="AC453" s="120">
        <v>2016</v>
      </c>
      <c r="AD453" s="120">
        <v>4</v>
      </c>
      <c r="AE453" s="120" t="s">
        <v>1197</v>
      </c>
      <c r="AF453" s="120" t="s">
        <v>1135</v>
      </c>
      <c r="AG453" s="120" t="s">
        <v>1137</v>
      </c>
      <c r="AH453" s="120">
        <v>3</v>
      </c>
      <c r="AI453">
        <v>2</v>
      </c>
      <c r="AJ453" s="121">
        <v>1</v>
      </c>
      <c r="AK453" s="120" t="s">
        <v>74</v>
      </c>
      <c r="AL453" s="121">
        <v>0</v>
      </c>
      <c r="AM453" s="120">
        <v>3.9</v>
      </c>
      <c r="AN453" s="120">
        <v>5.68333333333333</v>
      </c>
      <c r="AO453" s="121">
        <v>1</v>
      </c>
      <c r="AP453" s="120">
        <v>3</v>
      </c>
    </row>
    <row r="454" spans="1:42" ht="15" customHeight="1" x14ac:dyDescent="0.25">
      <c r="A454" t="s">
        <v>33</v>
      </c>
      <c r="B454" s="81" t="s">
        <v>34</v>
      </c>
      <c r="C454" s="81" t="s">
        <v>47</v>
      </c>
      <c r="D454" s="120" t="s">
        <v>46</v>
      </c>
      <c r="E454" s="120" t="s">
        <v>56</v>
      </c>
      <c r="F454" s="136">
        <v>30</v>
      </c>
      <c r="G454" s="120" t="s">
        <v>59</v>
      </c>
      <c r="H454" s="120" t="s">
        <v>66</v>
      </c>
      <c r="I454" s="120">
        <v>7</v>
      </c>
      <c r="J454" s="120" t="s">
        <v>69</v>
      </c>
      <c r="K454" s="120" t="s">
        <v>71</v>
      </c>
      <c r="L454" s="120">
        <v>0</v>
      </c>
      <c r="M454" s="120">
        <v>1</v>
      </c>
      <c r="N454" s="120">
        <v>0</v>
      </c>
      <c r="O454" s="120">
        <v>0</v>
      </c>
      <c r="P454" s="120">
        <v>0</v>
      </c>
      <c r="Q454" s="120" t="s">
        <v>76</v>
      </c>
      <c r="R454" s="79" t="s">
        <v>1551</v>
      </c>
      <c r="S454" s="137" t="s">
        <v>327</v>
      </c>
      <c r="T454" s="120">
        <v>3.6396484375</v>
      </c>
      <c r="U454" s="120" t="s">
        <v>639</v>
      </c>
      <c r="V454" s="120" t="s">
        <v>639</v>
      </c>
      <c r="W454" s="120" t="s">
        <v>1847</v>
      </c>
      <c r="X454" s="120" t="s">
        <v>643</v>
      </c>
      <c r="Y454" s="120">
        <v>1.28</v>
      </c>
      <c r="Z454" s="120" t="s">
        <v>645</v>
      </c>
      <c r="AA454" s="120">
        <v>2.97920253987495</v>
      </c>
      <c r="AB454" s="137" t="s">
        <v>755</v>
      </c>
      <c r="AC454" s="120">
        <v>2016</v>
      </c>
      <c r="AD454" s="120">
        <v>4</v>
      </c>
      <c r="AE454" s="120" t="s">
        <v>1197</v>
      </c>
      <c r="AF454" s="120" t="s">
        <v>1135</v>
      </c>
      <c r="AG454" s="120" t="s">
        <v>1137</v>
      </c>
      <c r="AH454" s="120">
        <v>2</v>
      </c>
      <c r="AI454">
        <v>2</v>
      </c>
      <c r="AJ454" s="121">
        <v>2</v>
      </c>
      <c r="AK454" s="120" t="s">
        <v>74</v>
      </c>
      <c r="AL454" s="121">
        <v>1</v>
      </c>
      <c r="AM454" s="120">
        <v>2.8066666666666702</v>
      </c>
      <c r="AN454" s="120">
        <v>6.6816666666666702</v>
      </c>
      <c r="AO454" s="121">
        <v>0</v>
      </c>
      <c r="AP454" s="120">
        <v>2</v>
      </c>
    </row>
    <row r="455" spans="1:42" ht="15" customHeight="1" x14ac:dyDescent="0.25">
      <c r="A455" t="s">
        <v>32</v>
      </c>
      <c r="B455" s="81" t="s">
        <v>34</v>
      </c>
      <c r="C455" s="81" t="s">
        <v>49</v>
      </c>
      <c r="D455" s="120" t="s">
        <v>51</v>
      </c>
      <c r="E455" s="120" t="s">
        <v>56</v>
      </c>
      <c r="F455" s="136">
        <v>31</v>
      </c>
      <c r="G455" s="120" t="s">
        <v>59</v>
      </c>
      <c r="H455" s="120" t="s">
        <v>62</v>
      </c>
      <c r="I455" s="120">
        <v>7</v>
      </c>
      <c r="J455" s="120" t="s">
        <v>69</v>
      </c>
      <c r="K455" s="120" t="s">
        <v>70</v>
      </c>
      <c r="L455" s="120">
        <v>0</v>
      </c>
      <c r="M455" s="120">
        <v>0</v>
      </c>
      <c r="N455" s="120">
        <v>0</v>
      </c>
      <c r="O455" s="120">
        <v>0</v>
      </c>
      <c r="P455" s="120">
        <v>0</v>
      </c>
      <c r="Q455" s="120" t="s">
        <v>74</v>
      </c>
      <c r="R455" s="79" t="s">
        <v>1552</v>
      </c>
      <c r="S455" s="137" t="s">
        <v>115</v>
      </c>
      <c r="T455" s="120">
        <v>1.419921875</v>
      </c>
      <c r="U455" s="120" t="s">
        <v>1842</v>
      </c>
      <c r="V455" s="120" t="s">
        <v>640</v>
      </c>
      <c r="W455" s="120" t="s">
        <v>1846</v>
      </c>
      <c r="X455" s="120" t="s">
        <v>643</v>
      </c>
      <c r="Y455" s="120">
        <v>0.93</v>
      </c>
      <c r="Z455" s="120" t="s">
        <v>646</v>
      </c>
      <c r="AA455" s="120">
        <v>194.52149569988239</v>
      </c>
      <c r="AB455" s="137" t="s">
        <v>683</v>
      </c>
      <c r="AC455" s="120">
        <v>2016</v>
      </c>
      <c r="AD455" s="120">
        <v>4</v>
      </c>
      <c r="AE455" s="120" t="s">
        <v>1197</v>
      </c>
      <c r="AF455" s="120" t="s">
        <v>1135</v>
      </c>
      <c r="AG455" s="120" t="s">
        <v>1137</v>
      </c>
      <c r="AH455" s="120">
        <v>2</v>
      </c>
      <c r="AI455">
        <v>2</v>
      </c>
      <c r="AJ455" s="121">
        <v>1</v>
      </c>
      <c r="AK455" s="120" t="s">
        <v>74</v>
      </c>
      <c r="AL455" s="121">
        <v>0</v>
      </c>
      <c r="AM455" s="120">
        <v>3.9</v>
      </c>
      <c r="AN455" s="120">
        <v>5.6333333333333302</v>
      </c>
      <c r="AO455" s="121">
        <v>0</v>
      </c>
      <c r="AP455" s="120">
        <v>3</v>
      </c>
    </row>
    <row r="456" spans="1:42" ht="15" customHeight="1" x14ac:dyDescent="0.25">
      <c r="A456" t="s">
        <v>32</v>
      </c>
      <c r="B456" s="81" t="s">
        <v>34</v>
      </c>
      <c r="C456" s="81" t="s">
        <v>48</v>
      </c>
      <c r="D456" s="120" t="s">
        <v>51</v>
      </c>
      <c r="E456" s="120" t="s">
        <v>56</v>
      </c>
      <c r="F456" s="136">
        <v>58</v>
      </c>
      <c r="G456" s="120" t="s">
        <v>59</v>
      </c>
      <c r="H456" s="120" t="s">
        <v>62</v>
      </c>
      <c r="I456" s="120">
        <v>7</v>
      </c>
      <c r="J456" s="120" t="s">
        <v>69</v>
      </c>
      <c r="K456" s="120" t="s">
        <v>70</v>
      </c>
      <c r="L456" s="120">
        <v>0</v>
      </c>
      <c r="M456" s="120">
        <v>0</v>
      </c>
      <c r="N456" s="120">
        <v>0</v>
      </c>
      <c r="O456" s="120">
        <v>0</v>
      </c>
      <c r="P456" s="120">
        <v>0</v>
      </c>
      <c r="Q456" s="120" t="s">
        <v>76</v>
      </c>
      <c r="R456" s="79" t="s">
        <v>1554</v>
      </c>
      <c r="S456" s="137" t="s">
        <v>293</v>
      </c>
      <c r="T456" s="120">
        <v>2.51953125</v>
      </c>
      <c r="U456" s="120" t="s">
        <v>640</v>
      </c>
      <c r="V456" s="120" t="s">
        <v>640</v>
      </c>
      <c r="W456" s="120" t="s">
        <v>1846</v>
      </c>
      <c r="X456" s="120" t="s">
        <v>643</v>
      </c>
      <c r="Y456" s="120">
        <v>1.17</v>
      </c>
      <c r="Z456" s="120" t="s">
        <v>645</v>
      </c>
      <c r="AA456" s="120">
        <v>0</v>
      </c>
      <c r="AB456" s="137" t="s">
        <v>839</v>
      </c>
      <c r="AC456" s="120">
        <v>2016</v>
      </c>
      <c r="AD456" s="120">
        <v>4</v>
      </c>
      <c r="AE456" s="120" t="s">
        <v>1197</v>
      </c>
      <c r="AF456" s="120" t="s">
        <v>1135</v>
      </c>
      <c r="AG456" s="120" t="s">
        <v>1137</v>
      </c>
      <c r="AH456" s="120">
        <v>1</v>
      </c>
      <c r="AI456">
        <v>1</v>
      </c>
      <c r="AJ456" s="121">
        <v>1</v>
      </c>
      <c r="AK456" s="120" t="s">
        <v>74</v>
      </c>
      <c r="AL456" s="121">
        <v>0</v>
      </c>
      <c r="AM456" s="120">
        <v>3.5</v>
      </c>
      <c r="AN456" s="120">
        <v>4.8333333333333304</v>
      </c>
      <c r="AO456" s="121">
        <v>0</v>
      </c>
      <c r="AP456" s="120">
        <v>3</v>
      </c>
    </row>
    <row r="457" spans="1:42" x14ac:dyDescent="0.25">
      <c r="A457" t="s">
        <v>33</v>
      </c>
      <c r="B457" s="81" t="s">
        <v>42</v>
      </c>
      <c r="C457" s="81" t="s">
        <v>50</v>
      </c>
      <c r="D457" s="120" t="s">
        <v>51</v>
      </c>
      <c r="E457" s="120" t="s">
        <v>57</v>
      </c>
      <c r="F457" s="136">
        <v>1.5</v>
      </c>
      <c r="G457" s="120" t="s">
        <v>60</v>
      </c>
      <c r="H457" s="120" t="s">
        <v>64</v>
      </c>
      <c r="I457" s="120">
        <v>2</v>
      </c>
      <c r="J457" s="120" t="s">
        <v>68</v>
      </c>
      <c r="K457" s="120" t="s">
        <v>71</v>
      </c>
      <c r="L457" s="120">
        <v>0</v>
      </c>
      <c r="M457" s="120">
        <v>0</v>
      </c>
      <c r="N457" s="120">
        <v>0</v>
      </c>
      <c r="O457" s="120">
        <v>0</v>
      </c>
      <c r="P457" s="120">
        <v>0</v>
      </c>
      <c r="Q457" s="120" t="s">
        <v>75</v>
      </c>
      <c r="R457" s="79" t="s">
        <v>1556</v>
      </c>
      <c r="S457" s="137" t="s">
        <v>407</v>
      </c>
      <c r="T457" s="120">
        <v>3.2998046875</v>
      </c>
      <c r="U457" s="120" t="s">
        <v>640</v>
      </c>
      <c r="V457" s="120" t="s">
        <v>639</v>
      </c>
      <c r="W457" s="120" t="s">
        <v>1847</v>
      </c>
      <c r="X457" s="120" t="s">
        <v>644</v>
      </c>
      <c r="Y457" s="120">
        <v>1.82</v>
      </c>
      <c r="Z457" s="120" t="s">
        <v>645</v>
      </c>
      <c r="AA457" s="120">
        <v>0</v>
      </c>
      <c r="AB457" s="137" t="s">
        <v>935</v>
      </c>
      <c r="AC457" s="120">
        <v>2016</v>
      </c>
      <c r="AD457" s="120">
        <v>4</v>
      </c>
      <c r="AE457" s="120" t="s">
        <v>1197</v>
      </c>
      <c r="AF457" s="120" t="s">
        <v>1135</v>
      </c>
      <c r="AG457" s="120" t="s">
        <v>1139</v>
      </c>
      <c r="AH457" s="120">
        <v>2</v>
      </c>
      <c r="AI457">
        <v>2</v>
      </c>
      <c r="AJ457" s="121">
        <v>2</v>
      </c>
      <c r="AK457" s="120" t="s">
        <v>74</v>
      </c>
      <c r="AL457" s="121">
        <v>1</v>
      </c>
      <c r="AM457" s="120">
        <v>-4.75</v>
      </c>
      <c r="AN457" s="120">
        <v>11.8333333333333</v>
      </c>
      <c r="AO457" s="121">
        <v>0</v>
      </c>
      <c r="AP457" s="120">
        <v>2</v>
      </c>
    </row>
    <row r="458" spans="1:42" x14ac:dyDescent="0.25">
      <c r="A458" t="s">
        <v>33</v>
      </c>
      <c r="B458" s="81" t="s">
        <v>34</v>
      </c>
      <c r="C458" s="81" t="s">
        <v>49</v>
      </c>
      <c r="D458" s="120" t="s">
        <v>51</v>
      </c>
      <c r="E458" s="120" t="s">
        <v>56</v>
      </c>
      <c r="F458" s="136">
        <v>44</v>
      </c>
      <c r="G458" s="120" t="s">
        <v>59</v>
      </c>
      <c r="H458" s="120" t="s">
        <v>62</v>
      </c>
      <c r="I458" s="120">
        <v>7</v>
      </c>
      <c r="J458" s="120" t="s">
        <v>69</v>
      </c>
      <c r="K458" s="120" t="s">
        <v>70</v>
      </c>
      <c r="L458" s="120">
        <v>0</v>
      </c>
      <c r="M458" s="120">
        <v>0</v>
      </c>
      <c r="N458" s="120">
        <v>0</v>
      </c>
      <c r="O458" s="120">
        <v>0</v>
      </c>
      <c r="P458" s="120">
        <v>0</v>
      </c>
      <c r="Q458" s="120" t="s">
        <v>74</v>
      </c>
      <c r="R458" s="79" t="s">
        <v>1558</v>
      </c>
      <c r="S458" s="137" t="s">
        <v>97</v>
      </c>
      <c r="T458" s="120">
        <v>2.7197265625</v>
      </c>
      <c r="U458" s="120" t="s">
        <v>640</v>
      </c>
      <c r="V458" s="120" t="s">
        <v>639</v>
      </c>
      <c r="W458" s="120" t="s">
        <v>1847</v>
      </c>
      <c r="X458" s="120" t="s">
        <v>643</v>
      </c>
      <c r="Y458" s="120">
        <v>1.33</v>
      </c>
      <c r="Z458" s="120" t="s">
        <v>645</v>
      </c>
      <c r="AA458" s="120">
        <v>0</v>
      </c>
      <c r="AB458" s="137" t="s">
        <v>667</v>
      </c>
      <c r="AC458" s="120">
        <v>2016</v>
      </c>
      <c r="AD458" s="120">
        <v>5</v>
      </c>
      <c r="AE458" s="120" t="s">
        <v>1197</v>
      </c>
      <c r="AF458" s="120" t="s">
        <v>1135</v>
      </c>
      <c r="AG458" s="120" t="s">
        <v>1137</v>
      </c>
      <c r="AH458" s="120">
        <v>2</v>
      </c>
      <c r="AI458">
        <v>2</v>
      </c>
      <c r="AJ458" s="121">
        <v>1</v>
      </c>
      <c r="AK458" s="120" t="s">
        <v>74</v>
      </c>
      <c r="AL458" s="121">
        <v>0</v>
      </c>
      <c r="AM458" s="120">
        <v>3.9016666666666699</v>
      </c>
      <c r="AN458" s="120">
        <v>5.2933333333333303</v>
      </c>
      <c r="AO458" s="121">
        <v>0</v>
      </c>
      <c r="AP458" s="120">
        <v>3</v>
      </c>
    </row>
    <row r="459" spans="1:42" x14ac:dyDescent="0.25">
      <c r="A459" t="s">
        <v>32</v>
      </c>
      <c r="B459" s="81" t="s">
        <v>34</v>
      </c>
      <c r="C459" s="81" t="s">
        <v>48</v>
      </c>
      <c r="D459" s="120" t="s">
        <v>51</v>
      </c>
      <c r="E459" s="120" t="s">
        <v>56</v>
      </c>
      <c r="F459" s="136">
        <v>43</v>
      </c>
      <c r="G459" s="120" t="s">
        <v>59</v>
      </c>
      <c r="H459" s="120" t="s">
        <v>62</v>
      </c>
      <c r="I459" s="120">
        <v>1</v>
      </c>
      <c r="J459" s="120" t="s">
        <v>68</v>
      </c>
      <c r="K459" s="120" t="s">
        <v>71</v>
      </c>
      <c r="L459" s="120">
        <v>0</v>
      </c>
      <c r="M459" s="120">
        <v>0</v>
      </c>
      <c r="N459" s="120">
        <v>0</v>
      </c>
      <c r="O459" s="120">
        <v>0</v>
      </c>
      <c r="P459" s="120">
        <v>0</v>
      </c>
      <c r="Q459" s="120" t="s">
        <v>74</v>
      </c>
      <c r="R459" s="79" t="s">
        <v>1560</v>
      </c>
      <c r="S459" s="137" t="s">
        <v>95</v>
      </c>
      <c r="T459" s="120">
        <v>3.5595703125</v>
      </c>
      <c r="U459" s="120" t="s">
        <v>639</v>
      </c>
      <c r="V459" s="120" t="s">
        <v>639</v>
      </c>
      <c r="W459" s="120" t="s">
        <v>1846</v>
      </c>
      <c r="X459" s="120" t="s">
        <v>643</v>
      </c>
      <c r="Y459" s="120">
        <v>1.23</v>
      </c>
      <c r="Z459" s="120" t="s">
        <v>645</v>
      </c>
      <c r="AA459" s="120">
        <v>0</v>
      </c>
      <c r="AB459" s="137" t="s">
        <v>665</v>
      </c>
      <c r="AC459" s="120">
        <v>2016</v>
      </c>
      <c r="AD459" s="120">
        <v>5</v>
      </c>
      <c r="AE459" s="120" t="s">
        <v>1197</v>
      </c>
      <c r="AF459" s="120" t="s">
        <v>1135</v>
      </c>
      <c r="AG459" s="120" t="s">
        <v>1137</v>
      </c>
      <c r="AH459" s="120">
        <v>2</v>
      </c>
      <c r="AI459">
        <v>2</v>
      </c>
      <c r="AJ459" s="121">
        <v>1</v>
      </c>
      <c r="AK459" s="120" t="s">
        <v>74</v>
      </c>
      <c r="AL459" s="121">
        <v>0</v>
      </c>
      <c r="AM459" s="120">
        <v>3.8833333333333302</v>
      </c>
      <c r="AN459" s="120">
        <v>5.6</v>
      </c>
      <c r="AO459" s="121">
        <v>0</v>
      </c>
      <c r="AP459" s="120">
        <v>2</v>
      </c>
    </row>
    <row r="460" spans="1:42" x14ac:dyDescent="0.25">
      <c r="A460" t="s">
        <v>32</v>
      </c>
      <c r="B460" s="81" t="s">
        <v>42</v>
      </c>
      <c r="C460" s="81" t="s">
        <v>50</v>
      </c>
      <c r="D460" s="120" t="s">
        <v>51</v>
      </c>
      <c r="E460" s="120" t="s">
        <v>57</v>
      </c>
      <c r="F460" s="136">
        <v>3.5</v>
      </c>
      <c r="G460" s="120" t="s">
        <v>61</v>
      </c>
      <c r="H460" s="120" t="s">
        <v>64</v>
      </c>
      <c r="I460" s="120">
        <v>6</v>
      </c>
      <c r="J460" s="120" t="s">
        <v>69</v>
      </c>
      <c r="K460" s="120" t="s">
        <v>71</v>
      </c>
      <c r="L460" s="120">
        <v>0</v>
      </c>
      <c r="M460" s="120">
        <v>0</v>
      </c>
      <c r="N460" s="120">
        <v>0</v>
      </c>
      <c r="O460" s="120">
        <v>0</v>
      </c>
      <c r="P460" s="120">
        <v>0</v>
      </c>
      <c r="Q460" s="120" t="s">
        <v>75</v>
      </c>
      <c r="R460" s="79" t="s">
        <v>1566</v>
      </c>
      <c r="S460" s="137" t="s">
        <v>591</v>
      </c>
      <c r="T460" s="120">
        <v>3.3701171875</v>
      </c>
      <c r="U460" s="120" t="s">
        <v>639</v>
      </c>
      <c r="V460" s="120" t="s">
        <v>639</v>
      </c>
      <c r="W460" s="120" t="s">
        <v>1847</v>
      </c>
      <c r="X460" s="120" t="s">
        <v>644</v>
      </c>
      <c r="Y460" s="120">
        <v>1.85</v>
      </c>
      <c r="Z460" s="120" t="s">
        <v>645</v>
      </c>
      <c r="AA460" s="120">
        <v>6.6091698270453053E-2</v>
      </c>
      <c r="AB460" s="137" t="s">
        <v>1095</v>
      </c>
      <c r="AC460" s="120">
        <v>2016</v>
      </c>
      <c r="AD460" s="120">
        <v>7</v>
      </c>
      <c r="AE460" s="120" t="s">
        <v>1197</v>
      </c>
      <c r="AF460" s="120" t="s">
        <v>1134</v>
      </c>
      <c r="AG460" s="120" t="s">
        <v>1139</v>
      </c>
      <c r="AH460" s="120">
        <v>2</v>
      </c>
      <c r="AI460">
        <v>2</v>
      </c>
      <c r="AJ460" s="121">
        <v>2</v>
      </c>
      <c r="AK460" s="120" t="s">
        <v>74</v>
      </c>
      <c r="AL460" s="121">
        <v>1</v>
      </c>
      <c r="AM460" s="120">
        <v>-4.7333333333333298</v>
      </c>
      <c r="AN460" s="120">
        <v>11.8</v>
      </c>
      <c r="AO460" s="121">
        <v>0</v>
      </c>
      <c r="AP460" s="120">
        <v>2</v>
      </c>
    </row>
    <row r="461" spans="1:42" x14ac:dyDescent="0.25">
      <c r="A461" t="s">
        <v>33</v>
      </c>
      <c r="B461" s="81" t="s">
        <v>34</v>
      </c>
      <c r="C461" s="81" t="s">
        <v>48</v>
      </c>
      <c r="D461" s="120" t="s">
        <v>53</v>
      </c>
      <c r="E461" s="120" t="s">
        <v>58</v>
      </c>
      <c r="F461" s="136">
        <v>0</v>
      </c>
      <c r="G461" s="120" t="s">
        <v>60</v>
      </c>
      <c r="H461" s="120" t="s">
        <v>62</v>
      </c>
      <c r="I461" s="120">
        <v>1</v>
      </c>
      <c r="J461" s="120" t="s">
        <v>68</v>
      </c>
      <c r="K461" s="120" t="s">
        <v>72</v>
      </c>
      <c r="L461" s="120">
        <v>0</v>
      </c>
      <c r="M461" s="120">
        <v>0</v>
      </c>
      <c r="N461" s="120">
        <v>0</v>
      </c>
      <c r="O461" s="120">
        <v>0</v>
      </c>
      <c r="P461" s="120">
        <v>0</v>
      </c>
      <c r="Q461" s="120" t="s">
        <v>75</v>
      </c>
      <c r="R461" s="79" t="s">
        <v>1569</v>
      </c>
      <c r="S461" s="137" t="s">
        <v>394</v>
      </c>
      <c r="T461" s="120">
        <v>5.1796875</v>
      </c>
      <c r="U461" s="120" t="s">
        <v>639</v>
      </c>
      <c r="V461" s="120" t="s">
        <v>639</v>
      </c>
      <c r="W461" s="120" t="s">
        <v>1846</v>
      </c>
      <c r="X461" s="120" t="s">
        <v>643</v>
      </c>
      <c r="Y461" s="120">
        <v>1.1100000000000001</v>
      </c>
      <c r="Z461" s="120" t="s">
        <v>645</v>
      </c>
      <c r="AA461" s="120">
        <v>0</v>
      </c>
      <c r="AB461" s="137" t="s">
        <v>923</v>
      </c>
      <c r="AC461" s="120">
        <v>2016</v>
      </c>
      <c r="AD461" s="120">
        <v>7</v>
      </c>
      <c r="AE461" s="120" t="s">
        <v>1197</v>
      </c>
      <c r="AF461" s="120" t="s">
        <v>1134</v>
      </c>
      <c r="AG461" s="120" t="s">
        <v>1137</v>
      </c>
      <c r="AH461" s="120">
        <v>2</v>
      </c>
      <c r="AI461">
        <v>2</v>
      </c>
      <c r="AJ461" s="121">
        <v>1</v>
      </c>
      <c r="AK461" s="120" t="s">
        <v>74</v>
      </c>
      <c r="AL461" s="121">
        <v>0</v>
      </c>
      <c r="AM461" s="120">
        <v>6.4166666666666696</v>
      </c>
      <c r="AN461" s="120">
        <v>3.3666666666666698</v>
      </c>
      <c r="AO461" s="121">
        <v>0</v>
      </c>
      <c r="AP461" s="120">
        <v>1</v>
      </c>
    </row>
    <row r="462" spans="1:42" x14ac:dyDescent="0.25">
      <c r="A462" t="s">
        <v>33</v>
      </c>
      <c r="B462" s="81" t="s">
        <v>42</v>
      </c>
      <c r="C462" s="81" t="s">
        <v>50</v>
      </c>
      <c r="D462" s="120" t="s">
        <v>51</v>
      </c>
      <c r="E462" s="120" t="s">
        <v>57</v>
      </c>
      <c r="F462" s="136">
        <v>3.5</v>
      </c>
      <c r="G462" s="120" t="s">
        <v>61</v>
      </c>
      <c r="H462" s="120" t="s">
        <v>64</v>
      </c>
      <c r="I462" s="120">
        <v>5</v>
      </c>
      <c r="J462" s="120" t="s">
        <v>69</v>
      </c>
      <c r="K462" s="120" t="s">
        <v>71</v>
      </c>
      <c r="L462" s="120">
        <v>0</v>
      </c>
      <c r="M462" s="120">
        <v>0</v>
      </c>
      <c r="N462" s="120">
        <v>0</v>
      </c>
      <c r="O462" s="120">
        <v>0</v>
      </c>
      <c r="P462" s="120">
        <v>0</v>
      </c>
      <c r="Q462" s="120" t="s">
        <v>75</v>
      </c>
      <c r="R462" s="79" t="s">
        <v>1570</v>
      </c>
      <c r="S462" s="137" t="s">
        <v>573</v>
      </c>
      <c r="T462" s="120">
        <v>2.099609375</v>
      </c>
      <c r="U462" s="120" t="s">
        <v>640</v>
      </c>
      <c r="V462" s="120" t="s">
        <v>640</v>
      </c>
      <c r="W462" s="120" t="s">
        <v>1846</v>
      </c>
      <c r="X462" s="120" t="s">
        <v>643</v>
      </c>
      <c r="Y462" s="120">
        <v>1.0900000000000001</v>
      </c>
      <c r="Z462" s="120" t="s">
        <v>645</v>
      </c>
      <c r="AA462" s="120">
        <v>0</v>
      </c>
      <c r="AB462" s="137" t="s">
        <v>1080</v>
      </c>
      <c r="AC462" s="120">
        <v>2016</v>
      </c>
      <c r="AD462" s="120">
        <v>7</v>
      </c>
      <c r="AE462" s="120" t="s">
        <v>1197</v>
      </c>
      <c r="AF462" s="120" t="s">
        <v>1134</v>
      </c>
      <c r="AG462" s="120" t="s">
        <v>1139</v>
      </c>
      <c r="AH462" s="120">
        <v>1</v>
      </c>
      <c r="AI462">
        <v>1</v>
      </c>
      <c r="AJ462" s="121">
        <v>2</v>
      </c>
      <c r="AK462" s="120" t="s">
        <v>74</v>
      </c>
      <c r="AL462" s="121">
        <v>1</v>
      </c>
      <c r="AM462" s="120">
        <v>-4.7333333333333298</v>
      </c>
      <c r="AN462" s="120">
        <v>11.8</v>
      </c>
      <c r="AO462" s="121">
        <v>0</v>
      </c>
      <c r="AP462" s="120">
        <v>2</v>
      </c>
    </row>
    <row r="463" spans="1:42" x14ac:dyDescent="0.25">
      <c r="A463" t="s">
        <v>33</v>
      </c>
      <c r="B463" s="81" t="s">
        <v>42</v>
      </c>
      <c r="C463" s="81" t="s">
        <v>50</v>
      </c>
      <c r="D463" s="120" t="s">
        <v>51</v>
      </c>
      <c r="E463" s="120" t="s">
        <v>57</v>
      </c>
      <c r="F463" s="136">
        <v>1.5</v>
      </c>
      <c r="G463" s="120" t="s">
        <v>60</v>
      </c>
      <c r="H463" s="120" t="s">
        <v>64</v>
      </c>
      <c r="I463" s="120">
        <v>1</v>
      </c>
      <c r="J463" s="120" t="s">
        <v>68</v>
      </c>
      <c r="K463" s="120" t="s">
        <v>72</v>
      </c>
      <c r="L463" s="120">
        <v>0</v>
      </c>
      <c r="M463" s="120">
        <v>0</v>
      </c>
      <c r="N463" s="120">
        <v>0</v>
      </c>
      <c r="O463" s="120">
        <v>0</v>
      </c>
      <c r="P463" s="120">
        <v>0</v>
      </c>
      <c r="Q463" s="120" t="s">
        <v>75</v>
      </c>
      <c r="R463" s="79" t="s">
        <v>1571</v>
      </c>
      <c r="S463" s="137" t="s">
        <v>384</v>
      </c>
      <c r="T463" s="120">
        <v>2.5302734375</v>
      </c>
      <c r="U463" s="120" t="s">
        <v>640</v>
      </c>
      <c r="V463" s="120" t="s">
        <v>640</v>
      </c>
      <c r="W463" s="120" t="s">
        <v>1846</v>
      </c>
      <c r="X463" s="120" t="s">
        <v>643</v>
      </c>
      <c r="Y463" s="120">
        <v>0.91</v>
      </c>
      <c r="Z463" s="120" t="s">
        <v>645</v>
      </c>
      <c r="AA463" s="120">
        <v>0</v>
      </c>
      <c r="AB463" s="137" t="s">
        <v>914</v>
      </c>
      <c r="AC463" s="120">
        <v>2016</v>
      </c>
      <c r="AD463" s="120">
        <v>7</v>
      </c>
      <c r="AE463" s="120" t="s">
        <v>1197</v>
      </c>
      <c r="AF463" s="120" t="s">
        <v>1134</v>
      </c>
      <c r="AG463" s="120" t="s">
        <v>1139</v>
      </c>
      <c r="AH463" s="120">
        <v>1</v>
      </c>
      <c r="AI463">
        <v>1</v>
      </c>
      <c r="AJ463" s="121">
        <v>2</v>
      </c>
      <c r="AK463" s="120" t="s">
        <v>74</v>
      </c>
      <c r="AL463" s="121">
        <v>1</v>
      </c>
      <c r="AM463" s="120">
        <v>-4.7833333333333297</v>
      </c>
      <c r="AN463" s="120">
        <v>11.7983333333333</v>
      </c>
      <c r="AO463" s="121">
        <v>0</v>
      </c>
      <c r="AP463" s="120">
        <v>1</v>
      </c>
    </row>
    <row r="464" spans="1:42" x14ac:dyDescent="0.25">
      <c r="A464" t="s">
        <v>33</v>
      </c>
      <c r="B464" s="81" t="s">
        <v>42</v>
      </c>
      <c r="C464" s="81" t="s">
        <v>47</v>
      </c>
      <c r="D464" s="120" t="s">
        <v>51</v>
      </c>
      <c r="E464" s="120" t="s">
        <v>57</v>
      </c>
      <c r="F464" s="136">
        <v>3</v>
      </c>
      <c r="G464" s="120" t="s">
        <v>61</v>
      </c>
      <c r="H464" s="120" t="s">
        <v>62</v>
      </c>
      <c r="I464" s="120">
        <v>4</v>
      </c>
      <c r="J464" s="120" t="s">
        <v>68</v>
      </c>
      <c r="K464" s="120" t="s">
        <v>71</v>
      </c>
      <c r="L464" s="120">
        <v>0</v>
      </c>
      <c r="M464" s="120">
        <v>0</v>
      </c>
      <c r="N464" s="120">
        <v>0</v>
      </c>
      <c r="O464" s="120">
        <v>0</v>
      </c>
      <c r="P464" s="120">
        <v>0</v>
      </c>
      <c r="Q464" s="120" t="s">
        <v>75</v>
      </c>
      <c r="R464" s="79" t="s">
        <v>1574</v>
      </c>
      <c r="S464" s="137" t="s">
        <v>499</v>
      </c>
      <c r="T464" s="120">
        <v>1.1201171875</v>
      </c>
      <c r="U464" s="120" t="s">
        <v>1842</v>
      </c>
      <c r="V464" s="120" t="s">
        <v>640</v>
      </c>
      <c r="W464" s="120" t="s">
        <v>1846</v>
      </c>
      <c r="X464" s="120" t="s">
        <v>643</v>
      </c>
      <c r="Y464" s="120">
        <v>0.81</v>
      </c>
      <c r="Z464" s="120" t="s">
        <v>645</v>
      </c>
      <c r="AA464" s="120">
        <v>0</v>
      </c>
      <c r="AB464" s="137" t="s">
        <v>1020</v>
      </c>
      <c r="AC464" s="120">
        <v>2016</v>
      </c>
      <c r="AD464" s="120">
        <v>8</v>
      </c>
      <c r="AE464" s="120" t="s">
        <v>1197</v>
      </c>
      <c r="AF464" s="120" t="s">
        <v>1134</v>
      </c>
      <c r="AG464" s="120" t="s">
        <v>1139</v>
      </c>
      <c r="AH464" s="120">
        <v>1</v>
      </c>
      <c r="AI464">
        <v>1</v>
      </c>
      <c r="AJ464" s="121">
        <v>1</v>
      </c>
      <c r="AK464" s="120" t="s">
        <v>74</v>
      </c>
      <c r="AL464" s="121">
        <v>0</v>
      </c>
      <c r="AM464" s="120">
        <v>-4.7483333333333304</v>
      </c>
      <c r="AN464" s="120">
        <v>11.7716666666667</v>
      </c>
      <c r="AO464" s="121">
        <v>0</v>
      </c>
      <c r="AP464" s="120">
        <v>2</v>
      </c>
    </row>
    <row r="465" spans="1:42" x14ac:dyDescent="0.25">
      <c r="A465" t="s">
        <v>33</v>
      </c>
      <c r="B465" s="81" t="s">
        <v>34</v>
      </c>
      <c r="C465" s="81" t="s">
        <v>48</v>
      </c>
      <c r="D465" s="120" t="s">
        <v>51</v>
      </c>
      <c r="E465" s="120" t="s">
        <v>58</v>
      </c>
      <c r="F465" s="136">
        <v>0</v>
      </c>
      <c r="G465" s="120" t="s">
        <v>60</v>
      </c>
      <c r="H465" s="120" t="s">
        <v>62</v>
      </c>
      <c r="I465" s="120">
        <v>1</v>
      </c>
      <c r="J465" s="120" t="s">
        <v>68</v>
      </c>
      <c r="K465" s="120" t="s">
        <v>71</v>
      </c>
      <c r="L465" s="120">
        <v>0</v>
      </c>
      <c r="M465" s="120">
        <v>0</v>
      </c>
      <c r="N465" s="120">
        <v>0</v>
      </c>
      <c r="O465" s="120">
        <v>0</v>
      </c>
      <c r="P465" s="120">
        <v>0</v>
      </c>
      <c r="Q465" s="120" t="s">
        <v>75</v>
      </c>
      <c r="R465" s="79" t="s">
        <v>1575</v>
      </c>
      <c r="S465" s="137" t="s">
        <v>409</v>
      </c>
      <c r="T465" s="120">
        <v>5.1201171875</v>
      </c>
      <c r="U465" s="120" t="s">
        <v>639</v>
      </c>
      <c r="V465" s="120" t="s">
        <v>639</v>
      </c>
      <c r="W465" s="120" t="s">
        <v>1846</v>
      </c>
      <c r="X465" s="120" t="s">
        <v>643</v>
      </c>
      <c r="Y465" s="120">
        <v>0.93</v>
      </c>
      <c r="Z465" s="120" t="s">
        <v>645</v>
      </c>
      <c r="AA465" s="120">
        <v>2.0027902826180711E-2</v>
      </c>
      <c r="AB465" s="137" t="s">
        <v>937</v>
      </c>
      <c r="AC465" s="120">
        <v>2016</v>
      </c>
      <c r="AD465" s="120">
        <v>8</v>
      </c>
      <c r="AE465" s="120" t="s">
        <v>1197</v>
      </c>
      <c r="AF465" s="120" t="s">
        <v>1134</v>
      </c>
      <c r="AG465" s="120" t="s">
        <v>1137</v>
      </c>
      <c r="AH465" s="120">
        <v>2</v>
      </c>
      <c r="AI465">
        <v>2</v>
      </c>
      <c r="AJ465" s="121">
        <v>1</v>
      </c>
      <c r="AK465" s="120" t="s">
        <v>74</v>
      </c>
      <c r="AL465" s="121">
        <v>0</v>
      </c>
      <c r="AM465" s="120">
        <v>6.43333333333333</v>
      </c>
      <c r="AN465" s="120">
        <v>3.3688333333333298</v>
      </c>
      <c r="AO465" s="121">
        <v>0</v>
      </c>
      <c r="AP465" s="120">
        <v>2</v>
      </c>
    </row>
    <row r="466" spans="1:42" x14ac:dyDescent="0.25">
      <c r="A466" t="s">
        <v>33</v>
      </c>
      <c r="B466" s="81" t="s">
        <v>41</v>
      </c>
      <c r="C466" s="81" t="s">
        <v>47</v>
      </c>
      <c r="D466" s="120" t="s">
        <v>51</v>
      </c>
      <c r="E466" s="120" t="s">
        <v>57</v>
      </c>
      <c r="F466" s="136">
        <v>9</v>
      </c>
      <c r="G466" s="120" t="s">
        <v>61</v>
      </c>
      <c r="H466" s="120" t="s">
        <v>64</v>
      </c>
      <c r="I466" s="120">
        <v>6</v>
      </c>
      <c r="J466" s="120" t="s">
        <v>69</v>
      </c>
      <c r="K466" s="120" t="s">
        <v>70</v>
      </c>
      <c r="L466" s="120">
        <v>0</v>
      </c>
      <c r="M466" s="120">
        <v>1</v>
      </c>
      <c r="N466" s="120">
        <v>0</v>
      </c>
      <c r="O466" s="120">
        <v>0</v>
      </c>
      <c r="P466" s="120">
        <v>0</v>
      </c>
      <c r="Q466" s="120" t="s">
        <v>75</v>
      </c>
      <c r="R466" s="79" t="s">
        <v>1580</v>
      </c>
      <c r="S466" s="137" t="s">
        <v>549</v>
      </c>
      <c r="T466" s="120">
        <v>3.75</v>
      </c>
      <c r="U466" s="120" t="s">
        <v>639</v>
      </c>
      <c r="V466" s="120" t="s">
        <v>639</v>
      </c>
      <c r="W466" s="120" t="s">
        <v>1845</v>
      </c>
      <c r="X466" s="120" t="s">
        <v>642</v>
      </c>
      <c r="Y466" s="120">
        <v>0.37</v>
      </c>
      <c r="Z466" s="120" t="s">
        <v>645</v>
      </c>
      <c r="AA466" s="120">
        <v>0</v>
      </c>
      <c r="AB466" s="137" t="s">
        <v>1059</v>
      </c>
      <c r="AC466" s="120">
        <v>2016</v>
      </c>
      <c r="AD466" s="120">
        <v>9</v>
      </c>
      <c r="AE466" s="120" t="s">
        <v>1197</v>
      </c>
      <c r="AF466" s="120" t="s">
        <v>1136</v>
      </c>
      <c r="AG466" s="120" t="s">
        <v>1140</v>
      </c>
      <c r="AH466" s="120">
        <v>2</v>
      </c>
      <c r="AI466">
        <v>1</v>
      </c>
      <c r="AJ466" s="121">
        <v>2</v>
      </c>
      <c r="AK466" s="120" t="s">
        <v>74</v>
      </c>
      <c r="AL466" s="121">
        <v>1</v>
      </c>
      <c r="AM466" s="120">
        <v>9.3123333333333296</v>
      </c>
      <c r="AN466" s="120">
        <v>-13.7585</v>
      </c>
      <c r="AO466" s="121">
        <v>0</v>
      </c>
      <c r="AP466" s="120">
        <v>3</v>
      </c>
    </row>
    <row r="467" spans="1:42" x14ac:dyDescent="0.25">
      <c r="A467" t="s">
        <v>33</v>
      </c>
      <c r="B467" s="81" t="s">
        <v>34</v>
      </c>
      <c r="C467" s="81" t="s">
        <v>48</v>
      </c>
      <c r="D467" s="120" t="s">
        <v>51</v>
      </c>
      <c r="E467" s="120" t="s">
        <v>57</v>
      </c>
      <c r="F467" s="136">
        <v>7</v>
      </c>
      <c r="G467" s="120" t="s">
        <v>61</v>
      </c>
      <c r="H467" s="120" t="s">
        <v>62</v>
      </c>
      <c r="I467" s="120">
        <v>3</v>
      </c>
      <c r="J467" s="120" t="s">
        <v>68</v>
      </c>
      <c r="K467" s="120" t="s">
        <v>71</v>
      </c>
      <c r="L467" s="120">
        <v>0</v>
      </c>
      <c r="M467" s="120">
        <v>0</v>
      </c>
      <c r="N467" s="120">
        <v>0</v>
      </c>
      <c r="O467" s="120">
        <v>0</v>
      </c>
      <c r="P467" s="120">
        <v>0</v>
      </c>
      <c r="Q467" s="120" t="s">
        <v>74</v>
      </c>
      <c r="R467" s="79" t="s">
        <v>1583</v>
      </c>
      <c r="S467" s="137" t="s">
        <v>464</v>
      </c>
      <c r="T467" s="120">
        <v>3.16015625</v>
      </c>
      <c r="U467" s="120" t="s">
        <v>640</v>
      </c>
      <c r="V467" s="120" t="s">
        <v>639</v>
      </c>
      <c r="W467" s="120" t="s">
        <v>1846</v>
      </c>
      <c r="X467" s="120" t="s">
        <v>643</v>
      </c>
      <c r="Y467" s="120">
        <v>1.03</v>
      </c>
      <c r="Z467" s="120" t="s">
        <v>645</v>
      </c>
      <c r="AA467" s="120">
        <v>0</v>
      </c>
      <c r="AB467" s="137" t="s">
        <v>988</v>
      </c>
      <c r="AC467" s="120">
        <v>2016</v>
      </c>
      <c r="AD467" s="120">
        <v>12</v>
      </c>
      <c r="AE467" s="120" t="s">
        <v>1196</v>
      </c>
      <c r="AF467" s="120" t="s">
        <v>1136</v>
      </c>
      <c r="AG467" s="120" t="s">
        <v>1137</v>
      </c>
      <c r="AH467" s="120">
        <v>2</v>
      </c>
      <c r="AI467">
        <v>1</v>
      </c>
      <c r="AJ467" s="121">
        <v>1</v>
      </c>
      <c r="AK467" s="120" t="s">
        <v>74</v>
      </c>
      <c r="AL467" s="121">
        <v>0</v>
      </c>
      <c r="AM467" s="120">
        <v>6.3051666666666701</v>
      </c>
      <c r="AN467" s="120">
        <v>3.3610000000000002</v>
      </c>
      <c r="AO467" s="140">
        <v>0</v>
      </c>
      <c r="AP467" s="120">
        <v>2</v>
      </c>
    </row>
    <row r="468" spans="1:42" x14ac:dyDescent="0.25">
      <c r="A468" t="s">
        <v>33</v>
      </c>
      <c r="B468" s="81" t="s">
        <v>40</v>
      </c>
      <c r="C468" s="81" t="s">
        <v>47</v>
      </c>
      <c r="D468" s="120" t="s">
        <v>46</v>
      </c>
      <c r="E468" s="120" t="s">
        <v>57</v>
      </c>
      <c r="F468" s="136">
        <v>10</v>
      </c>
      <c r="G468" s="120" t="s">
        <v>61</v>
      </c>
      <c r="H468" s="120" t="s">
        <v>62</v>
      </c>
      <c r="I468" s="120">
        <v>2</v>
      </c>
      <c r="J468" s="120" t="s">
        <v>68</v>
      </c>
      <c r="K468" s="120" t="s">
        <v>71</v>
      </c>
      <c r="L468" s="120">
        <v>0</v>
      </c>
      <c r="M468" s="120">
        <v>0</v>
      </c>
      <c r="N468" s="120">
        <v>0</v>
      </c>
      <c r="O468" s="120">
        <v>0</v>
      </c>
      <c r="P468" s="120">
        <v>0</v>
      </c>
      <c r="Q468" s="120" t="s">
        <v>75</v>
      </c>
      <c r="R468" s="79" t="s">
        <v>1585</v>
      </c>
      <c r="S468" s="137" t="s">
        <v>490</v>
      </c>
      <c r="T468" s="120">
        <v>1.7197265625</v>
      </c>
      <c r="U468" s="120" t="s">
        <v>640</v>
      </c>
      <c r="V468" s="120" t="s">
        <v>640</v>
      </c>
      <c r="W468" s="120" t="s">
        <v>1845</v>
      </c>
      <c r="X468" s="120" t="s">
        <v>642</v>
      </c>
      <c r="Y468" s="120">
        <v>0.5</v>
      </c>
      <c r="Z468" s="120" t="s">
        <v>645</v>
      </c>
      <c r="AA468" s="120">
        <v>0</v>
      </c>
      <c r="AB468" s="137" t="s">
        <v>1013</v>
      </c>
      <c r="AC468" s="120">
        <v>2017</v>
      </c>
      <c r="AD468" s="120">
        <v>1</v>
      </c>
      <c r="AE468" s="120" t="s">
        <v>1196</v>
      </c>
      <c r="AF468" s="120" t="s">
        <v>1133</v>
      </c>
      <c r="AG468" s="120" t="s">
        <v>1140</v>
      </c>
      <c r="AH468" s="120">
        <v>1</v>
      </c>
      <c r="AI468">
        <v>1</v>
      </c>
      <c r="AJ468" s="121">
        <v>1</v>
      </c>
      <c r="AK468" s="120" t="s">
        <v>74</v>
      </c>
      <c r="AL468" s="121">
        <v>0</v>
      </c>
      <c r="AM468" s="120">
        <v>8.4550000000000001</v>
      </c>
      <c r="AN468" s="120">
        <v>-13.44</v>
      </c>
      <c r="AO468" s="121">
        <v>0</v>
      </c>
      <c r="AP468" s="120">
        <v>2</v>
      </c>
    </row>
    <row r="469" spans="1:42" x14ac:dyDescent="0.25">
      <c r="A469" t="s">
        <v>32</v>
      </c>
      <c r="B469" s="81" t="s">
        <v>34</v>
      </c>
      <c r="C469" s="81" t="s">
        <v>48</v>
      </c>
      <c r="D469" s="120" t="s">
        <v>51</v>
      </c>
      <c r="E469" s="120" t="s">
        <v>56</v>
      </c>
      <c r="F469" s="136">
        <v>64</v>
      </c>
      <c r="G469" s="120" t="s">
        <v>59</v>
      </c>
      <c r="H469" s="120" t="s">
        <v>62</v>
      </c>
      <c r="I469" s="120">
        <v>8</v>
      </c>
      <c r="J469" s="120" t="s">
        <v>69</v>
      </c>
      <c r="K469" s="120" t="s">
        <v>70</v>
      </c>
      <c r="L469" s="120">
        <v>0</v>
      </c>
      <c r="M469" s="120">
        <v>0</v>
      </c>
      <c r="N469" s="120">
        <v>0</v>
      </c>
      <c r="O469" s="120">
        <v>0</v>
      </c>
      <c r="P469" s="120">
        <v>0</v>
      </c>
      <c r="Q469" s="120" t="s">
        <v>74</v>
      </c>
      <c r="R469" s="79" t="s">
        <v>1592</v>
      </c>
      <c r="S469" s="137" t="s">
        <v>92</v>
      </c>
      <c r="T469" s="120">
        <v>3.150390625</v>
      </c>
      <c r="U469" s="120" t="s">
        <v>640</v>
      </c>
      <c r="V469" s="120" t="s">
        <v>639</v>
      </c>
      <c r="W469" s="120" t="s">
        <v>1846</v>
      </c>
      <c r="X469" s="120" t="s">
        <v>643</v>
      </c>
      <c r="Y469" s="120">
        <v>1.1200000000000001</v>
      </c>
      <c r="Z469" s="120" t="s">
        <v>645</v>
      </c>
      <c r="AA469" s="120">
        <v>0</v>
      </c>
      <c r="AB469" s="137" t="s">
        <v>662</v>
      </c>
      <c r="AC469" s="120">
        <v>2017</v>
      </c>
      <c r="AD469" s="120">
        <v>3</v>
      </c>
      <c r="AE469" s="120" t="s">
        <v>1196</v>
      </c>
      <c r="AF469" s="120" t="s">
        <v>1135</v>
      </c>
      <c r="AG469" s="120" t="s">
        <v>1137</v>
      </c>
      <c r="AH469" s="120">
        <v>2</v>
      </c>
      <c r="AI469">
        <v>1</v>
      </c>
      <c r="AJ469" s="121">
        <v>1</v>
      </c>
      <c r="AK469" s="120" t="s">
        <v>74</v>
      </c>
      <c r="AL469" s="121">
        <v>0</v>
      </c>
      <c r="AM469" s="120">
        <v>3.3666666666666698</v>
      </c>
      <c r="AN469" s="120">
        <v>7.2249999999999996</v>
      </c>
      <c r="AO469" s="121">
        <v>0</v>
      </c>
      <c r="AP469" s="120">
        <v>3</v>
      </c>
    </row>
    <row r="470" spans="1:42" x14ac:dyDescent="0.25">
      <c r="A470" t="s">
        <v>33</v>
      </c>
      <c r="B470" s="81" t="s">
        <v>34</v>
      </c>
      <c r="C470" s="81" t="s">
        <v>50</v>
      </c>
      <c r="D470" s="120" t="s">
        <v>46</v>
      </c>
      <c r="E470" s="120" t="s">
        <v>56</v>
      </c>
      <c r="F470" s="136">
        <v>38</v>
      </c>
      <c r="G470" s="120" t="s">
        <v>59</v>
      </c>
      <c r="H470" s="120" t="s">
        <v>62</v>
      </c>
      <c r="I470" s="120">
        <v>10</v>
      </c>
      <c r="J470" s="120" t="s">
        <v>69</v>
      </c>
      <c r="K470" s="120" t="s">
        <v>70</v>
      </c>
      <c r="L470" s="120">
        <v>0</v>
      </c>
      <c r="M470" s="120">
        <v>0</v>
      </c>
      <c r="N470" s="120">
        <v>0</v>
      </c>
      <c r="O470" s="120">
        <v>0</v>
      </c>
      <c r="P470" s="120">
        <v>0</v>
      </c>
      <c r="Q470" s="120" t="s">
        <v>76</v>
      </c>
      <c r="R470" s="79" t="s">
        <v>1596</v>
      </c>
      <c r="S470" s="137" t="s">
        <v>272</v>
      </c>
      <c r="T470" s="120">
        <v>4.330078125</v>
      </c>
      <c r="U470" s="120" t="s">
        <v>639</v>
      </c>
      <c r="V470" s="120" t="s">
        <v>639</v>
      </c>
      <c r="W470" s="120" t="s">
        <v>1846</v>
      </c>
      <c r="X470" s="120" t="s">
        <v>643</v>
      </c>
      <c r="Y470" s="120">
        <v>0.8</v>
      </c>
      <c r="Z470" s="120" t="s">
        <v>645</v>
      </c>
      <c r="AA470" s="120">
        <v>0</v>
      </c>
      <c r="AB470" s="137" t="s">
        <v>823</v>
      </c>
      <c r="AC470" s="120">
        <v>2017</v>
      </c>
      <c r="AD470" s="120">
        <v>4</v>
      </c>
      <c r="AE470" s="120" t="s">
        <v>1197</v>
      </c>
      <c r="AF470" s="120" t="s">
        <v>1135</v>
      </c>
      <c r="AG470" s="120" t="s">
        <v>1137</v>
      </c>
      <c r="AH470" s="120">
        <v>2</v>
      </c>
      <c r="AI470">
        <v>2</v>
      </c>
      <c r="AJ470" s="121">
        <v>1</v>
      </c>
      <c r="AK470" s="120" t="s">
        <v>74</v>
      </c>
      <c r="AL470" s="121">
        <v>0</v>
      </c>
      <c r="AM470" s="120">
        <v>3.3333333333333299</v>
      </c>
      <c r="AN470" s="120">
        <v>4.48166666666667</v>
      </c>
      <c r="AO470" s="121">
        <v>1</v>
      </c>
      <c r="AP470" s="120">
        <v>3</v>
      </c>
    </row>
    <row r="471" spans="1:42" x14ac:dyDescent="0.25">
      <c r="A471" t="s">
        <v>33</v>
      </c>
      <c r="B471" s="81" t="s">
        <v>34</v>
      </c>
      <c r="C471" s="81" t="s">
        <v>50</v>
      </c>
      <c r="D471" s="120" t="s">
        <v>51</v>
      </c>
      <c r="E471" s="120" t="s">
        <v>56</v>
      </c>
      <c r="F471" s="136">
        <v>60</v>
      </c>
      <c r="G471" s="120" t="s">
        <v>59</v>
      </c>
      <c r="H471" s="120" t="s">
        <v>63</v>
      </c>
      <c r="I471" s="120">
        <v>11</v>
      </c>
      <c r="J471" s="120" t="s">
        <v>67</v>
      </c>
      <c r="K471" s="120" t="s">
        <v>70</v>
      </c>
      <c r="L471" s="120">
        <v>0</v>
      </c>
      <c r="M471" s="120">
        <v>0</v>
      </c>
      <c r="N471" s="120">
        <v>1</v>
      </c>
      <c r="O471" s="120">
        <v>0</v>
      </c>
      <c r="P471" s="120">
        <v>0</v>
      </c>
      <c r="Q471" s="120" t="s">
        <v>76</v>
      </c>
      <c r="R471" s="79" t="s">
        <v>1587</v>
      </c>
      <c r="S471" s="137" t="s">
        <v>252</v>
      </c>
      <c r="T471" s="120">
        <v>5.240234375</v>
      </c>
      <c r="U471" s="120" t="s">
        <v>639</v>
      </c>
      <c r="V471" s="120" t="s">
        <v>639</v>
      </c>
      <c r="W471" s="120" t="s">
        <v>1846</v>
      </c>
      <c r="X471" s="120" t="s">
        <v>643</v>
      </c>
      <c r="Y471" s="120">
        <v>0.96</v>
      </c>
      <c r="Z471" s="120" t="s">
        <v>645</v>
      </c>
      <c r="AA471" s="120">
        <v>0</v>
      </c>
      <c r="AB471" s="137" t="s">
        <v>805</v>
      </c>
      <c r="AC471" s="120">
        <v>2017</v>
      </c>
      <c r="AD471" s="120">
        <v>7</v>
      </c>
      <c r="AE471" s="120" t="s">
        <v>1197</v>
      </c>
      <c r="AF471" s="120" t="s">
        <v>1134</v>
      </c>
      <c r="AG471" s="120" t="s">
        <v>1137</v>
      </c>
      <c r="AH471" s="120">
        <v>2</v>
      </c>
      <c r="AI471">
        <v>2</v>
      </c>
      <c r="AJ471" s="121">
        <v>3</v>
      </c>
      <c r="AK471" s="120" t="s">
        <v>74</v>
      </c>
      <c r="AL471" s="121">
        <v>1</v>
      </c>
      <c r="AM471" s="120">
        <v>3.68333333333333</v>
      </c>
      <c r="AN471" s="120">
        <v>6.7666666666666702</v>
      </c>
      <c r="AO471" s="121">
        <v>1</v>
      </c>
      <c r="AP471" s="120">
        <v>3</v>
      </c>
    </row>
    <row r="472" spans="1:42" x14ac:dyDescent="0.25">
      <c r="A472" t="s">
        <v>33</v>
      </c>
      <c r="B472" s="81" t="s">
        <v>45</v>
      </c>
      <c r="C472" s="81" t="s">
        <v>47</v>
      </c>
      <c r="D472" s="120" t="s">
        <v>51</v>
      </c>
      <c r="E472" s="120" t="s">
        <v>57</v>
      </c>
      <c r="F472" s="136">
        <v>0.25</v>
      </c>
      <c r="G472" s="120" t="s">
        <v>60</v>
      </c>
      <c r="H472" s="120" t="s">
        <v>64</v>
      </c>
      <c r="I472" s="120">
        <v>6</v>
      </c>
      <c r="J472" s="120" t="s">
        <v>69</v>
      </c>
      <c r="K472" s="120" t="s">
        <v>71</v>
      </c>
      <c r="L472" s="120">
        <v>0</v>
      </c>
      <c r="M472" s="120">
        <v>0</v>
      </c>
      <c r="N472" s="120">
        <v>0</v>
      </c>
      <c r="O472" s="120">
        <v>0</v>
      </c>
      <c r="P472" s="120">
        <v>0</v>
      </c>
      <c r="Q472" s="120" t="s">
        <v>75</v>
      </c>
      <c r="R472" s="79" t="s">
        <v>1593</v>
      </c>
      <c r="S472" s="137" t="s">
        <v>437</v>
      </c>
      <c r="T472" s="120">
        <v>3.095545614919355</v>
      </c>
      <c r="U472" s="120" t="s">
        <v>640</v>
      </c>
      <c r="V472" s="120" t="s">
        <v>639</v>
      </c>
      <c r="W472" s="120" t="s">
        <v>1846</v>
      </c>
      <c r="X472" s="120" t="s">
        <v>643</v>
      </c>
      <c r="Y472" s="120">
        <v>0.98888888888888882</v>
      </c>
      <c r="Z472" s="120" t="s">
        <v>645</v>
      </c>
      <c r="AA472" s="120">
        <v>0</v>
      </c>
      <c r="AB472" s="137" t="s">
        <v>963</v>
      </c>
      <c r="AC472" s="120">
        <v>2017</v>
      </c>
      <c r="AD472" s="120">
        <v>7</v>
      </c>
      <c r="AE472" s="120" t="s">
        <v>1197</v>
      </c>
      <c r="AF472" s="120" t="s">
        <v>1134</v>
      </c>
      <c r="AG472" s="120" t="s">
        <v>1139</v>
      </c>
      <c r="AH472" s="120">
        <v>2</v>
      </c>
      <c r="AI472">
        <v>1</v>
      </c>
      <c r="AJ472" s="121">
        <v>2</v>
      </c>
      <c r="AK472" s="120" t="s">
        <v>74</v>
      </c>
      <c r="AL472" s="121">
        <v>1</v>
      </c>
      <c r="AM472" s="120">
        <v>3.62666666666667</v>
      </c>
      <c r="AN472" s="120">
        <v>6.7350000000000003</v>
      </c>
      <c r="AO472" s="121">
        <v>0</v>
      </c>
      <c r="AP472" s="120">
        <v>2</v>
      </c>
    </row>
    <row r="473" spans="1:42" x14ac:dyDescent="0.25">
      <c r="A473" t="s">
        <v>32</v>
      </c>
      <c r="B473" s="81" t="s">
        <v>34</v>
      </c>
      <c r="C473" s="81" t="s">
        <v>47</v>
      </c>
      <c r="D473" s="120" t="s">
        <v>51</v>
      </c>
      <c r="E473" s="120" t="s">
        <v>56</v>
      </c>
      <c r="F473" s="136">
        <v>15</v>
      </c>
      <c r="G473" s="120" t="s">
        <v>59</v>
      </c>
      <c r="H473" s="120" t="s">
        <v>63</v>
      </c>
      <c r="I473" s="120">
        <v>10</v>
      </c>
      <c r="J473" s="120" t="s">
        <v>69</v>
      </c>
      <c r="K473" s="120" t="s">
        <v>71</v>
      </c>
      <c r="L473" s="120">
        <v>0</v>
      </c>
      <c r="M473" s="120">
        <v>0</v>
      </c>
      <c r="N473" s="120">
        <v>1</v>
      </c>
      <c r="O473" s="120">
        <v>0</v>
      </c>
      <c r="P473" s="120">
        <v>0</v>
      </c>
      <c r="Q473" s="120" t="s">
        <v>75</v>
      </c>
      <c r="R473" s="79" t="s">
        <v>1603</v>
      </c>
      <c r="S473" s="137" t="s">
        <v>238</v>
      </c>
      <c r="T473" s="120">
        <v>6.2197265625</v>
      </c>
      <c r="U473" s="120" t="s">
        <v>641</v>
      </c>
      <c r="V473" s="120" t="s">
        <v>641</v>
      </c>
      <c r="W473" s="120" t="s">
        <v>1846</v>
      </c>
      <c r="X473" s="120" t="s">
        <v>643</v>
      </c>
      <c r="Y473" s="120">
        <v>1.26</v>
      </c>
      <c r="Z473" s="120" t="s">
        <v>647</v>
      </c>
      <c r="AA473" s="120">
        <v>9.0385435068088604</v>
      </c>
      <c r="AB473" s="137" t="s">
        <v>792</v>
      </c>
      <c r="AC473" s="120">
        <v>2017</v>
      </c>
      <c r="AD473" s="120">
        <v>7</v>
      </c>
      <c r="AE473" s="120" t="s">
        <v>1197</v>
      </c>
      <c r="AF473" s="120" t="s">
        <v>1134</v>
      </c>
      <c r="AG473" s="120" t="s">
        <v>1137</v>
      </c>
      <c r="AH473" s="120">
        <v>3</v>
      </c>
      <c r="AI473">
        <v>2</v>
      </c>
      <c r="AJ473" s="121">
        <v>3</v>
      </c>
      <c r="AK473" s="120" t="s">
        <v>74</v>
      </c>
      <c r="AL473" s="121">
        <v>1</v>
      </c>
      <c r="AM473" s="120">
        <v>8.4388333333333296</v>
      </c>
      <c r="AN473" s="120">
        <v>-13.469333333333299</v>
      </c>
      <c r="AO473" s="121">
        <v>1</v>
      </c>
      <c r="AP473" s="120">
        <v>2</v>
      </c>
    </row>
    <row r="474" spans="1:42" x14ac:dyDescent="0.25">
      <c r="A474" t="s">
        <v>32</v>
      </c>
      <c r="B474" s="81" t="s">
        <v>34</v>
      </c>
      <c r="C474" s="81" t="s">
        <v>47</v>
      </c>
      <c r="D474" s="120" t="s">
        <v>46</v>
      </c>
      <c r="E474" s="120" t="s">
        <v>56</v>
      </c>
      <c r="F474" s="136">
        <v>106</v>
      </c>
      <c r="G474" s="120" t="s">
        <v>59</v>
      </c>
      <c r="H474" s="120" t="s">
        <v>62</v>
      </c>
      <c r="I474" s="120">
        <v>7</v>
      </c>
      <c r="J474" s="120" t="s">
        <v>69</v>
      </c>
      <c r="K474" s="120" t="s">
        <v>70</v>
      </c>
      <c r="L474" s="120">
        <v>0</v>
      </c>
      <c r="M474" s="120">
        <v>0</v>
      </c>
      <c r="N474" s="120">
        <v>0</v>
      </c>
      <c r="O474" s="120">
        <v>0</v>
      </c>
      <c r="P474" s="120">
        <v>0</v>
      </c>
      <c r="Q474" s="120" t="s">
        <v>76</v>
      </c>
      <c r="R474" s="79" t="s">
        <v>1590</v>
      </c>
      <c r="S474" s="137" t="s">
        <v>287</v>
      </c>
      <c r="T474" s="120">
        <v>5.25</v>
      </c>
      <c r="U474" s="120" t="s">
        <v>639</v>
      </c>
      <c r="V474" s="120" t="s">
        <v>639</v>
      </c>
      <c r="W474" s="120" t="s">
        <v>1846</v>
      </c>
      <c r="X474" s="120" t="s">
        <v>643</v>
      </c>
      <c r="Y474" s="120">
        <v>1.08</v>
      </c>
      <c r="Z474" s="120" t="s">
        <v>645</v>
      </c>
      <c r="AA474" s="120">
        <v>0</v>
      </c>
      <c r="AB474" s="137" t="s">
        <v>835</v>
      </c>
      <c r="AC474" s="120">
        <v>2017</v>
      </c>
      <c r="AD474" s="120">
        <v>8</v>
      </c>
      <c r="AE474" s="120" t="s">
        <v>1197</v>
      </c>
      <c r="AF474" s="120" t="s">
        <v>1134</v>
      </c>
      <c r="AG474" s="120" t="s">
        <v>1137</v>
      </c>
      <c r="AH474" s="120">
        <v>2</v>
      </c>
      <c r="AI474">
        <v>2</v>
      </c>
      <c r="AJ474" s="121">
        <v>1</v>
      </c>
      <c r="AK474" s="120" t="s">
        <v>74</v>
      </c>
      <c r="AL474" s="121">
        <v>0</v>
      </c>
      <c r="AM474" s="120">
        <v>4.1485000000000003</v>
      </c>
      <c r="AN474" s="120">
        <v>6.9971666666666703</v>
      </c>
      <c r="AO474" s="121">
        <v>0</v>
      </c>
      <c r="AP474" s="120">
        <v>3</v>
      </c>
    </row>
    <row r="475" spans="1:42" x14ac:dyDescent="0.25">
      <c r="A475" t="s">
        <v>33</v>
      </c>
      <c r="B475" s="81" t="s">
        <v>39</v>
      </c>
      <c r="C475" s="81" t="s">
        <v>50</v>
      </c>
      <c r="D475" s="120" t="s">
        <v>53</v>
      </c>
      <c r="E475" s="120" t="s">
        <v>57</v>
      </c>
      <c r="F475" s="136">
        <v>3</v>
      </c>
      <c r="G475" s="120" t="s">
        <v>60</v>
      </c>
      <c r="H475" s="120" t="s">
        <v>64</v>
      </c>
      <c r="I475" s="120">
        <v>2</v>
      </c>
      <c r="J475" s="120" t="s">
        <v>68</v>
      </c>
      <c r="K475" s="120" t="s">
        <v>71</v>
      </c>
      <c r="L475" s="120">
        <v>0</v>
      </c>
      <c r="M475" s="120">
        <v>0</v>
      </c>
      <c r="N475" s="120">
        <v>0</v>
      </c>
      <c r="O475" s="120">
        <v>0</v>
      </c>
      <c r="P475" s="120">
        <v>0</v>
      </c>
      <c r="Q475" s="120" t="s">
        <v>75</v>
      </c>
      <c r="R475" s="79" t="s">
        <v>1605</v>
      </c>
      <c r="S475" s="137" t="s">
        <v>389</v>
      </c>
      <c r="T475" s="120">
        <v>3.3798828125</v>
      </c>
      <c r="U475" s="120" t="s">
        <v>639</v>
      </c>
      <c r="V475" s="120" t="s">
        <v>639</v>
      </c>
      <c r="W475" s="120" t="s">
        <v>1846</v>
      </c>
      <c r="X475" s="120" t="s">
        <v>643</v>
      </c>
      <c r="Y475" s="120">
        <v>0.98</v>
      </c>
      <c r="Z475" s="120" t="s">
        <v>645</v>
      </c>
      <c r="AA475" s="120">
        <v>0</v>
      </c>
      <c r="AB475" s="137" t="s">
        <v>918</v>
      </c>
      <c r="AC475" s="120">
        <v>2017</v>
      </c>
      <c r="AD475" s="120">
        <v>8</v>
      </c>
      <c r="AE475" s="120" t="s">
        <v>1197</v>
      </c>
      <c r="AF475" s="120" t="s">
        <v>1134</v>
      </c>
      <c r="AG475" s="120" t="s">
        <v>1138</v>
      </c>
      <c r="AH475" s="120">
        <v>2</v>
      </c>
      <c r="AI475">
        <v>2</v>
      </c>
      <c r="AJ475" s="121">
        <v>2</v>
      </c>
      <c r="AK475" s="120" t="s">
        <v>74</v>
      </c>
      <c r="AL475" s="121">
        <v>1</v>
      </c>
      <c r="AM475" s="120">
        <v>4.1686666666666703</v>
      </c>
      <c r="AN475" s="120">
        <v>6.9906666666666704</v>
      </c>
      <c r="AO475" s="121">
        <v>0</v>
      </c>
      <c r="AP475" s="120">
        <v>2</v>
      </c>
    </row>
    <row r="476" spans="1:42" x14ac:dyDescent="0.25">
      <c r="A476" t="s">
        <v>33</v>
      </c>
      <c r="B476" s="81" t="s">
        <v>34</v>
      </c>
      <c r="C476" s="81" t="s">
        <v>48</v>
      </c>
      <c r="D476" s="120" t="s">
        <v>53</v>
      </c>
      <c r="E476" s="120" t="s">
        <v>57</v>
      </c>
      <c r="F476" s="136">
        <v>4</v>
      </c>
      <c r="G476" s="120" t="s">
        <v>61</v>
      </c>
      <c r="H476" s="120" t="s">
        <v>64</v>
      </c>
      <c r="I476" s="120">
        <v>3</v>
      </c>
      <c r="J476" s="120" t="s">
        <v>68</v>
      </c>
      <c r="K476" s="120" t="s">
        <v>71</v>
      </c>
      <c r="L476" s="120">
        <v>0</v>
      </c>
      <c r="M476" s="120">
        <v>0</v>
      </c>
      <c r="N476" s="120">
        <v>0</v>
      </c>
      <c r="O476" s="120">
        <v>0</v>
      </c>
      <c r="P476" s="120">
        <v>0</v>
      </c>
      <c r="Q476" s="120" t="s">
        <v>74</v>
      </c>
      <c r="R476" s="79" t="s">
        <v>1606</v>
      </c>
      <c r="S476" s="137" t="s">
        <v>469</v>
      </c>
      <c r="T476" s="120">
        <v>4.98046875</v>
      </c>
      <c r="U476" s="120" t="s">
        <v>639</v>
      </c>
      <c r="V476" s="120" t="s">
        <v>639</v>
      </c>
      <c r="W476" s="120" t="s">
        <v>1846</v>
      </c>
      <c r="X476" s="120" t="s">
        <v>643</v>
      </c>
      <c r="Y476" s="120">
        <v>1.1200000000000001</v>
      </c>
      <c r="Z476" s="120" t="s">
        <v>645</v>
      </c>
      <c r="AA476" s="120">
        <v>0.3705162022843802</v>
      </c>
      <c r="AB476" s="137" t="s">
        <v>993</v>
      </c>
      <c r="AC476" s="120">
        <v>2017</v>
      </c>
      <c r="AD476" s="120">
        <v>8</v>
      </c>
      <c r="AE476" s="120" t="s">
        <v>1197</v>
      </c>
      <c r="AF476" s="120" t="s">
        <v>1134</v>
      </c>
      <c r="AG476" s="120" t="s">
        <v>1137</v>
      </c>
      <c r="AH476" s="120">
        <v>2</v>
      </c>
      <c r="AI476">
        <v>2</v>
      </c>
      <c r="AJ476" s="121">
        <v>2</v>
      </c>
      <c r="AK476" s="120" t="s">
        <v>74</v>
      </c>
      <c r="AL476" s="121">
        <v>1</v>
      </c>
      <c r="AM476" s="120">
        <v>4.1253333333333302</v>
      </c>
      <c r="AN476" s="120">
        <v>7.0006666666666701</v>
      </c>
      <c r="AO476" s="121">
        <v>0</v>
      </c>
      <c r="AP476" s="120">
        <v>2</v>
      </c>
    </row>
    <row r="477" spans="1:42" x14ac:dyDescent="0.25">
      <c r="A477" t="s">
        <v>33</v>
      </c>
      <c r="B477" s="81" t="s">
        <v>41</v>
      </c>
      <c r="C477" s="81" t="s">
        <v>47</v>
      </c>
      <c r="D477" s="120" t="s">
        <v>46</v>
      </c>
      <c r="E477" s="120" t="s">
        <v>57</v>
      </c>
      <c r="F477" s="136">
        <v>5.5</v>
      </c>
      <c r="G477" s="120" t="s">
        <v>61</v>
      </c>
      <c r="H477" s="120" t="s">
        <v>64</v>
      </c>
      <c r="I477" s="120">
        <v>7</v>
      </c>
      <c r="J477" s="120" t="s">
        <v>69</v>
      </c>
      <c r="K477" s="120" t="s">
        <v>72</v>
      </c>
      <c r="L477" s="120">
        <v>0</v>
      </c>
      <c r="M477" s="120">
        <v>0</v>
      </c>
      <c r="N477" s="120">
        <v>0</v>
      </c>
      <c r="O477" s="120">
        <v>0</v>
      </c>
      <c r="P477" s="120">
        <v>0</v>
      </c>
      <c r="Q477" s="120" t="s">
        <v>75</v>
      </c>
      <c r="R477" s="79" t="s">
        <v>1607</v>
      </c>
      <c r="S477" s="137" t="s">
        <v>597</v>
      </c>
      <c r="T477" s="120">
        <v>3.4697265625</v>
      </c>
      <c r="U477" s="120" t="s">
        <v>639</v>
      </c>
      <c r="V477" s="120" t="s">
        <v>639</v>
      </c>
      <c r="W477" s="120" t="s">
        <v>1845</v>
      </c>
      <c r="X477" s="120" t="s">
        <v>642</v>
      </c>
      <c r="Y477" s="120">
        <v>0.41</v>
      </c>
      <c r="Z477" s="120" t="s">
        <v>645</v>
      </c>
      <c r="AA477" s="120">
        <v>0.91902563468582688</v>
      </c>
      <c r="AB477" s="137" t="s">
        <v>1101</v>
      </c>
      <c r="AC477" s="120">
        <v>2017</v>
      </c>
      <c r="AD477" s="120">
        <v>9</v>
      </c>
      <c r="AE477" s="120" t="s">
        <v>1197</v>
      </c>
      <c r="AF477" s="120" t="s">
        <v>1134</v>
      </c>
      <c r="AG477" s="120" t="s">
        <v>1140</v>
      </c>
      <c r="AH477" s="120">
        <v>2</v>
      </c>
      <c r="AI477">
        <v>1</v>
      </c>
      <c r="AJ477" s="121">
        <v>2</v>
      </c>
      <c r="AK477" s="120" t="s">
        <v>74</v>
      </c>
      <c r="AL477" s="121">
        <v>1</v>
      </c>
      <c r="AM477" s="120">
        <v>6.3449999999999998</v>
      </c>
      <c r="AN477" s="120">
        <v>3.3033333333333301</v>
      </c>
      <c r="AO477" s="121">
        <v>0</v>
      </c>
      <c r="AP477" s="120">
        <v>1</v>
      </c>
    </row>
    <row r="478" spans="1:42" x14ac:dyDescent="0.25">
      <c r="A478" t="s">
        <v>33</v>
      </c>
      <c r="B478" s="81" t="s">
        <v>34</v>
      </c>
      <c r="C478" s="81" t="s">
        <v>48</v>
      </c>
      <c r="D478" s="120" t="s">
        <v>53</v>
      </c>
      <c r="E478" s="120" t="s">
        <v>57</v>
      </c>
      <c r="F478" s="136">
        <v>6</v>
      </c>
      <c r="G478" s="120" t="s">
        <v>61</v>
      </c>
      <c r="H478" s="120" t="s">
        <v>62</v>
      </c>
      <c r="I478" s="120">
        <v>1</v>
      </c>
      <c r="J478" s="120" t="s">
        <v>68</v>
      </c>
      <c r="K478" s="120" t="s">
        <v>71</v>
      </c>
      <c r="L478" s="120">
        <v>0</v>
      </c>
      <c r="M478" s="120">
        <v>0</v>
      </c>
      <c r="N478" s="120">
        <v>0</v>
      </c>
      <c r="O478" s="120">
        <v>0</v>
      </c>
      <c r="P478" s="120">
        <v>0</v>
      </c>
      <c r="Q478" s="120" t="s">
        <v>75</v>
      </c>
      <c r="R478" s="79" t="s">
        <v>1609</v>
      </c>
      <c r="S478" s="137" t="s">
        <v>530</v>
      </c>
      <c r="T478" s="120">
        <v>3.099609375</v>
      </c>
      <c r="U478" s="120" t="s">
        <v>640</v>
      </c>
      <c r="V478" s="120" t="s">
        <v>639</v>
      </c>
      <c r="W478" s="120" t="s">
        <v>1846</v>
      </c>
      <c r="X478" s="120" t="s">
        <v>643</v>
      </c>
      <c r="Y478" s="120">
        <v>1.1499999999999999</v>
      </c>
      <c r="Z478" s="120" t="s">
        <v>645</v>
      </c>
      <c r="AA478" s="120">
        <v>0.30085578161690918</v>
      </c>
      <c r="AB478" s="137" t="s">
        <v>1044</v>
      </c>
      <c r="AC478" s="120">
        <v>2017</v>
      </c>
      <c r="AD478" s="120">
        <v>9</v>
      </c>
      <c r="AE478" s="120" t="s">
        <v>1197</v>
      </c>
      <c r="AF478" s="120" t="s">
        <v>1134</v>
      </c>
      <c r="AG478" s="120" t="s">
        <v>1137</v>
      </c>
      <c r="AH478" s="120">
        <v>2</v>
      </c>
      <c r="AI478">
        <v>1</v>
      </c>
      <c r="AJ478" s="121">
        <v>1</v>
      </c>
      <c r="AK478" s="120" t="s">
        <v>74</v>
      </c>
      <c r="AL478" s="121">
        <v>0</v>
      </c>
      <c r="AM478" s="120">
        <v>9.4036666666666697</v>
      </c>
      <c r="AN478" s="120">
        <v>-13.7481666666667</v>
      </c>
      <c r="AO478" s="121">
        <v>0</v>
      </c>
      <c r="AP478" s="120">
        <v>2</v>
      </c>
    </row>
    <row r="479" spans="1:42" x14ac:dyDescent="0.25">
      <c r="A479" t="s">
        <v>32</v>
      </c>
      <c r="B479" s="81" t="s">
        <v>34</v>
      </c>
      <c r="C479" s="81" t="s">
        <v>47</v>
      </c>
      <c r="D479" s="120" t="s">
        <v>46</v>
      </c>
      <c r="E479" s="120" t="s">
        <v>56</v>
      </c>
      <c r="F479" s="136">
        <v>38</v>
      </c>
      <c r="G479" s="120" t="s">
        <v>59</v>
      </c>
      <c r="H479" s="120" t="s">
        <v>63</v>
      </c>
      <c r="I479" s="120">
        <v>7</v>
      </c>
      <c r="J479" s="120" t="s">
        <v>69</v>
      </c>
      <c r="K479" s="120" t="s">
        <v>71</v>
      </c>
      <c r="L479" s="120">
        <v>0</v>
      </c>
      <c r="M479" s="120">
        <v>0</v>
      </c>
      <c r="N479" s="120">
        <v>1</v>
      </c>
      <c r="O479" s="120">
        <v>0</v>
      </c>
      <c r="P479" s="120">
        <v>0</v>
      </c>
      <c r="Q479" s="120" t="s">
        <v>75</v>
      </c>
      <c r="R479" s="79" t="s">
        <v>1610</v>
      </c>
      <c r="S479" s="137" t="s">
        <v>202</v>
      </c>
      <c r="T479" s="120">
        <v>5.1103515625</v>
      </c>
      <c r="U479" s="120" t="s">
        <v>639</v>
      </c>
      <c r="V479" s="120" t="s">
        <v>639</v>
      </c>
      <c r="W479" s="120" t="s">
        <v>1846</v>
      </c>
      <c r="X479" s="120" t="s">
        <v>643</v>
      </c>
      <c r="Y479" s="120">
        <v>1.08</v>
      </c>
      <c r="Z479" s="120" t="s">
        <v>645</v>
      </c>
      <c r="AA479" s="120">
        <v>0.25000891905149492</v>
      </c>
      <c r="AB479" s="137" t="s">
        <v>760</v>
      </c>
      <c r="AC479" s="120">
        <v>2017</v>
      </c>
      <c r="AD479" s="120">
        <v>10</v>
      </c>
      <c r="AE479" s="120" t="s">
        <v>1197</v>
      </c>
      <c r="AF479" s="120" t="s">
        <v>1136</v>
      </c>
      <c r="AG479" s="120" t="s">
        <v>1137</v>
      </c>
      <c r="AH479" s="120">
        <v>2</v>
      </c>
      <c r="AI479">
        <v>2</v>
      </c>
      <c r="AJ479" s="121">
        <v>3</v>
      </c>
      <c r="AK479" s="120" t="s">
        <v>74</v>
      </c>
      <c r="AL479" s="121">
        <v>1</v>
      </c>
      <c r="AM479" s="120">
        <v>3.7845</v>
      </c>
      <c r="AN479" s="120">
        <v>7.14333333333333</v>
      </c>
      <c r="AO479" s="121">
        <v>0</v>
      </c>
      <c r="AP479" s="120">
        <v>2</v>
      </c>
    </row>
    <row r="480" spans="1:42" x14ac:dyDescent="0.25">
      <c r="A480" t="s">
        <v>32</v>
      </c>
      <c r="B480" s="81" t="s">
        <v>34</v>
      </c>
      <c r="C480" s="81" t="s">
        <v>48</v>
      </c>
      <c r="D480" s="120" t="s">
        <v>51</v>
      </c>
      <c r="E480" s="120" t="s">
        <v>56</v>
      </c>
      <c r="F480" s="136">
        <v>21</v>
      </c>
      <c r="G480" s="120" t="s">
        <v>59</v>
      </c>
      <c r="H480" s="120" t="s">
        <v>62</v>
      </c>
      <c r="I480" s="120">
        <v>8</v>
      </c>
      <c r="J480" s="120" t="s">
        <v>69</v>
      </c>
      <c r="K480" s="120" t="s">
        <v>70</v>
      </c>
      <c r="L480" s="120">
        <v>0</v>
      </c>
      <c r="M480" s="120">
        <v>0</v>
      </c>
      <c r="N480" s="120">
        <v>0</v>
      </c>
      <c r="O480" s="120">
        <v>0</v>
      </c>
      <c r="P480" s="120">
        <v>0</v>
      </c>
      <c r="Q480" s="120" t="s">
        <v>74</v>
      </c>
      <c r="R480" s="79" t="s">
        <v>1613</v>
      </c>
      <c r="S480" s="137" t="s">
        <v>103</v>
      </c>
      <c r="T480" s="120">
        <v>5.4599609375</v>
      </c>
      <c r="U480" s="120" t="s">
        <v>639</v>
      </c>
      <c r="V480" s="120" t="s">
        <v>639</v>
      </c>
      <c r="W480" s="120" t="s">
        <v>1846</v>
      </c>
      <c r="X480" s="120" t="s">
        <v>643</v>
      </c>
      <c r="Y480" s="120">
        <v>0.92</v>
      </c>
      <c r="Z480" s="120" t="s">
        <v>645</v>
      </c>
      <c r="AA480" s="120">
        <v>1.088804658502339</v>
      </c>
      <c r="AB480" s="137" t="s">
        <v>673</v>
      </c>
      <c r="AC480" s="120">
        <v>2017</v>
      </c>
      <c r="AD480" s="120">
        <v>11</v>
      </c>
      <c r="AE480" s="120" t="s">
        <v>1196</v>
      </c>
      <c r="AF480" s="120" t="s">
        <v>1136</v>
      </c>
      <c r="AG480" s="120" t="s">
        <v>1137</v>
      </c>
      <c r="AH480" s="120">
        <v>2</v>
      </c>
      <c r="AI480">
        <v>2</v>
      </c>
      <c r="AJ480" s="121">
        <v>1</v>
      </c>
      <c r="AK480" s="120" t="s">
        <v>74</v>
      </c>
      <c r="AL480" s="121">
        <v>0</v>
      </c>
      <c r="AM480" s="120">
        <v>4.0449999999999999</v>
      </c>
      <c r="AN480" s="120">
        <v>7.05833333333333</v>
      </c>
      <c r="AO480" s="121">
        <v>1</v>
      </c>
      <c r="AP480" s="120">
        <v>3</v>
      </c>
    </row>
    <row r="481" spans="1:42" x14ac:dyDescent="0.25">
      <c r="A481" t="s">
        <v>32</v>
      </c>
      <c r="B481" s="81" t="s">
        <v>34</v>
      </c>
      <c r="C481" s="81" t="s">
        <v>47</v>
      </c>
      <c r="D481" s="120" t="s">
        <v>46</v>
      </c>
      <c r="E481" s="120" t="s">
        <v>56</v>
      </c>
      <c r="F481" s="136">
        <v>18</v>
      </c>
      <c r="G481" s="120" t="s">
        <v>59</v>
      </c>
      <c r="H481" s="120" t="s">
        <v>64</v>
      </c>
      <c r="I481" s="120">
        <v>8</v>
      </c>
      <c r="J481" s="120" t="s">
        <v>69</v>
      </c>
      <c r="K481" s="120" t="s">
        <v>70</v>
      </c>
      <c r="L481" s="120">
        <v>0</v>
      </c>
      <c r="M481" s="120">
        <v>0</v>
      </c>
      <c r="N481" s="120">
        <v>0</v>
      </c>
      <c r="O481" s="120">
        <v>0</v>
      </c>
      <c r="P481" s="120">
        <v>0</v>
      </c>
      <c r="Q481" s="120" t="s">
        <v>76</v>
      </c>
      <c r="R481" s="79" t="s">
        <v>1616</v>
      </c>
      <c r="S481" s="137" t="s">
        <v>348</v>
      </c>
      <c r="T481" s="120">
        <v>2.58984375</v>
      </c>
      <c r="U481" s="120" t="s">
        <v>640</v>
      </c>
      <c r="V481" s="120" t="s">
        <v>639</v>
      </c>
      <c r="W481" s="120" t="s">
        <v>1846</v>
      </c>
      <c r="X481" s="120" t="s">
        <v>643</v>
      </c>
      <c r="Y481" s="120">
        <v>0.89</v>
      </c>
      <c r="Z481" s="120" t="s">
        <v>646</v>
      </c>
      <c r="AA481" s="120">
        <v>65.328608639538231</v>
      </c>
      <c r="AB481" s="137" t="s">
        <v>850</v>
      </c>
      <c r="AC481" s="120">
        <v>2017</v>
      </c>
      <c r="AD481" s="120">
        <v>11</v>
      </c>
      <c r="AE481" s="120" t="s">
        <v>1196</v>
      </c>
      <c r="AF481" s="120" t="s">
        <v>1136</v>
      </c>
      <c r="AG481" s="120" t="s">
        <v>1137</v>
      </c>
      <c r="AH481" s="120">
        <v>3</v>
      </c>
      <c r="AI481">
        <v>2</v>
      </c>
      <c r="AJ481" s="121">
        <v>2</v>
      </c>
      <c r="AK481" s="120" t="s">
        <v>74</v>
      </c>
      <c r="AL481" s="121">
        <v>1</v>
      </c>
      <c r="AM481" s="120">
        <v>4.1333333333333302</v>
      </c>
      <c r="AN481" s="120">
        <v>6.9783333333333299</v>
      </c>
      <c r="AO481" s="121">
        <v>1</v>
      </c>
      <c r="AP481" s="120">
        <v>3</v>
      </c>
    </row>
    <row r="482" spans="1:42" ht="15" customHeight="1" x14ac:dyDescent="0.25">
      <c r="A482" t="s">
        <v>33</v>
      </c>
      <c r="B482" s="81" t="s">
        <v>38</v>
      </c>
      <c r="C482" s="81" t="s">
        <v>50</v>
      </c>
      <c r="D482" s="120" t="s">
        <v>53</v>
      </c>
      <c r="E482" s="120" t="s">
        <v>57</v>
      </c>
      <c r="F482" s="136">
        <v>1.5</v>
      </c>
      <c r="G482" s="120" t="s">
        <v>61</v>
      </c>
      <c r="H482" s="120" t="s">
        <v>64</v>
      </c>
      <c r="I482" s="120">
        <v>6</v>
      </c>
      <c r="J482" s="120" t="s">
        <v>69</v>
      </c>
      <c r="K482" s="120" t="s">
        <v>71</v>
      </c>
      <c r="L482" s="120">
        <v>0</v>
      </c>
      <c r="M482" s="120">
        <v>0</v>
      </c>
      <c r="N482" s="120">
        <v>0</v>
      </c>
      <c r="O482" s="120">
        <v>0</v>
      </c>
      <c r="P482" s="120">
        <v>0</v>
      </c>
      <c r="Q482" s="120" t="s">
        <v>75</v>
      </c>
      <c r="R482" s="145" t="s">
        <v>1619</v>
      </c>
      <c r="S482" s="137" t="s">
        <v>566</v>
      </c>
      <c r="T482" s="120">
        <v>3.16015625</v>
      </c>
      <c r="U482" s="120" t="s">
        <v>640</v>
      </c>
      <c r="V482" s="120" t="s">
        <v>639</v>
      </c>
      <c r="W482" s="120" t="s">
        <v>1846</v>
      </c>
      <c r="X482" s="120" t="s">
        <v>643</v>
      </c>
      <c r="Y482" s="120">
        <v>0.96</v>
      </c>
      <c r="Z482" s="120" t="s">
        <v>645</v>
      </c>
      <c r="AA482" s="120">
        <v>0</v>
      </c>
      <c r="AB482" s="137" t="s">
        <v>1073</v>
      </c>
      <c r="AC482" s="120">
        <v>2017</v>
      </c>
      <c r="AD482" s="120">
        <v>12</v>
      </c>
      <c r="AE482" s="120" t="s">
        <v>1196</v>
      </c>
      <c r="AF482" s="120" t="s">
        <v>1136</v>
      </c>
      <c r="AG482" s="120" t="s">
        <v>1138</v>
      </c>
      <c r="AH482" s="120">
        <v>2</v>
      </c>
      <c r="AI482">
        <v>1</v>
      </c>
      <c r="AJ482" s="121">
        <v>2</v>
      </c>
      <c r="AK482" s="120" t="s">
        <v>74</v>
      </c>
      <c r="AL482" s="121">
        <v>1</v>
      </c>
      <c r="AM482" s="120">
        <v>5.2208333333333297</v>
      </c>
      <c r="AN482" s="120">
        <v>-3.9981666666666702</v>
      </c>
      <c r="AO482" s="121">
        <v>0</v>
      </c>
      <c r="AP482" s="120">
        <v>2</v>
      </c>
    </row>
    <row r="483" spans="1:42" x14ac:dyDescent="0.25">
      <c r="A483" t="s">
        <v>33</v>
      </c>
      <c r="B483" s="81" t="s">
        <v>34</v>
      </c>
      <c r="C483" s="81" t="s">
        <v>47</v>
      </c>
      <c r="D483" s="120" t="s">
        <v>53</v>
      </c>
      <c r="E483" s="120" t="s">
        <v>56</v>
      </c>
      <c r="F483" s="136">
        <v>40</v>
      </c>
      <c r="G483" s="120" t="s">
        <v>59</v>
      </c>
      <c r="H483" s="120" t="s">
        <v>62</v>
      </c>
      <c r="I483" s="120">
        <v>8</v>
      </c>
      <c r="J483" s="120" t="s">
        <v>69</v>
      </c>
      <c r="K483" s="120" t="s">
        <v>70</v>
      </c>
      <c r="L483" s="120">
        <v>0</v>
      </c>
      <c r="M483" s="120">
        <v>0</v>
      </c>
      <c r="N483" s="120">
        <v>0</v>
      </c>
      <c r="O483" s="120">
        <v>0</v>
      </c>
      <c r="P483" s="120">
        <v>0</v>
      </c>
      <c r="Q483" s="120" t="s">
        <v>76</v>
      </c>
      <c r="R483" s="79" t="s">
        <v>1620</v>
      </c>
      <c r="S483" s="137" t="s">
        <v>285</v>
      </c>
      <c r="T483" s="120">
        <v>4.830078125</v>
      </c>
      <c r="U483" s="120" t="s">
        <v>639</v>
      </c>
      <c r="V483" s="120" t="s">
        <v>639</v>
      </c>
      <c r="W483" s="120" t="s">
        <v>1846</v>
      </c>
      <c r="X483" s="120" t="s">
        <v>643</v>
      </c>
      <c r="Y483" s="120">
        <v>1.04</v>
      </c>
      <c r="Z483" s="120" t="s">
        <v>645</v>
      </c>
      <c r="AA483" s="120">
        <v>0</v>
      </c>
      <c r="AB483" s="137" t="s">
        <v>833</v>
      </c>
      <c r="AC483" s="120">
        <v>2017</v>
      </c>
      <c r="AD483" s="120">
        <v>12</v>
      </c>
      <c r="AE483" s="120" t="s">
        <v>1196</v>
      </c>
      <c r="AF483" s="120" t="s">
        <v>1136</v>
      </c>
      <c r="AG483" s="120" t="s">
        <v>1137</v>
      </c>
      <c r="AH483" s="120">
        <v>2</v>
      </c>
      <c r="AI483">
        <v>2</v>
      </c>
      <c r="AJ483" s="121">
        <v>1</v>
      </c>
      <c r="AK483" s="120" t="s">
        <v>74</v>
      </c>
      <c r="AL483" s="121">
        <v>0</v>
      </c>
      <c r="AM483" s="120">
        <v>3.5283333333333302</v>
      </c>
      <c r="AN483" s="120">
        <v>7.13</v>
      </c>
      <c r="AO483" s="121">
        <v>0</v>
      </c>
      <c r="AP483" s="120">
        <v>3</v>
      </c>
    </row>
    <row r="484" spans="1:42" x14ac:dyDescent="0.25">
      <c r="A484" t="s">
        <v>33</v>
      </c>
      <c r="B484" s="81" t="s">
        <v>34</v>
      </c>
      <c r="C484" s="81" t="s">
        <v>48</v>
      </c>
      <c r="D484" s="120" t="s">
        <v>53</v>
      </c>
      <c r="E484" s="120" t="s">
        <v>57</v>
      </c>
      <c r="F484" s="136">
        <v>5</v>
      </c>
      <c r="G484" s="120" t="s">
        <v>60</v>
      </c>
      <c r="H484" s="120" t="s">
        <v>62</v>
      </c>
      <c r="I484" s="120">
        <v>3</v>
      </c>
      <c r="J484" s="120" t="s">
        <v>68</v>
      </c>
      <c r="K484" s="120" t="s">
        <v>71</v>
      </c>
      <c r="L484" s="120">
        <v>0</v>
      </c>
      <c r="M484" s="120">
        <v>0</v>
      </c>
      <c r="N484" s="120">
        <v>0</v>
      </c>
      <c r="O484" s="120">
        <v>0</v>
      </c>
      <c r="P484" s="120">
        <v>0</v>
      </c>
      <c r="Q484" s="120" t="s">
        <v>75</v>
      </c>
      <c r="R484" s="79" t="s">
        <v>1621</v>
      </c>
      <c r="S484" s="137" t="s">
        <v>366</v>
      </c>
      <c r="T484" s="120">
        <v>3.6796875</v>
      </c>
      <c r="U484" s="120" t="s">
        <v>639</v>
      </c>
      <c r="V484" s="120" t="s">
        <v>639</v>
      </c>
      <c r="W484" s="120" t="s">
        <v>1846</v>
      </c>
      <c r="X484" s="120" t="s">
        <v>642</v>
      </c>
      <c r="Y484" s="120">
        <v>0.61</v>
      </c>
      <c r="Z484" s="120" t="s">
        <v>645</v>
      </c>
      <c r="AA484" s="120">
        <v>0</v>
      </c>
      <c r="AB484" s="137" t="s">
        <v>899</v>
      </c>
      <c r="AC484" s="120">
        <v>2017</v>
      </c>
      <c r="AD484" s="120">
        <v>12</v>
      </c>
      <c r="AE484" s="120" t="s">
        <v>1196</v>
      </c>
      <c r="AF484" s="120" t="s">
        <v>1136</v>
      </c>
      <c r="AG484" s="120" t="s">
        <v>1137</v>
      </c>
      <c r="AH484" s="120">
        <v>2</v>
      </c>
      <c r="AI484">
        <v>2</v>
      </c>
      <c r="AJ484" s="121">
        <v>1</v>
      </c>
      <c r="AK484" s="120" t="s">
        <v>74</v>
      </c>
      <c r="AL484" s="121">
        <v>0</v>
      </c>
      <c r="AM484" s="120">
        <v>6.31666666666667</v>
      </c>
      <c r="AN484" s="120">
        <v>3.2983333333333298</v>
      </c>
      <c r="AO484" s="121">
        <v>0</v>
      </c>
      <c r="AP484" s="120">
        <v>2</v>
      </c>
    </row>
    <row r="485" spans="1:42" x14ac:dyDescent="0.25">
      <c r="A485" t="s">
        <v>33</v>
      </c>
      <c r="B485" s="81" t="s">
        <v>34</v>
      </c>
      <c r="C485" s="81" t="s">
        <v>48</v>
      </c>
      <c r="D485" s="120" t="s">
        <v>53</v>
      </c>
      <c r="E485" s="120" t="s">
        <v>57</v>
      </c>
      <c r="F485" s="136">
        <v>8</v>
      </c>
      <c r="G485" s="120" t="s">
        <v>61</v>
      </c>
      <c r="H485" s="120" t="s">
        <v>62</v>
      </c>
      <c r="I485" s="120">
        <v>3</v>
      </c>
      <c r="J485" s="120" t="s">
        <v>68</v>
      </c>
      <c r="K485" s="120" t="s">
        <v>71</v>
      </c>
      <c r="L485" s="120">
        <v>0</v>
      </c>
      <c r="M485" s="120">
        <v>0</v>
      </c>
      <c r="N485" s="120">
        <v>0</v>
      </c>
      <c r="O485" s="120">
        <v>0</v>
      </c>
      <c r="P485" s="120">
        <v>0</v>
      </c>
      <c r="Q485" s="120" t="s">
        <v>75</v>
      </c>
      <c r="R485" s="79" t="s">
        <v>1624</v>
      </c>
      <c r="S485" s="137" t="s">
        <v>513</v>
      </c>
      <c r="T485" s="120">
        <v>1.9697265625</v>
      </c>
      <c r="U485" s="120" t="s">
        <v>640</v>
      </c>
      <c r="V485" s="120" t="s">
        <v>640</v>
      </c>
      <c r="W485" s="120" t="s">
        <v>1846</v>
      </c>
      <c r="X485" s="120" t="s">
        <v>643</v>
      </c>
      <c r="Y485" s="120">
        <v>1.08</v>
      </c>
      <c r="Z485" s="120" t="s">
        <v>645</v>
      </c>
      <c r="AA485" s="120">
        <v>0</v>
      </c>
      <c r="AB485" s="137" t="s">
        <v>762</v>
      </c>
      <c r="AC485" s="120">
        <v>2017</v>
      </c>
      <c r="AD485" s="120">
        <v>12</v>
      </c>
      <c r="AE485" s="120" t="s">
        <v>1196</v>
      </c>
      <c r="AF485" s="120" t="s">
        <v>1133</v>
      </c>
      <c r="AG485" s="120" t="s">
        <v>1137</v>
      </c>
      <c r="AH485" s="120">
        <v>1</v>
      </c>
      <c r="AI485">
        <v>1</v>
      </c>
      <c r="AJ485" s="121">
        <v>1</v>
      </c>
      <c r="AK485" s="120" t="s">
        <v>74</v>
      </c>
      <c r="AL485" s="121">
        <v>0</v>
      </c>
      <c r="AM485" s="120">
        <v>6.2903333333333302</v>
      </c>
      <c r="AN485" s="120">
        <v>3.23</v>
      </c>
      <c r="AO485" s="121">
        <v>0</v>
      </c>
      <c r="AP485" s="120">
        <v>2</v>
      </c>
    </row>
    <row r="486" spans="1:42" x14ac:dyDescent="0.25">
      <c r="A486" t="s">
        <v>32</v>
      </c>
      <c r="B486" s="81" t="s">
        <v>34</v>
      </c>
      <c r="C486" s="81" t="s">
        <v>47</v>
      </c>
      <c r="D486" s="120" t="s">
        <v>53</v>
      </c>
      <c r="E486" s="120" t="s">
        <v>56</v>
      </c>
      <c r="F486" s="136">
        <v>39</v>
      </c>
      <c r="G486" s="120" t="s">
        <v>59</v>
      </c>
      <c r="H486" s="120" t="s">
        <v>62</v>
      </c>
      <c r="I486" s="120">
        <v>7</v>
      </c>
      <c r="J486" s="120" t="s">
        <v>69</v>
      </c>
      <c r="K486" s="120" t="s">
        <v>70</v>
      </c>
      <c r="L486" s="120">
        <v>0</v>
      </c>
      <c r="M486" s="120">
        <v>0</v>
      </c>
      <c r="N486" s="120">
        <v>0</v>
      </c>
      <c r="O486" s="120">
        <v>0</v>
      </c>
      <c r="P486" s="120">
        <v>0</v>
      </c>
      <c r="Q486" s="120" t="s">
        <v>75</v>
      </c>
      <c r="R486" s="79" t="s">
        <v>1625</v>
      </c>
      <c r="S486" s="137" t="s">
        <v>205</v>
      </c>
      <c r="T486" s="120">
        <v>2.4697265625</v>
      </c>
      <c r="U486" s="120" t="s">
        <v>640</v>
      </c>
      <c r="V486" s="120" t="s">
        <v>640</v>
      </c>
      <c r="W486" s="120" t="s">
        <v>1846</v>
      </c>
      <c r="X486" s="120" t="s">
        <v>643</v>
      </c>
      <c r="Y486" s="120">
        <v>0.91</v>
      </c>
      <c r="Z486" s="120" t="s">
        <v>645</v>
      </c>
      <c r="AA486" s="120">
        <v>0.3805301536974709</v>
      </c>
      <c r="AB486" s="137" t="s">
        <v>762</v>
      </c>
      <c r="AC486" s="120">
        <v>2017</v>
      </c>
      <c r="AD486" s="120">
        <v>12</v>
      </c>
      <c r="AE486" s="120" t="s">
        <v>1196</v>
      </c>
      <c r="AF486" s="120" t="s">
        <v>1133</v>
      </c>
      <c r="AG486" s="120" t="s">
        <v>1137</v>
      </c>
      <c r="AH486" s="120">
        <v>1</v>
      </c>
      <c r="AI486">
        <v>1</v>
      </c>
      <c r="AJ486" s="121">
        <v>1</v>
      </c>
      <c r="AK486" s="120" t="s">
        <v>74</v>
      </c>
      <c r="AL486" s="121">
        <v>0</v>
      </c>
      <c r="AM486" s="120">
        <v>3.7850000000000001</v>
      </c>
      <c r="AN486" s="120">
        <v>6.83</v>
      </c>
      <c r="AO486" s="121">
        <v>1</v>
      </c>
      <c r="AP486" s="120">
        <v>3</v>
      </c>
    </row>
    <row r="487" spans="1:42" x14ac:dyDescent="0.25">
      <c r="A487" t="s">
        <v>32</v>
      </c>
      <c r="B487" s="81" t="s">
        <v>34</v>
      </c>
      <c r="C487" s="81" t="s">
        <v>48</v>
      </c>
      <c r="D487" s="120" t="s">
        <v>51</v>
      </c>
      <c r="E487" s="120" t="s">
        <v>56</v>
      </c>
      <c r="F487" s="136">
        <v>6.2</v>
      </c>
      <c r="G487" s="120" t="s">
        <v>61</v>
      </c>
      <c r="H487" s="120" t="s">
        <v>62</v>
      </c>
      <c r="I487" s="120">
        <v>2</v>
      </c>
      <c r="J487" s="120" t="s">
        <v>68</v>
      </c>
      <c r="K487" s="120" t="s">
        <v>71</v>
      </c>
      <c r="L487" s="120">
        <v>0</v>
      </c>
      <c r="M487" s="120">
        <v>0</v>
      </c>
      <c r="N487" s="120">
        <v>0</v>
      </c>
      <c r="O487" s="120">
        <v>0</v>
      </c>
      <c r="P487" s="120">
        <v>0</v>
      </c>
      <c r="Q487" s="120" t="s">
        <v>75</v>
      </c>
      <c r="R487" s="79" t="s">
        <v>1626</v>
      </c>
      <c r="S487" s="137" t="s">
        <v>496</v>
      </c>
      <c r="T487" s="120">
        <v>2.98046875</v>
      </c>
      <c r="U487" s="120" t="s">
        <v>640</v>
      </c>
      <c r="V487" s="120" t="s">
        <v>639</v>
      </c>
      <c r="W487" s="120" t="s">
        <v>1846</v>
      </c>
      <c r="X487" s="120" t="s">
        <v>642</v>
      </c>
      <c r="Y487" s="120">
        <v>0.70000000000000007</v>
      </c>
      <c r="Z487" s="120" t="s">
        <v>645</v>
      </c>
      <c r="AA487" s="120">
        <v>0</v>
      </c>
      <c r="AB487" s="137" t="s">
        <v>1017</v>
      </c>
      <c r="AC487" s="120">
        <v>2018</v>
      </c>
      <c r="AD487" s="120">
        <v>1</v>
      </c>
      <c r="AE487" s="120" t="s">
        <v>1196</v>
      </c>
      <c r="AF487" s="120" t="s">
        <v>1133</v>
      </c>
      <c r="AG487" s="120" t="s">
        <v>1137</v>
      </c>
      <c r="AH487" s="120">
        <v>2</v>
      </c>
      <c r="AI487">
        <v>1</v>
      </c>
      <c r="AJ487" s="121">
        <v>1</v>
      </c>
      <c r="AK487" s="120" t="s">
        <v>74</v>
      </c>
      <c r="AL487" s="121">
        <v>0</v>
      </c>
      <c r="AM487" s="120">
        <v>6.2966666666666704</v>
      </c>
      <c r="AN487" s="120">
        <v>3.32833333333333</v>
      </c>
      <c r="AO487" s="121">
        <v>0</v>
      </c>
      <c r="AP487" s="120">
        <v>2</v>
      </c>
    </row>
    <row r="488" spans="1:42" x14ac:dyDescent="0.25">
      <c r="A488" t="s">
        <v>33</v>
      </c>
      <c r="B488" s="81" t="s">
        <v>34</v>
      </c>
      <c r="C488" s="81" t="s">
        <v>47</v>
      </c>
      <c r="D488" s="120" t="s">
        <v>53</v>
      </c>
      <c r="E488" s="120" t="s">
        <v>56</v>
      </c>
      <c r="F488" s="136">
        <v>45</v>
      </c>
      <c r="G488" s="120" t="s">
        <v>59</v>
      </c>
      <c r="H488" s="120" t="s">
        <v>62</v>
      </c>
      <c r="I488" s="120">
        <v>6</v>
      </c>
      <c r="J488" s="120" t="s">
        <v>69</v>
      </c>
      <c r="K488" s="120" t="s">
        <v>70</v>
      </c>
      <c r="L488" s="120">
        <v>0</v>
      </c>
      <c r="M488" s="120">
        <v>0</v>
      </c>
      <c r="N488" s="120">
        <v>0</v>
      </c>
      <c r="O488" s="120">
        <v>0</v>
      </c>
      <c r="P488" s="120">
        <v>0</v>
      </c>
      <c r="Q488" s="120" t="s">
        <v>74</v>
      </c>
      <c r="R488" s="79" t="s">
        <v>1629</v>
      </c>
      <c r="S488" s="137" t="s">
        <v>90</v>
      </c>
      <c r="T488" s="120">
        <v>2.3603515625</v>
      </c>
      <c r="U488" s="120" t="s">
        <v>640</v>
      </c>
      <c r="V488" s="120" t="s">
        <v>640</v>
      </c>
      <c r="W488" s="120" t="s">
        <v>1846</v>
      </c>
      <c r="X488" s="120" t="s">
        <v>643</v>
      </c>
      <c r="Y488" s="120">
        <v>1.02</v>
      </c>
      <c r="Z488" s="120" t="s">
        <v>645</v>
      </c>
      <c r="AA488" s="120">
        <v>0</v>
      </c>
      <c r="AB488" s="137" t="s">
        <v>655</v>
      </c>
      <c r="AC488" s="120">
        <v>2018</v>
      </c>
      <c r="AD488" s="120">
        <v>1</v>
      </c>
      <c r="AE488" s="120" t="s">
        <v>1196</v>
      </c>
      <c r="AF488" s="120" t="s">
        <v>1133</v>
      </c>
      <c r="AG488" s="120" t="s">
        <v>1137</v>
      </c>
      <c r="AH488" s="120">
        <v>1</v>
      </c>
      <c r="AI488">
        <v>1</v>
      </c>
      <c r="AJ488" s="121">
        <v>1</v>
      </c>
      <c r="AK488" s="120" t="s">
        <v>74</v>
      </c>
      <c r="AL488" s="121">
        <v>0</v>
      </c>
      <c r="AM488" s="120">
        <v>3.5</v>
      </c>
      <c r="AN488" s="120">
        <v>6.3333333333333304</v>
      </c>
      <c r="AO488" s="121">
        <v>0</v>
      </c>
      <c r="AP488" s="120">
        <v>3</v>
      </c>
    </row>
    <row r="489" spans="1:42" x14ac:dyDescent="0.25">
      <c r="A489" t="s">
        <v>32</v>
      </c>
      <c r="B489" s="81" t="s">
        <v>1191</v>
      </c>
      <c r="C489" s="81" t="s">
        <v>48</v>
      </c>
      <c r="D489" s="120" t="s">
        <v>51</v>
      </c>
      <c r="E489" s="120" t="s">
        <v>57</v>
      </c>
      <c r="F489" s="136">
        <v>5</v>
      </c>
      <c r="G489" s="120" t="s">
        <v>61</v>
      </c>
      <c r="H489" s="120" t="s">
        <v>65</v>
      </c>
      <c r="I489" s="120">
        <v>4</v>
      </c>
      <c r="J489" s="120" t="s">
        <v>68</v>
      </c>
      <c r="K489" s="120" t="s">
        <v>71</v>
      </c>
      <c r="L489" s="120">
        <v>1</v>
      </c>
      <c r="M489" s="120">
        <v>1</v>
      </c>
      <c r="N489" s="120">
        <v>0</v>
      </c>
      <c r="O489" s="120">
        <v>0</v>
      </c>
      <c r="P489" s="120">
        <v>0</v>
      </c>
      <c r="Q489" s="120" t="s">
        <v>75</v>
      </c>
      <c r="R489" s="79" t="s">
        <v>1632</v>
      </c>
      <c r="S489" s="137" t="s">
        <v>514</v>
      </c>
      <c r="T489" s="120">
        <v>3.150390625</v>
      </c>
      <c r="U489" s="120" t="s">
        <v>640</v>
      </c>
      <c r="V489" s="120" t="s">
        <v>639</v>
      </c>
      <c r="W489" s="120" t="s">
        <v>1846</v>
      </c>
      <c r="X489" s="120" t="s">
        <v>643</v>
      </c>
      <c r="Y489" s="120">
        <v>1.1000000000000001</v>
      </c>
      <c r="Z489" s="120" t="s">
        <v>645</v>
      </c>
      <c r="AA489" s="120">
        <v>0</v>
      </c>
      <c r="AB489" s="137" t="s">
        <v>1033</v>
      </c>
      <c r="AC489" s="120">
        <v>2018</v>
      </c>
      <c r="AD489" s="120">
        <v>2</v>
      </c>
      <c r="AE489" s="120" t="s">
        <v>1196</v>
      </c>
      <c r="AF489" s="120" t="s">
        <v>1133</v>
      </c>
      <c r="AG489" s="120" t="s">
        <v>1138</v>
      </c>
      <c r="AH489" s="120">
        <v>2</v>
      </c>
      <c r="AI489">
        <v>1</v>
      </c>
      <c r="AJ489" s="121">
        <v>3</v>
      </c>
      <c r="AK489" s="120" t="s">
        <v>74</v>
      </c>
      <c r="AL489" s="121">
        <v>1</v>
      </c>
      <c r="AM489" s="120">
        <v>6.2666666666666702</v>
      </c>
      <c r="AN489" s="120">
        <v>2.5166666666666702</v>
      </c>
      <c r="AO489" s="121">
        <v>0</v>
      </c>
      <c r="AP489" s="120">
        <v>2</v>
      </c>
    </row>
    <row r="490" spans="1:42" ht="15" customHeight="1" x14ac:dyDescent="0.25">
      <c r="A490" t="s">
        <v>33</v>
      </c>
      <c r="B490" s="81" t="s">
        <v>39</v>
      </c>
      <c r="C490" s="81" t="s">
        <v>50</v>
      </c>
      <c r="D490" s="120" t="s">
        <v>53</v>
      </c>
      <c r="E490" s="120" t="s">
        <v>57</v>
      </c>
      <c r="F490" s="136">
        <v>82</v>
      </c>
      <c r="G490" s="120" t="s">
        <v>59</v>
      </c>
      <c r="H490" s="120" t="s">
        <v>64</v>
      </c>
      <c r="I490" s="120">
        <v>5</v>
      </c>
      <c r="J490" s="120" t="s">
        <v>69</v>
      </c>
      <c r="K490" s="120" t="s">
        <v>71</v>
      </c>
      <c r="L490" s="120">
        <v>0</v>
      </c>
      <c r="M490" s="120">
        <v>0</v>
      </c>
      <c r="N490" s="120">
        <v>0</v>
      </c>
      <c r="O490" s="120">
        <v>0</v>
      </c>
      <c r="P490" s="120">
        <v>0</v>
      </c>
      <c r="Q490" s="120" t="s">
        <v>75</v>
      </c>
      <c r="R490" s="79" t="s">
        <v>1633</v>
      </c>
      <c r="S490" s="137" t="s">
        <v>181</v>
      </c>
      <c r="T490" s="120">
        <v>4.5</v>
      </c>
      <c r="U490" s="120" t="s">
        <v>639</v>
      </c>
      <c r="V490" s="120" t="s">
        <v>639</v>
      </c>
      <c r="W490" s="120" t="s">
        <v>1847</v>
      </c>
      <c r="X490" s="120" t="s">
        <v>643</v>
      </c>
      <c r="Y490" s="120">
        <v>1.33</v>
      </c>
      <c r="Z490" s="120" t="s">
        <v>645</v>
      </c>
      <c r="AA490" s="120">
        <v>0</v>
      </c>
      <c r="AB490" s="137" t="s">
        <v>739</v>
      </c>
      <c r="AC490" s="120">
        <v>2018</v>
      </c>
      <c r="AD490" s="120">
        <v>2</v>
      </c>
      <c r="AE490" s="120" t="s">
        <v>1196</v>
      </c>
      <c r="AF490" s="120" t="s">
        <v>1133</v>
      </c>
      <c r="AG490" s="120" t="s">
        <v>1138</v>
      </c>
      <c r="AH490" s="120">
        <v>2</v>
      </c>
      <c r="AI490">
        <v>2</v>
      </c>
      <c r="AJ490" s="121">
        <v>2</v>
      </c>
      <c r="AK490" s="120" t="s">
        <v>74</v>
      </c>
      <c r="AL490" s="121">
        <v>1</v>
      </c>
      <c r="AM490" s="120">
        <v>4.9066666666666698</v>
      </c>
      <c r="AN490" s="120">
        <v>1.7183333333333299</v>
      </c>
      <c r="AO490" s="121">
        <v>0</v>
      </c>
      <c r="AP490" s="120">
        <v>2</v>
      </c>
    </row>
    <row r="491" spans="1:42" x14ac:dyDescent="0.25">
      <c r="A491" t="s">
        <v>32</v>
      </c>
      <c r="B491" s="81" t="s">
        <v>34</v>
      </c>
      <c r="C491" s="81" t="s">
        <v>48</v>
      </c>
      <c r="D491" s="120" t="s">
        <v>51</v>
      </c>
      <c r="E491" s="120" t="s">
        <v>56</v>
      </c>
      <c r="F491" s="136">
        <v>60</v>
      </c>
      <c r="G491" s="120" t="s">
        <v>59</v>
      </c>
      <c r="H491" s="120" t="s">
        <v>62</v>
      </c>
      <c r="I491" s="120">
        <v>12</v>
      </c>
      <c r="J491" s="120" t="s">
        <v>67</v>
      </c>
      <c r="K491" s="120" t="s">
        <v>70</v>
      </c>
      <c r="L491" s="120">
        <v>0</v>
      </c>
      <c r="M491" s="120">
        <v>0</v>
      </c>
      <c r="N491" s="120">
        <v>0</v>
      </c>
      <c r="O491" s="120">
        <v>0</v>
      </c>
      <c r="P491" s="120">
        <v>0</v>
      </c>
      <c r="Q491" s="120" t="s">
        <v>74</v>
      </c>
      <c r="R491" s="79" t="s">
        <v>1634</v>
      </c>
      <c r="S491" s="137" t="s">
        <v>78</v>
      </c>
      <c r="T491" s="120">
        <v>4.1103515625</v>
      </c>
      <c r="U491" s="120" t="s">
        <v>639</v>
      </c>
      <c r="V491" s="120" t="s">
        <v>639</v>
      </c>
      <c r="W491" s="120" t="s">
        <v>1846</v>
      </c>
      <c r="X491" s="120" t="s">
        <v>643</v>
      </c>
      <c r="Y491" s="120">
        <v>0.94</v>
      </c>
      <c r="Z491" s="120" t="s">
        <v>645</v>
      </c>
      <c r="AA491" s="120">
        <v>0</v>
      </c>
      <c r="AB491" s="137" t="s">
        <v>649</v>
      </c>
      <c r="AC491" s="120">
        <v>2018</v>
      </c>
      <c r="AD491" s="120">
        <v>2</v>
      </c>
      <c r="AE491" s="120" t="s">
        <v>1196</v>
      </c>
      <c r="AF491" s="120" t="s">
        <v>1133</v>
      </c>
      <c r="AG491" s="120" t="s">
        <v>1137</v>
      </c>
      <c r="AH491" s="120">
        <v>2</v>
      </c>
      <c r="AI491">
        <v>2</v>
      </c>
      <c r="AJ491" s="121">
        <v>1</v>
      </c>
      <c r="AK491" s="120" t="s">
        <v>74</v>
      </c>
      <c r="AL491" s="121">
        <v>0</v>
      </c>
      <c r="AM491" s="120">
        <v>3.49</v>
      </c>
      <c r="AN491" s="120">
        <v>6.6070000000000002</v>
      </c>
      <c r="AO491" s="121">
        <v>0</v>
      </c>
      <c r="AP491" s="120">
        <v>3</v>
      </c>
    </row>
    <row r="492" spans="1:42" x14ac:dyDescent="0.25">
      <c r="A492" t="s">
        <v>33</v>
      </c>
      <c r="B492" s="81" t="s">
        <v>34</v>
      </c>
      <c r="C492" s="81" t="s">
        <v>48</v>
      </c>
      <c r="D492" s="120" t="s">
        <v>51</v>
      </c>
      <c r="E492" s="120" t="s">
        <v>56</v>
      </c>
      <c r="F492" s="136">
        <v>42</v>
      </c>
      <c r="G492" s="120" t="s">
        <v>59</v>
      </c>
      <c r="H492" s="120" t="s">
        <v>62</v>
      </c>
      <c r="I492" s="120">
        <v>7</v>
      </c>
      <c r="J492" s="120" t="s">
        <v>69</v>
      </c>
      <c r="K492" s="120" t="s">
        <v>70</v>
      </c>
      <c r="L492" s="120">
        <v>0</v>
      </c>
      <c r="M492" s="120">
        <v>0</v>
      </c>
      <c r="N492" s="120">
        <v>0</v>
      </c>
      <c r="O492" s="120">
        <v>0</v>
      </c>
      <c r="P492" s="120">
        <v>0</v>
      </c>
      <c r="Q492" s="120" t="s">
        <v>76</v>
      </c>
      <c r="R492" s="79" t="s">
        <v>1638</v>
      </c>
      <c r="S492" s="137" t="s">
        <v>291</v>
      </c>
      <c r="T492" s="120">
        <v>3.8095703125</v>
      </c>
      <c r="U492" s="120" t="s">
        <v>639</v>
      </c>
      <c r="V492" s="120" t="s">
        <v>639</v>
      </c>
      <c r="W492" s="120" t="s">
        <v>1846</v>
      </c>
      <c r="X492" s="120" t="s">
        <v>643</v>
      </c>
      <c r="Y492" s="120">
        <v>1.1299999999999999</v>
      </c>
      <c r="Z492" s="120" t="s">
        <v>645</v>
      </c>
      <c r="AA492" s="120">
        <v>0</v>
      </c>
      <c r="AB492" s="137" t="s">
        <v>837</v>
      </c>
      <c r="AC492" s="120">
        <v>2018</v>
      </c>
      <c r="AD492" s="120">
        <v>2</v>
      </c>
      <c r="AE492" s="120" t="s">
        <v>1196</v>
      </c>
      <c r="AF492" s="120" t="s">
        <v>1133</v>
      </c>
      <c r="AG492" s="120" t="s">
        <v>1137</v>
      </c>
      <c r="AH492" s="120">
        <v>2</v>
      </c>
      <c r="AI492">
        <v>2</v>
      </c>
      <c r="AJ492" s="121">
        <v>1</v>
      </c>
      <c r="AK492" s="120" t="s">
        <v>74</v>
      </c>
      <c r="AL492" s="121">
        <v>0</v>
      </c>
      <c r="AM492" s="120">
        <v>3.69166666666667</v>
      </c>
      <c r="AN492" s="120">
        <v>6.625</v>
      </c>
      <c r="AO492" s="121">
        <v>0</v>
      </c>
      <c r="AP492" s="120">
        <v>3</v>
      </c>
    </row>
    <row r="493" spans="1:42" x14ac:dyDescent="0.25">
      <c r="A493" t="s">
        <v>32</v>
      </c>
      <c r="B493" s="81" t="s">
        <v>34</v>
      </c>
      <c r="C493" s="81" t="s">
        <v>48</v>
      </c>
      <c r="D493" s="120" t="s">
        <v>51</v>
      </c>
      <c r="E493" s="120" t="s">
        <v>56</v>
      </c>
      <c r="F493" s="136">
        <v>25</v>
      </c>
      <c r="G493" s="120" t="s">
        <v>59</v>
      </c>
      <c r="H493" s="120" t="s">
        <v>62</v>
      </c>
      <c r="I493" s="120">
        <v>6</v>
      </c>
      <c r="J493" s="120" t="s">
        <v>69</v>
      </c>
      <c r="K493" s="120" t="s">
        <v>70</v>
      </c>
      <c r="L493" s="120">
        <v>0</v>
      </c>
      <c r="M493" s="120">
        <v>0</v>
      </c>
      <c r="N493" s="120">
        <v>0</v>
      </c>
      <c r="O493" s="120">
        <v>0</v>
      </c>
      <c r="P493" s="120">
        <v>0</v>
      </c>
      <c r="Q493" s="120" t="s">
        <v>76</v>
      </c>
      <c r="R493" s="79" t="s">
        <v>1639</v>
      </c>
      <c r="S493" s="137" t="s">
        <v>282</v>
      </c>
      <c r="T493" s="120">
        <v>3.23046875</v>
      </c>
      <c r="U493" s="120" t="s">
        <v>640</v>
      </c>
      <c r="V493" s="120" t="s">
        <v>639</v>
      </c>
      <c r="W493" s="120" t="s">
        <v>1846</v>
      </c>
      <c r="X493" s="120" t="s">
        <v>643</v>
      </c>
      <c r="Y493" s="120">
        <v>1</v>
      </c>
      <c r="Z493" s="120" t="s">
        <v>645</v>
      </c>
      <c r="AA493" s="120">
        <v>0</v>
      </c>
      <c r="AB493" s="137" t="s">
        <v>830</v>
      </c>
      <c r="AC493" s="120">
        <v>2018</v>
      </c>
      <c r="AD493" s="120">
        <v>2</v>
      </c>
      <c r="AE493" s="120" t="s">
        <v>1196</v>
      </c>
      <c r="AF493" s="120" t="s">
        <v>1133</v>
      </c>
      <c r="AG493" s="120" t="s">
        <v>1137</v>
      </c>
      <c r="AH493" s="120">
        <v>2</v>
      </c>
      <c r="AI493">
        <v>1</v>
      </c>
      <c r="AJ493" s="121">
        <v>1</v>
      </c>
      <c r="AK493" s="120" t="s">
        <v>74</v>
      </c>
      <c r="AL493" s="121">
        <v>0</v>
      </c>
      <c r="AM493" s="120">
        <v>4.0443333333333298</v>
      </c>
      <c r="AN493" s="120">
        <v>6.5721666666666696</v>
      </c>
      <c r="AO493" s="121">
        <v>0</v>
      </c>
      <c r="AP493" s="120">
        <v>3</v>
      </c>
    </row>
    <row r="494" spans="1:42" x14ac:dyDescent="0.25">
      <c r="A494" t="s">
        <v>33</v>
      </c>
      <c r="B494" s="81" t="s">
        <v>34</v>
      </c>
      <c r="C494" s="81" t="s">
        <v>48</v>
      </c>
      <c r="D494" s="120" t="s">
        <v>46</v>
      </c>
      <c r="E494" s="120" t="s">
        <v>57</v>
      </c>
      <c r="F494" s="136">
        <v>8.5</v>
      </c>
      <c r="G494" s="120" t="s">
        <v>61</v>
      </c>
      <c r="H494" s="120" t="s">
        <v>62</v>
      </c>
      <c r="I494" s="120">
        <v>6</v>
      </c>
      <c r="J494" s="120" t="s">
        <v>69</v>
      </c>
      <c r="K494" s="120" t="s">
        <v>71</v>
      </c>
      <c r="L494" s="120">
        <v>0</v>
      </c>
      <c r="M494" s="120">
        <v>0</v>
      </c>
      <c r="N494" s="120">
        <v>0</v>
      </c>
      <c r="O494" s="120">
        <v>0</v>
      </c>
      <c r="P494" s="120">
        <v>0</v>
      </c>
      <c r="Q494" s="120" t="s">
        <v>76</v>
      </c>
      <c r="R494" s="79" t="s">
        <v>1640</v>
      </c>
      <c r="S494" s="137" t="s">
        <v>631</v>
      </c>
      <c r="T494" s="120">
        <v>3.3701171875</v>
      </c>
      <c r="U494" s="120" t="s">
        <v>639</v>
      </c>
      <c r="V494" s="120" t="s">
        <v>639</v>
      </c>
      <c r="W494" s="120" t="s">
        <v>1846</v>
      </c>
      <c r="X494" s="120" t="s">
        <v>643</v>
      </c>
      <c r="Y494" s="120">
        <v>0.98</v>
      </c>
      <c r="Z494" s="120" t="s">
        <v>645</v>
      </c>
      <c r="AA494" s="120">
        <v>0</v>
      </c>
      <c r="AB494" s="137" t="s">
        <v>1127</v>
      </c>
      <c r="AC494" s="120">
        <v>2018</v>
      </c>
      <c r="AD494" s="120">
        <v>2</v>
      </c>
      <c r="AE494" s="120" t="s">
        <v>1196</v>
      </c>
      <c r="AF494" s="120" t="s">
        <v>1133</v>
      </c>
      <c r="AG494" s="120" t="s">
        <v>1137</v>
      </c>
      <c r="AH494" s="120">
        <v>2</v>
      </c>
      <c r="AI494">
        <v>2</v>
      </c>
      <c r="AJ494" s="121">
        <v>1</v>
      </c>
      <c r="AK494" s="120" t="s">
        <v>74</v>
      </c>
      <c r="AL494" s="121">
        <v>0</v>
      </c>
      <c r="AM494" s="120">
        <v>6.2833333333333297</v>
      </c>
      <c r="AN494" s="120">
        <v>3.2166666666666699</v>
      </c>
      <c r="AO494" s="121">
        <v>0</v>
      </c>
      <c r="AP494" s="120">
        <v>2</v>
      </c>
    </row>
    <row r="495" spans="1:42" x14ac:dyDescent="0.25">
      <c r="A495" t="s">
        <v>32</v>
      </c>
      <c r="B495" s="81" t="s">
        <v>34</v>
      </c>
      <c r="C495" s="81" t="s">
        <v>47</v>
      </c>
      <c r="D495" s="120" t="s">
        <v>53</v>
      </c>
      <c r="E495" s="120" t="s">
        <v>56</v>
      </c>
      <c r="F495" s="136">
        <v>50</v>
      </c>
      <c r="G495" s="120" t="s">
        <v>59</v>
      </c>
      <c r="H495" s="120" t="s">
        <v>62</v>
      </c>
      <c r="I495" s="120">
        <v>8</v>
      </c>
      <c r="J495" s="120" t="s">
        <v>69</v>
      </c>
      <c r="K495" s="120" t="s">
        <v>71</v>
      </c>
      <c r="L495" s="120">
        <v>0</v>
      </c>
      <c r="M495" s="120">
        <v>0</v>
      </c>
      <c r="N495" s="120">
        <v>0</v>
      </c>
      <c r="O495" s="120">
        <v>0</v>
      </c>
      <c r="P495" s="120">
        <v>0</v>
      </c>
      <c r="Q495" s="120" t="s">
        <v>76</v>
      </c>
      <c r="R495" s="79" t="s">
        <v>1642</v>
      </c>
      <c r="S495" s="137" t="s">
        <v>288</v>
      </c>
      <c r="T495" s="120">
        <v>3.6396484375</v>
      </c>
      <c r="U495" s="120" t="s">
        <v>639</v>
      </c>
      <c r="V495" s="120" t="s">
        <v>639</v>
      </c>
      <c r="W495" s="120" t="s">
        <v>1846</v>
      </c>
      <c r="X495" s="120" t="s">
        <v>643</v>
      </c>
      <c r="Y495" s="120">
        <v>1.0900000000000001</v>
      </c>
      <c r="Z495" s="120" t="s">
        <v>645</v>
      </c>
      <c r="AA495" s="120">
        <v>0</v>
      </c>
      <c r="AB495" s="137" t="s">
        <v>664</v>
      </c>
      <c r="AC495" s="120">
        <v>2018</v>
      </c>
      <c r="AD495" s="120">
        <v>2</v>
      </c>
      <c r="AE495" s="120" t="s">
        <v>1196</v>
      </c>
      <c r="AF495" s="120" t="s">
        <v>1133</v>
      </c>
      <c r="AG495" s="120" t="s">
        <v>1137</v>
      </c>
      <c r="AH495" s="120">
        <v>2</v>
      </c>
      <c r="AI495">
        <v>2</v>
      </c>
      <c r="AJ495" s="121">
        <v>1</v>
      </c>
      <c r="AK495" s="120" t="s">
        <v>74</v>
      </c>
      <c r="AL495" s="121">
        <v>0</v>
      </c>
      <c r="AM495" s="120">
        <v>3.6349999999999998</v>
      </c>
      <c r="AN495" s="120">
        <v>6.7</v>
      </c>
      <c r="AO495" s="121">
        <v>0</v>
      </c>
      <c r="AP495" s="120">
        <v>2</v>
      </c>
    </row>
    <row r="496" spans="1:42" x14ac:dyDescent="0.25">
      <c r="A496" t="s">
        <v>32</v>
      </c>
      <c r="B496" s="81" t="s">
        <v>34</v>
      </c>
      <c r="C496" s="81" t="s">
        <v>47</v>
      </c>
      <c r="D496" s="120" t="s">
        <v>51</v>
      </c>
      <c r="E496" s="120" t="s">
        <v>56</v>
      </c>
      <c r="F496" s="136">
        <v>36</v>
      </c>
      <c r="G496" s="120" t="s">
        <v>59</v>
      </c>
      <c r="H496" s="120" t="s">
        <v>62</v>
      </c>
      <c r="I496" s="120">
        <v>8</v>
      </c>
      <c r="J496" s="120" t="s">
        <v>69</v>
      </c>
      <c r="K496" s="120" t="s">
        <v>70</v>
      </c>
      <c r="L496" s="120">
        <v>0</v>
      </c>
      <c r="M496" s="120">
        <v>0</v>
      </c>
      <c r="N496" s="120">
        <v>0</v>
      </c>
      <c r="O496" s="120">
        <v>0</v>
      </c>
      <c r="P496" s="120">
        <v>0</v>
      </c>
      <c r="Q496" s="120" t="s">
        <v>76</v>
      </c>
      <c r="R496" s="79" t="s">
        <v>1645</v>
      </c>
      <c r="S496" s="137" t="s">
        <v>328</v>
      </c>
      <c r="T496" s="120">
        <v>3.2802734375</v>
      </c>
      <c r="U496" s="120" t="s">
        <v>640</v>
      </c>
      <c r="V496" s="120" t="s">
        <v>639</v>
      </c>
      <c r="W496" s="120" t="s">
        <v>1846</v>
      </c>
      <c r="X496" s="120" t="s">
        <v>643</v>
      </c>
      <c r="Y496" s="120">
        <v>0.83000000000000007</v>
      </c>
      <c r="Z496" s="120" t="s">
        <v>645</v>
      </c>
      <c r="AA496" s="120">
        <v>3.0545687221962421</v>
      </c>
      <c r="AB496" s="137" t="s">
        <v>705</v>
      </c>
      <c r="AC496" s="120">
        <v>2018</v>
      </c>
      <c r="AD496" s="120">
        <v>3</v>
      </c>
      <c r="AE496" s="120" t="s">
        <v>1196</v>
      </c>
      <c r="AF496" s="120" t="s">
        <v>1133</v>
      </c>
      <c r="AG496" s="120" t="s">
        <v>1137</v>
      </c>
      <c r="AH496" s="120">
        <v>2</v>
      </c>
      <c r="AI496">
        <v>1</v>
      </c>
      <c r="AJ496" s="121">
        <v>1</v>
      </c>
      <c r="AK496" s="120" t="s">
        <v>74</v>
      </c>
      <c r="AL496" s="121">
        <v>0</v>
      </c>
      <c r="AM496" s="120">
        <v>6.2966666666666704</v>
      </c>
      <c r="AN496" s="120">
        <v>3.4183333333333299</v>
      </c>
      <c r="AO496" s="121">
        <v>1</v>
      </c>
      <c r="AP496" s="120">
        <v>3</v>
      </c>
    </row>
    <row r="497" spans="1:42" x14ac:dyDescent="0.25">
      <c r="A497" t="s">
        <v>33</v>
      </c>
      <c r="B497" s="81" t="s">
        <v>34</v>
      </c>
      <c r="C497" s="81" t="s">
        <v>48</v>
      </c>
      <c r="D497" s="120" t="s">
        <v>51</v>
      </c>
      <c r="E497" s="120" t="s">
        <v>57</v>
      </c>
      <c r="F497" s="136">
        <v>13.5</v>
      </c>
      <c r="G497" s="120" t="s">
        <v>59</v>
      </c>
      <c r="H497" s="120" t="s">
        <v>62</v>
      </c>
      <c r="I497" s="120">
        <v>3</v>
      </c>
      <c r="J497" s="120" t="s">
        <v>68</v>
      </c>
      <c r="K497" s="120" t="s">
        <v>71</v>
      </c>
      <c r="L497" s="120">
        <v>0</v>
      </c>
      <c r="M497" s="120">
        <v>0</v>
      </c>
      <c r="N497" s="120">
        <v>0</v>
      </c>
      <c r="O497" s="120">
        <v>0</v>
      </c>
      <c r="P497" s="120">
        <v>0</v>
      </c>
      <c r="Q497" s="120" t="s">
        <v>75</v>
      </c>
      <c r="R497" s="79" t="s">
        <v>1646</v>
      </c>
      <c r="S497" s="137" t="s">
        <v>139</v>
      </c>
      <c r="T497" s="120">
        <v>6.349609375</v>
      </c>
      <c r="U497" s="120" t="s">
        <v>641</v>
      </c>
      <c r="V497" s="120" t="s">
        <v>641</v>
      </c>
      <c r="W497" s="120" t="s">
        <v>1846</v>
      </c>
      <c r="X497" s="120" t="s">
        <v>643</v>
      </c>
      <c r="Y497" s="120">
        <v>1.18</v>
      </c>
      <c r="Z497" s="120" t="s">
        <v>645</v>
      </c>
      <c r="AA497" s="120">
        <v>0</v>
      </c>
      <c r="AB497" s="137" t="s">
        <v>705</v>
      </c>
      <c r="AC497" s="120">
        <v>2018</v>
      </c>
      <c r="AD497" s="120">
        <v>3</v>
      </c>
      <c r="AE497" s="120" t="s">
        <v>1196</v>
      </c>
      <c r="AF497" s="120" t="s">
        <v>1133</v>
      </c>
      <c r="AG497" s="120" t="s">
        <v>1137</v>
      </c>
      <c r="AH497" s="120">
        <v>2</v>
      </c>
      <c r="AI497">
        <v>2</v>
      </c>
      <c r="AJ497" s="121">
        <v>1</v>
      </c>
      <c r="AK497" s="120" t="s">
        <v>74</v>
      </c>
      <c r="AL497" s="121">
        <v>0</v>
      </c>
      <c r="AM497" s="120">
        <v>3.95</v>
      </c>
      <c r="AN497" s="120">
        <v>6.7083333333333304</v>
      </c>
      <c r="AO497" s="121">
        <v>1</v>
      </c>
      <c r="AP497" s="120">
        <v>2</v>
      </c>
    </row>
    <row r="498" spans="1:42" x14ac:dyDescent="0.25">
      <c r="A498" t="s">
        <v>33</v>
      </c>
      <c r="B498" s="81" t="s">
        <v>1191</v>
      </c>
      <c r="C498" s="81" t="s">
        <v>47</v>
      </c>
      <c r="D498" s="120" t="s">
        <v>51</v>
      </c>
      <c r="E498" s="120" t="s">
        <v>57</v>
      </c>
      <c r="F498" s="136">
        <v>7.5</v>
      </c>
      <c r="G498" s="120" t="s">
        <v>61</v>
      </c>
      <c r="H498" s="120" t="s">
        <v>64</v>
      </c>
      <c r="I498" s="120">
        <v>8</v>
      </c>
      <c r="J498" s="120" t="s">
        <v>69</v>
      </c>
      <c r="K498" s="120" t="s">
        <v>70</v>
      </c>
      <c r="L498" s="120">
        <v>0</v>
      </c>
      <c r="M498" s="120">
        <v>0</v>
      </c>
      <c r="N498" s="120">
        <v>0</v>
      </c>
      <c r="O498" s="120">
        <v>0</v>
      </c>
      <c r="P498" s="120">
        <v>0</v>
      </c>
      <c r="Q498" s="120" t="s">
        <v>75</v>
      </c>
      <c r="R498" s="79" t="s">
        <v>1647</v>
      </c>
      <c r="S498" s="137" t="s">
        <v>577</v>
      </c>
      <c r="T498" s="120">
        <v>4.830078125</v>
      </c>
      <c r="U498" s="120" t="s">
        <v>639</v>
      </c>
      <c r="V498" s="120" t="s">
        <v>639</v>
      </c>
      <c r="W498" s="120" t="s">
        <v>1846</v>
      </c>
      <c r="X498" s="120" t="s">
        <v>643</v>
      </c>
      <c r="Y498" s="120">
        <v>1.22</v>
      </c>
      <c r="Z498" s="120" t="s">
        <v>645</v>
      </c>
      <c r="AA498" s="120">
        <v>0</v>
      </c>
      <c r="AB498" s="137" t="s">
        <v>659</v>
      </c>
      <c r="AC498" s="120">
        <v>2018</v>
      </c>
      <c r="AD498" s="120">
        <v>3</v>
      </c>
      <c r="AE498" s="120" t="s">
        <v>1196</v>
      </c>
      <c r="AF498" s="120" t="s">
        <v>1135</v>
      </c>
      <c r="AG498" s="120" t="s">
        <v>1138</v>
      </c>
      <c r="AH498" s="120">
        <v>2</v>
      </c>
      <c r="AI498">
        <v>2</v>
      </c>
      <c r="AJ498" s="121">
        <v>2</v>
      </c>
      <c r="AK498" s="120" t="s">
        <v>74</v>
      </c>
      <c r="AL498" s="121">
        <v>1</v>
      </c>
      <c r="AM498" s="120">
        <v>3.5833333333333299</v>
      </c>
      <c r="AN498" s="120">
        <v>6.7333333333333298</v>
      </c>
      <c r="AO498" s="121">
        <v>0</v>
      </c>
      <c r="AP498" s="120">
        <v>3</v>
      </c>
    </row>
    <row r="499" spans="1:42" x14ac:dyDescent="0.25">
      <c r="A499" t="s">
        <v>33</v>
      </c>
      <c r="B499" s="81" t="s">
        <v>34</v>
      </c>
      <c r="C499" s="81" t="s">
        <v>48</v>
      </c>
      <c r="D499" s="120" t="s">
        <v>46</v>
      </c>
      <c r="E499" s="120" t="s">
        <v>56</v>
      </c>
      <c r="F499" s="133">
        <v>53</v>
      </c>
      <c r="G499" s="120" t="s">
        <v>59</v>
      </c>
      <c r="H499" s="120" t="s">
        <v>62</v>
      </c>
      <c r="I499" s="120">
        <v>8</v>
      </c>
      <c r="J499" s="120" t="s">
        <v>69</v>
      </c>
      <c r="K499" s="120" t="s">
        <v>70</v>
      </c>
      <c r="L499" s="120">
        <v>0</v>
      </c>
      <c r="M499" s="120">
        <v>0</v>
      </c>
      <c r="N499" s="120">
        <v>0</v>
      </c>
      <c r="O499" s="120">
        <v>0</v>
      </c>
      <c r="P499" s="120">
        <v>0</v>
      </c>
      <c r="Q499" s="120" t="s">
        <v>74</v>
      </c>
      <c r="R499" s="79" t="s">
        <v>1649</v>
      </c>
      <c r="S499" s="137" t="s">
        <v>88</v>
      </c>
      <c r="T499" s="120">
        <v>7.1904296875</v>
      </c>
      <c r="U499" s="120" t="s">
        <v>641</v>
      </c>
      <c r="V499" s="120" t="s">
        <v>641</v>
      </c>
      <c r="W499" s="120" t="s">
        <v>1846</v>
      </c>
      <c r="X499" s="120" t="s">
        <v>643</v>
      </c>
      <c r="Y499" s="120">
        <v>0.92</v>
      </c>
      <c r="Z499" s="120" t="s">
        <v>645</v>
      </c>
      <c r="AA499" s="120">
        <v>0</v>
      </c>
      <c r="AB499" s="137" t="s">
        <v>659</v>
      </c>
      <c r="AC499" s="120">
        <v>2018</v>
      </c>
      <c r="AD499" s="120">
        <v>3</v>
      </c>
      <c r="AE499" s="120" t="s">
        <v>1196</v>
      </c>
      <c r="AF499" s="120" t="s">
        <v>1135</v>
      </c>
      <c r="AG499" s="120" t="s">
        <v>1137</v>
      </c>
      <c r="AH499" s="120">
        <v>2</v>
      </c>
      <c r="AI499">
        <v>2</v>
      </c>
      <c r="AJ499" s="121">
        <v>1</v>
      </c>
      <c r="AK499" s="120" t="s">
        <v>74</v>
      </c>
      <c r="AL499" s="121">
        <v>0</v>
      </c>
      <c r="AM499" s="120">
        <v>6.0166666666666702</v>
      </c>
      <c r="AN499" s="120">
        <v>3.2</v>
      </c>
      <c r="AO499" s="121">
        <v>0</v>
      </c>
      <c r="AP499" s="120">
        <v>3</v>
      </c>
    </row>
    <row r="500" spans="1:42" x14ac:dyDescent="0.25">
      <c r="A500" t="s">
        <v>33</v>
      </c>
      <c r="B500" s="81" t="s">
        <v>34</v>
      </c>
      <c r="C500" s="81" t="s">
        <v>47</v>
      </c>
      <c r="D500" s="120" t="s">
        <v>51</v>
      </c>
      <c r="E500" s="120" t="s">
        <v>56</v>
      </c>
      <c r="F500" s="136">
        <v>41</v>
      </c>
      <c r="G500" s="120" t="s">
        <v>59</v>
      </c>
      <c r="H500" s="120" t="s">
        <v>64</v>
      </c>
      <c r="I500" s="120">
        <v>4</v>
      </c>
      <c r="J500" s="120" t="s">
        <v>68</v>
      </c>
      <c r="K500" s="120" t="s">
        <v>70</v>
      </c>
      <c r="L500" s="120">
        <v>0</v>
      </c>
      <c r="M500" s="120">
        <v>0</v>
      </c>
      <c r="N500" s="120">
        <v>0</v>
      </c>
      <c r="O500" s="120">
        <v>0</v>
      </c>
      <c r="P500" s="120">
        <v>0</v>
      </c>
      <c r="Q500" s="120" t="s">
        <v>76</v>
      </c>
      <c r="R500" s="79" t="s">
        <v>1651</v>
      </c>
      <c r="S500" s="137" t="s">
        <v>265</v>
      </c>
      <c r="T500" s="120">
        <v>4.330078125</v>
      </c>
      <c r="U500" s="120" t="s">
        <v>639</v>
      </c>
      <c r="V500" s="120" t="s">
        <v>639</v>
      </c>
      <c r="W500" s="120" t="s">
        <v>1846</v>
      </c>
      <c r="X500" s="120" t="s">
        <v>643</v>
      </c>
      <c r="Y500" s="120">
        <v>1.05</v>
      </c>
      <c r="Z500" s="120" t="s">
        <v>647</v>
      </c>
      <c r="AA500" s="120">
        <v>4.556491831317536</v>
      </c>
      <c r="AB500" s="137" t="s">
        <v>816</v>
      </c>
      <c r="AC500" s="120">
        <v>2018</v>
      </c>
      <c r="AD500" s="120">
        <v>4</v>
      </c>
      <c r="AE500" s="120" t="s">
        <v>1197</v>
      </c>
      <c r="AF500" s="120" t="s">
        <v>1135</v>
      </c>
      <c r="AG500" s="120" t="s">
        <v>1137</v>
      </c>
      <c r="AH500" s="120">
        <v>2</v>
      </c>
      <c r="AI500">
        <v>2</v>
      </c>
      <c r="AJ500" s="121">
        <v>2</v>
      </c>
      <c r="AK500" s="120" t="s">
        <v>74</v>
      </c>
      <c r="AL500" s="121">
        <v>1</v>
      </c>
      <c r="AM500" s="120">
        <v>3.7333333333333298</v>
      </c>
      <c r="AN500" s="120">
        <v>6.6166666666666698</v>
      </c>
      <c r="AO500" s="121">
        <v>1</v>
      </c>
      <c r="AP500" s="120">
        <v>2</v>
      </c>
    </row>
    <row r="501" spans="1:42" x14ac:dyDescent="0.25">
      <c r="A501" t="s">
        <v>33</v>
      </c>
      <c r="B501" s="81" t="s">
        <v>39</v>
      </c>
      <c r="C501" s="81" t="s">
        <v>47</v>
      </c>
      <c r="D501" s="120" t="s">
        <v>53</v>
      </c>
      <c r="E501" s="120" t="s">
        <v>57</v>
      </c>
      <c r="F501" s="136">
        <v>3</v>
      </c>
      <c r="G501" s="120" t="s">
        <v>60</v>
      </c>
      <c r="H501" s="120" t="s">
        <v>62</v>
      </c>
      <c r="I501" s="120">
        <v>1</v>
      </c>
      <c r="J501" s="120" t="s">
        <v>68</v>
      </c>
      <c r="K501" s="120" t="s">
        <v>71</v>
      </c>
      <c r="L501" s="120">
        <v>0</v>
      </c>
      <c r="M501" s="120">
        <v>0</v>
      </c>
      <c r="N501" s="120">
        <v>0</v>
      </c>
      <c r="O501" s="120">
        <v>0</v>
      </c>
      <c r="P501" s="120">
        <v>0</v>
      </c>
      <c r="Q501" s="120" t="s">
        <v>75</v>
      </c>
      <c r="R501" s="79" t="s">
        <v>1653</v>
      </c>
      <c r="S501" s="137" t="s">
        <v>401</v>
      </c>
      <c r="T501" s="120">
        <v>4.009765625</v>
      </c>
      <c r="U501" s="120" t="s">
        <v>639</v>
      </c>
      <c r="V501" s="120" t="s">
        <v>639</v>
      </c>
      <c r="W501" s="120" t="s">
        <v>1846</v>
      </c>
      <c r="X501" s="120" t="s">
        <v>643</v>
      </c>
      <c r="Y501" s="120">
        <v>1.2</v>
      </c>
      <c r="Z501" s="120" t="s">
        <v>645</v>
      </c>
      <c r="AA501" s="120">
        <v>0</v>
      </c>
      <c r="AB501" s="137" t="s">
        <v>930</v>
      </c>
      <c r="AC501" s="120">
        <v>2018</v>
      </c>
      <c r="AD501" s="120">
        <v>4</v>
      </c>
      <c r="AE501" s="120" t="s">
        <v>1197</v>
      </c>
      <c r="AF501" s="120" t="s">
        <v>1135</v>
      </c>
      <c r="AG501" s="120" t="s">
        <v>1138</v>
      </c>
      <c r="AH501" s="120">
        <v>2</v>
      </c>
      <c r="AI501">
        <v>2</v>
      </c>
      <c r="AJ501" s="121">
        <v>1</v>
      </c>
      <c r="AK501" s="120" t="s">
        <v>74</v>
      </c>
      <c r="AL501" s="121">
        <v>0</v>
      </c>
      <c r="AM501" s="120">
        <v>4.9000000000000004</v>
      </c>
      <c r="AN501" s="120">
        <v>-1.68333333333333</v>
      </c>
      <c r="AO501" s="121">
        <v>0</v>
      </c>
      <c r="AP501" s="120">
        <v>2</v>
      </c>
    </row>
    <row r="502" spans="1:42" x14ac:dyDescent="0.25">
      <c r="A502" t="s">
        <v>33</v>
      </c>
      <c r="B502" s="81" t="s">
        <v>39</v>
      </c>
      <c r="C502" s="81" t="s">
        <v>47</v>
      </c>
      <c r="D502" s="120" t="s">
        <v>53</v>
      </c>
      <c r="E502" s="120" t="s">
        <v>57</v>
      </c>
      <c r="F502" s="136">
        <v>3.5</v>
      </c>
      <c r="G502" s="120" t="s">
        <v>60</v>
      </c>
      <c r="H502" s="120" t="s">
        <v>62</v>
      </c>
      <c r="I502" s="120">
        <v>2</v>
      </c>
      <c r="J502" s="120" t="s">
        <v>68</v>
      </c>
      <c r="K502" s="120" t="s">
        <v>71</v>
      </c>
      <c r="L502" s="120">
        <v>0</v>
      </c>
      <c r="M502" s="120">
        <v>0</v>
      </c>
      <c r="N502" s="120">
        <v>0</v>
      </c>
      <c r="O502" s="120">
        <v>0</v>
      </c>
      <c r="P502" s="120">
        <v>0</v>
      </c>
      <c r="Q502" s="120" t="s">
        <v>75</v>
      </c>
      <c r="R502" s="79" t="s">
        <v>1654</v>
      </c>
      <c r="S502" s="137" t="s">
        <v>402</v>
      </c>
      <c r="T502" s="120">
        <v>5.3701171875</v>
      </c>
      <c r="U502" s="120" t="s">
        <v>639</v>
      </c>
      <c r="V502" s="120" t="s">
        <v>639</v>
      </c>
      <c r="W502" s="120" t="s">
        <v>1846</v>
      </c>
      <c r="X502" s="120" t="s">
        <v>643</v>
      </c>
      <c r="Y502" s="120">
        <v>1.2210000000000001</v>
      </c>
      <c r="Z502" s="120" t="s">
        <v>645</v>
      </c>
      <c r="AA502" s="120">
        <v>0</v>
      </c>
      <c r="AB502" s="137" t="s">
        <v>931</v>
      </c>
      <c r="AC502" s="120">
        <v>2018</v>
      </c>
      <c r="AD502" s="120">
        <v>5</v>
      </c>
      <c r="AE502" s="120" t="s">
        <v>1197</v>
      </c>
      <c r="AF502" s="120" t="s">
        <v>1135</v>
      </c>
      <c r="AG502" s="120" t="s">
        <v>1138</v>
      </c>
      <c r="AH502" s="120">
        <v>2</v>
      </c>
      <c r="AI502">
        <v>2</v>
      </c>
      <c r="AJ502" s="121">
        <v>1</v>
      </c>
      <c r="AK502" s="120" t="s">
        <v>74</v>
      </c>
      <c r="AL502" s="121">
        <v>0</v>
      </c>
      <c r="AM502" s="120">
        <v>4.9000000000000004</v>
      </c>
      <c r="AN502" s="120">
        <v>-1.7</v>
      </c>
      <c r="AO502" s="121">
        <v>0</v>
      </c>
      <c r="AP502" s="120">
        <v>2</v>
      </c>
    </row>
    <row r="503" spans="1:42" x14ac:dyDescent="0.25">
      <c r="A503" t="s">
        <v>33</v>
      </c>
      <c r="B503" s="81" t="s">
        <v>36</v>
      </c>
      <c r="C503" s="81" t="s">
        <v>50</v>
      </c>
      <c r="D503" s="120" t="s">
        <v>46</v>
      </c>
      <c r="E503" s="120" t="s">
        <v>56</v>
      </c>
      <c r="F503" s="136">
        <v>140</v>
      </c>
      <c r="G503" s="120" t="s">
        <v>59</v>
      </c>
      <c r="H503" s="120" t="s">
        <v>62</v>
      </c>
      <c r="I503" s="120">
        <v>7</v>
      </c>
      <c r="J503" s="120" t="s">
        <v>69</v>
      </c>
      <c r="K503" s="120" t="s">
        <v>71</v>
      </c>
      <c r="L503" s="120">
        <v>0</v>
      </c>
      <c r="M503" s="120">
        <v>0</v>
      </c>
      <c r="N503" s="120">
        <v>0</v>
      </c>
      <c r="O503" s="120">
        <v>0</v>
      </c>
      <c r="P503" s="120">
        <v>0</v>
      </c>
      <c r="Q503" s="120" t="s">
        <v>75</v>
      </c>
      <c r="R503" s="79" t="s">
        <v>1657</v>
      </c>
      <c r="S503" s="137" t="s">
        <v>180</v>
      </c>
      <c r="T503" s="120">
        <v>6.150390625</v>
      </c>
      <c r="U503" s="120" t="s">
        <v>641</v>
      </c>
      <c r="V503" s="120" t="s">
        <v>641</v>
      </c>
      <c r="W503" s="120" t="s">
        <v>1847</v>
      </c>
      <c r="X503" s="120" t="s">
        <v>643</v>
      </c>
      <c r="Y503" s="120">
        <v>1.31</v>
      </c>
      <c r="Z503" s="120" t="s">
        <v>645</v>
      </c>
      <c r="AA503" s="120">
        <v>0</v>
      </c>
      <c r="AB503" s="137" t="s">
        <v>738</v>
      </c>
      <c r="AC503" s="120">
        <v>2018</v>
      </c>
      <c r="AD503" s="120">
        <v>5</v>
      </c>
      <c r="AE503" s="120" t="s">
        <v>1197</v>
      </c>
      <c r="AF503" s="120" t="s">
        <v>1135</v>
      </c>
      <c r="AG503" s="120" t="s">
        <v>1138</v>
      </c>
      <c r="AH503" s="120">
        <v>2</v>
      </c>
      <c r="AI503">
        <v>2</v>
      </c>
      <c r="AJ503" s="121">
        <v>1</v>
      </c>
      <c r="AK503" s="120" t="s">
        <v>74</v>
      </c>
      <c r="AL503" s="121">
        <v>0</v>
      </c>
      <c r="AM503" s="120">
        <v>3.7666666666666702</v>
      </c>
      <c r="AN503" s="120">
        <v>1.5</v>
      </c>
      <c r="AO503" s="121">
        <v>0</v>
      </c>
      <c r="AP503" s="120">
        <v>2</v>
      </c>
    </row>
    <row r="504" spans="1:42" x14ac:dyDescent="0.25">
      <c r="A504" t="s">
        <v>33</v>
      </c>
      <c r="B504" s="81" t="s">
        <v>34</v>
      </c>
      <c r="C504" s="81" t="s">
        <v>48</v>
      </c>
      <c r="D504" s="120" t="s">
        <v>53</v>
      </c>
      <c r="E504" s="120" t="s">
        <v>57</v>
      </c>
      <c r="F504" s="136">
        <v>9.5</v>
      </c>
      <c r="G504" s="120" t="s">
        <v>61</v>
      </c>
      <c r="H504" s="120" t="s">
        <v>62</v>
      </c>
      <c r="I504" s="120">
        <v>2</v>
      </c>
      <c r="J504" s="120" t="s">
        <v>68</v>
      </c>
      <c r="K504" s="120" t="s">
        <v>71</v>
      </c>
      <c r="L504" s="120">
        <v>0</v>
      </c>
      <c r="M504" s="120">
        <v>0</v>
      </c>
      <c r="N504" s="120">
        <v>0</v>
      </c>
      <c r="O504" s="120">
        <v>0</v>
      </c>
      <c r="P504" s="120">
        <v>0</v>
      </c>
      <c r="Q504" s="120" t="s">
        <v>75</v>
      </c>
      <c r="R504" s="79" t="s">
        <v>1658</v>
      </c>
      <c r="S504" s="137" t="s">
        <v>529</v>
      </c>
      <c r="T504" s="120">
        <v>5.509765625</v>
      </c>
      <c r="U504" s="120" t="s">
        <v>639</v>
      </c>
      <c r="V504" s="120" t="s">
        <v>639</v>
      </c>
      <c r="W504" s="120" t="s">
        <v>1847</v>
      </c>
      <c r="X504" s="120" t="s">
        <v>643</v>
      </c>
      <c r="Y504" s="120">
        <v>1.29</v>
      </c>
      <c r="Z504" s="120" t="s">
        <v>645</v>
      </c>
      <c r="AA504" s="120">
        <v>0.2200013431517972</v>
      </c>
      <c r="AB504" s="137" t="s">
        <v>1043</v>
      </c>
      <c r="AC504" s="120">
        <v>2018</v>
      </c>
      <c r="AD504" s="120">
        <v>5</v>
      </c>
      <c r="AE504" s="120" t="s">
        <v>1197</v>
      </c>
      <c r="AF504" s="120" t="s">
        <v>1135</v>
      </c>
      <c r="AG504" s="120" t="s">
        <v>1137</v>
      </c>
      <c r="AH504" s="120">
        <v>2</v>
      </c>
      <c r="AI504">
        <v>2</v>
      </c>
      <c r="AJ504" s="121">
        <v>1</v>
      </c>
      <c r="AK504" s="120" t="s">
        <v>74</v>
      </c>
      <c r="AL504" s="121">
        <v>0</v>
      </c>
      <c r="AM504" s="120">
        <v>6.2649999999999997</v>
      </c>
      <c r="AN504" s="120">
        <v>3.20333333333333</v>
      </c>
      <c r="AO504" s="121">
        <v>0</v>
      </c>
      <c r="AP504" s="120">
        <v>2</v>
      </c>
    </row>
    <row r="505" spans="1:42" x14ac:dyDescent="0.25">
      <c r="A505" t="s">
        <v>33</v>
      </c>
      <c r="B505" s="81" t="s">
        <v>39</v>
      </c>
      <c r="C505" s="81" t="s">
        <v>47</v>
      </c>
      <c r="D505" s="120" t="s">
        <v>53</v>
      </c>
      <c r="E505" s="120" t="s">
        <v>57</v>
      </c>
      <c r="F505" s="136">
        <v>2</v>
      </c>
      <c r="G505" s="120" t="s">
        <v>60</v>
      </c>
      <c r="H505" s="120" t="s">
        <v>62</v>
      </c>
      <c r="I505" s="120">
        <v>1</v>
      </c>
      <c r="J505" s="120" t="s">
        <v>68</v>
      </c>
      <c r="K505" s="120" t="s">
        <v>71</v>
      </c>
      <c r="L505" s="120">
        <v>0</v>
      </c>
      <c r="M505" s="120">
        <v>0</v>
      </c>
      <c r="N505" s="120">
        <v>0</v>
      </c>
      <c r="O505" s="120">
        <v>0</v>
      </c>
      <c r="P505" s="120">
        <v>0</v>
      </c>
      <c r="Q505" s="120" t="s">
        <v>75</v>
      </c>
      <c r="R505" s="77">
        <v>43264</v>
      </c>
      <c r="S505" s="137" t="s">
        <v>379</v>
      </c>
      <c r="T505" s="120">
        <v>3.66015625</v>
      </c>
      <c r="U505" s="120" t="s">
        <v>639</v>
      </c>
      <c r="V505" s="120" t="s">
        <v>639</v>
      </c>
      <c r="W505" s="120" t="s">
        <v>1846</v>
      </c>
      <c r="X505" s="120" t="s">
        <v>643</v>
      </c>
      <c r="Y505" s="120">
        <v>0.86</v>
      </c>
      <c r="Z505" s="120" t="s">
        <v>645</v>
      </c>
      <c r="AA505" s="120">
        <v>0</v>
      </c>
      <c r="AB505" s="137" t="s">
        <v>912</v>
      </c>
      <c r="AC505" s="120">
        <v>2018</v>
      </c>
      <c r="AD505" s="120">
        <v>6</v>
      </c>
      <c r="AE505" s="120" t="s">
        <v>1197</v>
      </c>
      <c r="AF505" s="120" t="s">
        <v>1135</v>
      </c>
      <c r="AG505" s="120" t="s">
        <v>1138</v>
      </c>
      <c r="AH505" s="120">
        <v>2</v>
      </c>
      <c r="AI505">
        <v>2</v>
      </c>
      <c r="AJ505" s="121">
        <v>1</v>
      </c>
      <c r="AK505" s="120" t="s">
        <v>74</v>
      </c>
      <c r="AL505" s="121">
        <v>0</v>
      </c>
      <c r="AM505" s="120">
        <v>4.89333333333333</v>
      </c>
      <c r="AN505" s="120">
        <v>-1.7050000000000001</v>
      </c>
      <c r="AO505" s="121">
        <v>0</v>
      </c>
      <c r="AP505" s="120">
        <v>2</v>
      </c>
    </row>
    <row r="506" spans="1:42" x14ac:dyDescent="0.25">
      <c r="A506" t="s">
        <v>32</v>
      </c>
      <c r="B506" s="81" t="s">
        <v>34</v>
      </c>
      <c r="C506" s="81" t="s">
        <v>50</v>
      </c>
      <c r="D506" s="120" t="s">
        <v>51</v>
      </c>
      <c r="E506" s="120" t="s">
        <v>56</v>
      </c>
      <c r="F506" s="136">
        <v>19</v>
      </c>
      <c r="G506" s="120" t="s">
        <v>59</v>
      </c>
      <c r="H506" s="120" t="s">
        <v>62</v>
      </c>
      <c r="I506" s="120">
        <v>7</v>
      </c>
      <c r="J506" s="120" t="s">
        <v>69</v>
      </c>
      <c r="K506" s="120" t="s">
        <v>70</v>
      </c>
      <c r="L506" s="120">
        <v>0</v>
      </c>
      <c r="M506" s="120">
        <v>0</v>
      </c>
      <c r="N506" s="120">
        <v>0</v>
      </c>
      <c r="O506" s="120">
        <v>0</v>
      </c>
      <c r="P506" s="120">
        <v>0</v>
      </c>
      <c r="Q506" s="120" t="s">
        <v>76</v>
      </c>
      <c r="R506" s="77">
        <v>43282</v>
      </c>
      <c r="S506" s="137" t="s">
        <v>346</v>
      </c>
      <c r="T506" s="120">
        <v>3.0595703125</v>
      </c>
      <c r="U506" s="120" t="s">
        <v>640</v>
      </c>
      <c r="V506" s="120" t="s">
        <v>639</v>
      </c>
      <c r="W506" s="120" t="s">
        <v>1847</v>
      </c>
      <c r="X506" s="120" t="s">
        <v>644</v>
      </c>
      <c r="Y506" s="120">
        <v>1.59</v>
      </c>
      <c r="Z506" s="120" t="s">
        <v>647</v>
      </c>
      <c r="AA506" s="120">
        <v>18.87751124475313</v>
      </c>
      <c r="AB506" s="137" t="s">
        <v>880</v>
      </c>
      <c r="AC506" s="120">
        <v>2018</v>
      </c>
      <c r="AD506" s="120">
        <v>7</v>
      </c>
      <c r="AE506" s="120" t="s">
        <v>1197</v>
      </c>
      <c r="AF506" s="120" t="s">
        <v>1134</v>
      </c>
      <c r="AG506" s="120" t="s">
        <v>1137</v>
      </c>
      <c r="AH506" s="120">
        <v>2</v>
      </c>
      <c r="AI506">
        <v>3</v>
      </c>
      <c r="AJ506" s="121">
        <v>1</v>
      </c>
      <c r="AK506" s="120" t="s">
        <v>74</v>
      </c>
      <c r="AL506" s="121">
        <v>0</v>
      </c>
      <c r="AM506" s="120">
        <v>4.0999999999999996</v>
      </c>
      <c r="AN506" s="120">
        <v>6.9316666666666702</v>
      </c>
      <c r="AO506" s="121">
        <v>1</v>
      </c>
      <c r="AP506" s="120">
        <v>3</v>
      </c>
    </row>
    <row r="507" spans="1:42" x14ac:dyDescent="0.25">
      <c r="A507" t="s">
        <v>33</v>
      </c>
      <c r="B507" s="81" t="s">
        <v>34</v>
      </c>
      <c r="C507" s="81" t="s">
        <v>48</v>
      </c>
      <c r="D507" s="120" t="s">
        <v>53</v>
      </c>
      <c r="E507" s="120" t="s">
        <v>57</v>
      </c>
      <c r="F507" s="136">
        <v>9.5</v>
      </c>
      <c r="G507" s="120" t="s">
        <v>61</v>
      </c>
      <c r="H507" s="120" t="s">
        <v>62</v>
      </c>
      <c r="I507" s="120">
        <v>7</v>
      </c>
      <c r="J507" s="120" t="s">
        <v>69</v>
      </c>
      <c r="K507" s="120" t="s">
        <v>71</v>
      </c>
      <c r="L507" s="120">
        <v>0</v>
      </c>
      <c r="M507" s="120">
        <v>0</v>
      </c>
      <c r="N507" s="120">
        <v>0</v>
      </c>
      <c r="O507" s="120">
        <v>0</v>
      </c>
      <c r="P507" s="120">
        <v>0</v>
      </c>
      <c r="Q507" s="120" t="s">
        <v>76</v>
      </c>
      <c r="R507" s="77">
        <v>43284</v>
      </c>
      <c r="S507" s="137" t="s">
        <v>636</v>
      </c>
      <c r="T507" s="120">
        <v>5.169921875</v>
      </c>
      <c r="U507" s="120" t="s">
        <v>639</v>
      </c>
      <c r="V507" s="120" t="s">
        <v>639</v>
      </c>
      <c r="W507" s="120" t="s">
        <v>1847</v>
      </c>
      <c r="X507" s="120" t="s">
        <v>644</v>
      </c>
      <c r="Y507" s="120">
        <v>1.51</v>
      </c>
      <c r="Z507" s="120" t="s">
        <v>645</v>
      </c>
      <c r="AA507" s="120">
        <v>0</v>
      </c>
      <c r="AB507" s="137" t="s">
        <v>848</v>
      </c>
      <c r="AC507" s="120">
        <v>2018</v>
      </c>
      <c r="AD507" s="120">
        <v>7</v>
      </c>
      <c r="AE507" s="120" t="s">
        <v>1197</v>
      </c>
      <c r="AF507" s="120" t="s">
        <v>1134</v>
      </c>
      <c r="AG507" s="120" t="s">
        <v>1137</v>
      </c>
      <c r="AH507" s="120">
        <v>2</v>
      </c>
      <c r="AI507">
        <v>2</v>
      </c>
      <c r="AJ507" s="121">
        <v>1</v>
      </c>
      <c r="AK507" s="120" t="s">
        <v>74</v>
      </c>
      <c r="AL507" s="121">
        <v>0</v>
      </c>
      <c r="AM507" s="120">
        <v>1.8316666666666701</v>
      </c>
      <c r="AN507" s="120">
        <v>3.2016666666666702</v>
      </c>
      <c r="AO507" s="121">
        <v>1</v>
      </c>
      <c r="AP507" s="120">
        <v>2</v>
      </c>
    </row>
    <row r="508" spans="1:42" x14ac:dyDescent="0.25">
      <c r="A508" t="s">
        <v>33</v>
      </c>
      <c r="B508" s="81" t="s">
        <v>38</v>
      </c>
      <c r="C508" s="81" t="s">
        <v>47</v>
      </c>
      <c r="D508" s="120" t="s">
        <v>53</v>
      </c>
      <c r="E508" s="120" t="s">
        <v>57</v>
      </c>
      <c r="F508" s="136">
        <v>3</v>
      </c>
      <c r="G508" s="120" t="s">
        <v>61</v>
      </c>
      <c r="H508" s="120" t="s">
        <v>64</v>
      </c>
      <c r="I508" s="120">
        <v>3</v>
      </c>
      <c r="J508" s="120" t="s">
        <v>68</v>
      </c>
      <c r="K508" s="120" t="s">
        <v>71</v>
      </c>
      <c r="L508" s="120">
        <v>0</v>
      </c>
      <c r="M508" s="120">
        <v>0</v>
      </c>
      <c r="N508" s="120">
        <v>0</v>
      </c>
      <c r="O508" s="120">
        <v>0</v>
      </c>
      <c r="P508" s="120">
        <v>0</v>
      </c>
      <c r="Q508" s="120" t="s">
        <v>75</v>
      </c>
      <c r="R508" s="77">
        <v>43303</v>
      </c>
      <c r="S508" s="137" t="s">
        <v>521</v>
      </c>
      <c r="T508" s="120">
        <v>5.4501953125</v>
      </c>
      <c r="U508" s="120" t="s">
        <v>639</v>
      </c>
      <c r="V508" s="120" t="s">
        <v>639</v>
      </c>
      <c r="W508" s="120" t="s">
        <v>1847</v>
      </c>
      <c r="X508" s="120" t="s">
        <v>643</v>
      </c>
      <c r="Y508" s="120">
        <v>1.32</v>
      </c>
      <c r="Z508" s="120" t="s">
        <v>645</v>
      </c>
      <c r="AA508" s="120">
        <v>0</v>
      </c>
      <c r="AB508" s="137" t="s">
        <v>840</v>
      </c>
      <c r="AC508" s="120">
        <v>2018</v>
      </c>
      <c r="AD508" s="120">
        <v>7</v>
      </c>
      <c r="AE508" s="120" t="s">
        <v>1197</v>
      </c>
      <c r="AF508" s="120" t="s">
        <v>1134</v>
      </c>
      <c r="AG508" s="120" t="s">
        <v>1138</v>
      </c>
      <c r="AH508" s="120">
        <v>2</v>
      </c>
      <c r="AI508">
        <v>2</v>
      </c>
      <c r="AJ508" s="121">
        <v>2</v>
      </c>
      <c r="AK508" s="120" t="s">
        <v>74</v>
      </c>
      <c r="AL508" s="121">
        <v>1</v>
      </c>
      <c r="AM508" s="120">
        <v>1.50166666666667</v>
      </c>
      <c r="AN508" s="120">
        <v>1.26166666666667</v>
      </c>
      <c r="AO508" s="121">
        <v>0</v>
      </c>
      <c r="AP508" s="120">
        <v>2</v>
      </c>
    </row>
    <row r="509" spans="1:42" x14ac:dyDescent="0.25">
      <c r="A509" t="s">
        <v>33</v>
      </c>
      <c r="B509" s="81" t="s">
        <v>39</v>
      </c>
      <c r="C509" s="81" t="s">
        <v>50</v>
      </c>
      <c r="D509" s="120" t="s">
        <v>53</v>
      </c>
      <c r="E509" s="120" t="s">
        <v>57</v>
      </c>
      <c r="F509" s="136">
        <v>1</v>
      </c>
      <c r="G509" s="120" t="s">
        <v>60</v>
      </c>
      <c r="H509" s="120" t="s">
        <v>64</v>
      </c>
      <c r="I509" s="120">
        <v>1</v>
      </c>
      <c r="J509" s="120" t="s">
        <v>68</v>
      </c>
      <c r="K509" s="120" t="s">
        <v>72</v>
      </c>
      <c r="L509" s="120">
        <v>0</v>
      </c>
      <c r="M509" s="120">
        <v>0</v>
      </c>
      <c r="N509" s="120">
        <v>0</v>
      </c>
      <c r="O509" s="120">
        <v>0</v>
      </c>
      <c r="P509" s="120">
        <v>0</v>
      </c>
      <c r="Q509" s="120" t="s">
        <v>75</v>
      </c>
      <c r="R509" s="79" t="s">
        <v>1661</v>
      </c>
      <c r="S509" s="137" t="s">
        <v>416</v>
      </c>
      <c r="T509" s="120">
        <v>3.8203125</v>
      </c>
      <c r="U509" s="120" t="s">
        <v>639</v>
      </c>
      <c r="V509" s="120" t="s">
        <v>639</v>
      </c>
      <c r="W509" s="120" t="s">
        <v>1847</v>
      </c>
      <c r="X509" s="120" t="s">
        <v>643</v>
      </c>
      <c r="Y509" s="120">
        <v>1.3362499999999999</v>
      </c>
      <c r="Z509" s="120" t="s">
        <v>645</v>
      </c>
      <c r="AA509" s="120">
        <v>1.1190850260283991</v>
      </c>
      <c r="AB509" s="137" t="s">
        <v>942</v>
      </c>
      <c r="AC509" s="120">
        <v>2018</v>
      </c>
      <c r="AD509" s="120">
        <v>9</v>
      </c>
      <c r="AE509" s="120" t="s">
        <v>1197</v>
      </c>
      <c r="AF509" s="120" t="s">
        <v>1134</v>
      </c>
      <c r="AG509" s="120" t="s">
        <v>1138</v>
      </c>
      <c r="AH509" s="120">
        <v>2</v>
      </c>
      <c r="AI509">
        <v>2</v>
      </c>
      <c r="AJ509" s="121">
        <v>2</v>
      </c>
      <c r="AK509" s="120" t="s">
        <v>74</v>
      </c>
      <c r="AL509" s="121">
        <v>1</v>
      </c>
      <c r="AM509" s="120">
        <v>4.9166666666666696</v>
      </c>
      <c r="AN509" s="120">
        <v>-1.7166666666666699</v>
      </c>
      <c r="AO509" s="121">
        <v>0</v>
      </c>
      <c r="AP509" s="120">
        <v>1</v>
      </c>
    </row>
    <row r="510" spans="1:42" x14ac:dyDescent="0.25">
      <c r="A510" t="s">
        <v>33</v>
      </c>
      <c r="B510" s="81" t="s">
        <v>34</v>
      </c>
      <c r="C510" s="81" t="s">
        <v>49</v>
      </c>
      <c r="D510" s="120" t="s">
        <v>53</v>
      </c>
      <c r="E510" s="120" t="s">
        <v>57</v>
      </c>
      <c r="F510" s="136">
        <v>9</v>
      </c>
      <c r="G510" s="120" t="s">
        <v>61</v>
      </c>
      <c r="H510" s="120" t="s">
        <v>62</v>
      </c>
      <c r="I510" s="120">
        <v>1</v>
      </c>
      <c r="J510" s="120" t="s">
        <v>68</v>
      </c>
      <c r="K510" s="120" t="s">
        <v>71</v>
      </c>
      <c r="L510" s="120">
        <v>0</v>
      </c>
      <c r="M510" s="120">
        <v>0</v>
      </c>
      <c r="N510" s="120">
        <v>0</v>
      </c>
      <c r="O510" s="120">
        <v>0</v>
      </c>
      <c r="P510" s="120">
        <v>0</v>
      </c>
      <c r="Q510" s="120" t="s">
        <v>75</v>
      </c>
      <c r="R510" s="79" t="s">
        <v>1663</v>
      </c>
      <c r="S510" s="137" t="s">
        <v>517</v>
      </c>
      <c r="T510" s="120">
        <v>3.5400390625</v>
      </c>
      <c r="U510" s="120" t="s">
        <v>639</v>
      </c>
      <c r="V510" s="120" t="s">
        <v>639</v>
      </c>
      <c r="W510" s="120" t="s">
        <v>1846</v>
      </c>
      <c r="X510" s="120" t="s">
        <v>643</v>
      </c>
      <c r="Y510" s="120">
        <v>1.18</v>
      </c>
      <c r="Z510" s="120" t="s">
        <v>645</v>
      </c>
      <c r="AA510" s="120">
        <v>0</v>
      </c>
      <c r="AB510" s="137" t="s">
        <v>517</v>
      </c>
      <c r="AC510" s="120">
        <v>2018</v>
      </c>
      <c r="AD510" s="120">
        <v>9</v>
      </c>
      <c r="AE510" s="120" t="s">
        <v>1197</v>
      </c>
      <c r="AF510" s="120" t="s">
        <v>1134</v>
      </c>
      <c r="AG510" s="120" t="s">
        <v>1137</v>
      </c>
      <c r="AH510" s="120">
        <v>2</v>
      </c>
      <c r="AI510">
        <v>2</v>
      </c>
      <c r="AJ510" s="121">
        <v>1</v>
      </c>
      <c r="AK510" s="120" t="s">
        <v>74</v>
      </c>
      <c r="AL510" s="121">
        <v>0</v>
      </c>
      <c r="AM510" s="120">
        <v>6.2751666666666699</v>
      </c>
      <c r="AN510" s="120">
        <v>3.2189999999999999</v>
      </c>
      <c r="AO510" s="121">
        <v>0</v>
      </c>
      <c r="AP510" s="120">
        <v>2</v>
      </c>
    </row>
    <row r="511" spans="1:42" x14ac:dyDescent="0.25">
      <c r="A511" t="s">
        <v>33</v>
      </c>
      <c r="B511" s="81" t="s">
        <v>34</v>
      </c>
      <c r="C511" s="81" t="s">
        <v>48</v>
      </c>
      <c r="D511" s="120" t="s">
        <v>53</v>
      </c>
      <c r="E511" s="120" t="s">
        <v>57</v>
      </c>
      <c r="F511" s="136">
        <v>8.5</v>
      </c>
      <c r="G511" s="120" t="s">
        <v>61</v>
      </c>
      <c r="H511" s="120" t="s">
        <v>62</v>
      </c>
      <c r="I511" s="120">
        <v>2</v>
      </c>
      <c r="J511" s="120" t="s">
        <v>68</v>
      </c>
      <c r="K511" s="120" t="s">
        <v>71</v>
      </c>
      <c r="L511" s="120">
        <v>0</v>
      </c>
      <c r="M511" s="120">
        <v>0</v>
      </c>
      <c r="N511" s="120">
        <v>0</v>
      </c>
      <c r="O511" s="120">
        <v>0</v>
      </c>
      <c r="P511" s="120">
        <v>0</v>
      </c>
      <c r="Q511" s="120" t="s">
        <v>75</v>
      </c>
      <c r="R511" s="79" t="s">
        <v>1670</v>
      </c>
      <c r="S511" s="137" t="s">
        <v>539</v>
      </c>
      <c r="T511" s="120">
        <v>3.6904296875</v>
      </c>
      <c r="U511" s="120" t="s">
        <v>639</v>
      </c>
      <c r="V511" s="120" t="s">
        <v>639</v>
      </c>
      <c r="W511" s="120" t="s">
        <v>1847</v>
      </c>
      <c r="X511" s="120" t="s">
        <v>643</v>
      </c>
      <c r="Y511" s="120">
        <v>1.37</v>
      </c>
      <c r="Z511" s="120" t="s">
        <v>645</v>
      </c>
      <c r="AA511" s="120">
        <v>3.0649944394826809</v>
      </c>
      <c r="AB511" s="137" t="s">
        <v>1051</v>
      </c>
      <c r="AC511" s="120">
        <v>2018</v>
      </c>
      <c r="AD511" s="120">
        <v>10</v>
      </c>
      <c r="AE511" s="120" t="s">
        <v>1197</v>
      </c>
      <c r="AF511" s="120" t="s">
        <v>1136</v>
      </c>
      <c r="AG511" s="120" t="s">
        <v>1137</v>
      </c>
      <c r="AH511" s="120">
        <v>2</v>
      </c>
      <c r="AI511">
        <v>2</v>
      </c>
      <c r="AJ511" s="121">
        <v>1</v>
      </c>
      <c r="AK511" s="120" t="s">
        <v>74</v>
      </c>
      <c r="AL511" s="121">
        <v>0</v>
      </c>
      <c r="AM511" s="120">
        <v>6.2866666666666697</v>
      </c>
      <c r="AN511" s="120">
        <v>3.2311666666666699</v>
      </c>
      <c r="AO511" s="121">
        <v>0</v>
      </c>
      <c r="AP511" s="120">
        <v>2</v>
      </c>
    </row>
    <row r="512" spans="1:42" x14ac:dyDescent="0.25">
      <c r="A512" t="s">
        <v>33</v>
      </c>
      <c r="B512" s="81" t="s">
        <v>34</v>
      </c>
      <c r="C512" s="81" t="s">
        <v>47</v>
      </c>
      <c r="D512" s="120" t="s">
        <v>46</v>
      </c>
      <c r="E512" s="120" t="s">
        <v>56</v>
      </c>
      <c r="F512" s="136">
        <v>71</v>
      </c>
      <c r="G512" s="120" t="s">
        <v>59</v>
      </c>
      <c r="H512" s="120" t="s">
        <v>63</v>
      </c>
      <c r="I512" s="120">
        <v>11</v>
      </c>
      <c r="J512" s="120" t="s">
        <v>67</v>
      </c>
      <c r="K512" s="120" t="s">
        <v>71</v>
      </c>
      <c r="L512" s="120">
        <v>0</v>
      </c>
      <c r="M512" s="120">
        <v>0</v>
      </c>
      <c r="N512" s="120">
        <v>1</v>
      </c>
      <c r="O512" s="120">
        <v>0</v>
      </c>
      <c r="P512" s="120">
        <v>0</v>
      </c>
      <c r="Q512" s="120" t="s">
        <v>75</v>
      </c>
      <c r="R512" s="79" t="s">
        <v>1673</v>
      </c>
      <c r="S512" s="137" t="s">
        <v>117</v>
      </c>
      <c r="T512" s="120">
        <v>2.4404296875</v>
      </c>
      <c r="U512" s="120" t="s">
        <v>640</v>
      </c>
      <c r="V512" s="120" t="s">
        <v>640</v>
      </c>
      <c r="W512" s="120" t="s">
        <v>1846</v>
      </c>
      <c r="X512" s="120" t="s">
        <v>643</v>
      </c>
      <c r="Y512" s="120">
        <v>1.04</v>
      </c>
      <c r="Z512" s="120" t="s">
        <v>645</v>
      </c>
      <c r="AA512" s="120">
        <v>0</v>
      </c>
      <c r="AB512" s="137" t="s">
        <v>685</v>
      </c>
      <c r="AC512" s="120">
        <v>2018</v>
      </c>
      <c r="AD512" s="120">
        <v>10</v>
      </c>
      <c r="AE512" s="120" t="s">
        <v>1197</v>
      </c>
      <c r="AF512" s="120" t="s">
        <v>1136</v>
      </c>
      <c r="AG512" s="120" t="s">
        <v>1137</v>
      </c>
      <c r="AH512" s="120">
        <v>1</v>
      </c>
      <c r="AI512">
        <v>1</v>
      </c>
      <c r="AJ512" s="121">
        <v>3</v>
      </c>
      <c r="AK512" s="120" t="s">
        <v>74</v>
      </c>
      <c r="AL512" s="121">
        <v>1</v>
      </c>
      <c r="AM512" s="120">
        <v>3.35</v>
      </c>
      <c r="AN512" s="120">
        <v>6.5333333333333297</v>
      </c>
      <c r="AO512" s="121">
        <v>1</v>
      </c>
      <c r="AP512" s="120">
        <v>3</v>
      </c>
    </row>
    <row r="513" spans="1:42" ht="409.5" x14ac:dyDescent="0.25">
      <c r="A513" t="s">
        <v>33</v>
      </c>
      <c r="B513" s="81" t="s">
        <v>42</v>
      </c>
      <c r="C513" s="81" t="s">
        <v>47</v>
      </c>
      <c r="D513" s="120" t="s">
        <v>53</v>
      </c>
      <c r="E513" s="120" t="s">
        <v>57</v>
      </c>
      <c r="F513" s="136">
        <v>65</v>
      </c>
      <c r="G513" s="120" t="s">
        <v>59</v>
      </c>
      <c r="H513" s="120" t="s">
        <v>63</v>
      </c>
      <c r="I513" s="120">
        <v>10</v>
      </c>
      <c r="J513" s="120" t="s">
        <v>69</v>
      </c>
      <c r="K513" s="120" t="s">
        <v>70</v>
      </c>
      <c r="L513" s="120">
        <v>0</v>
      </c>
      <c r="M513" s="120">
        <v>0</v>
      </c>
      <c r="N513" s="120">
        <v>1</v>
      </c>
      <c r="O513" s="120">
        <v>0</v>
      </c>
      <c r="P513" s="120">
        <v>0</v>
      </c>
      <c r="Q513" s="120" t="s">
        <v>75</v>
      </c>
      <c r="R513" s="145" t="s">
        <v>1674</v>
      </c>
      <c r="S513" s="137" t="s">
        <v>156</v>
      </c>
      <c r="T513" s="120">
        <v>3.1298828125</v>
      </c>
      <c r="U513" s="120" t="s">
        <v>640</v>
      </c>
      <c r="V513" s="120" t="s">
        <v>639</v>
      </c>
      <c r="W513" s="120" t="s">
        <v>1846</v>
      </c>
      <c r="X513" s="120" t="s">
        <v>643</v>
      </c>
      <c r="Y513" s="120">
        <v>1</v>
      </c>
      <c r="Z513" s="120" t="s">
        <v>645</v>
      </c>
      <c r="AA513" s="120">
        <v>0</v>
      </c>
      <c r="AB513" s="137" t="s">
        <v>718</v>
      </c>
      <c r="AC513" s="120">
        <v>2018</v>
      </c>
      <c r="AD513" s="120">
        <v>10</v>
      </c>
      <c r="AE513" s="120" t="s">
        <v>1197</v>
      </c>
      <c r="AF513" s="120" t="s">
        <v>1136</v>
      </c>
      <c r="AG513" s="120" t="s">
        <v>1139</v>
      </c>
      <c r="AH513" s="120">
        <v>2</v>
      </c>
      <c r="AI513">
        <v>1</v>
      </c>
      <c r="AJ513" s="121">
        <v>3</v>
      </c>
      <c r="AK513" s="120" t="s">
        <v>74</v>
      </c>
      <c r="AL513" s="121">
        <v>1</v>
      </c>
      <c r="AM513" s="120">
        <v>-4.7833333333333297</v>
      </c>
      <c r="AN513" s="120">
        <v>10.133333333333301</v>
      </c>
      <c r="AO513" s="121">
        <v>0</v>
      </c>
      <c r="AP513" s="120">
        <v>3</v>
      </c>
    </row>
    <row r="514" spans="1:42" x14ac:dyDescent="0.25">
      <c r="A514" t="s">
        <v>32</v>
      </c>
      <c r="B514" s="81" t="s">
        <v>42</v>
      </c>
      <c r="C514" s="81" t="s">
        <v>48</v>
      </c>
      <c r="D514" s="120" t="s">
        <v>51</v>
      </c>
      <c r="E514" s="120" t="s">
        <v>56</v>
      </c>
      <c r="F514" s="136">
        <v>102</v>
      </c>
      <c r="G514" s="120" t="s">
        <v>59</v>
      </c>
      <c r="H514" s="120" t="s">
        <v>65</v>
      </c>
      <c r="I514" s="120">
        <v>7</v>
      </c>
      <c r="J514" s="120" t="s">
        <v>69</v>
      </c>
      <c r="K514" s="120" t="s">
        <v>71</v>
      </c>
      <c r="L514" s="120">
        <v>1</v>
      </c>
      <c r="M514" s="120">
        <v>1</v>
      </c>
      <c r="N514" s="120">
        <v>1</v>
      </c>
      <c r="O514" s="120">
        <v>0</v>
      </c>
      <c r="P514" s="120">
        <v>0</v>
      </c>
      <c r="Q514" s="120" t="s">
        <v>75</v>
      </c>
      <c r="R514" s="79" t="s">
        <v>1681</v>
      </c>
      <c r="S514" s="137" t="s">
        <v>203</v>
      </c>
      <c r="T514" s="120">
        <v>3.91015625</v>
      </c>
      <c r="U514" s="120" t="s">
        <v>639</v>
      </c>
      <c r="V514" s="120" t="s">
        <v>639</v>
      </c>
      <c r="W514" s="120" t="s">
        <v>1846</v>
      </c>
      <c r="X514" s="120" t="s">
        <v>643</v>
      </c>
      <c r="Y514" s="120">
        <v>0.93</v>
      </c>
      <c r="Z514" s="120" t="s">
        <v>645</v>
      </c>
      <c r="AA514" s="120">
        <v>0.27884814888238851</v>
      </c>
      <c r="AB514" s="137" t="s">
        <v>718</v>
      </c>
      <c r="AC514" s="120">
        <v>2018</v>
      </c>
      <c r="AD514" s="120">
        <v>10</v>
      </c>
      <c r="AE514" s="120" t="s">
        <v>1197</v>
      </c>
      <c r="AF514" s="120" t="s">
        <v>1136</v>
      </c>
      <c r="AG514" s="120" t="s">
        <v>1139</v>
      </c>
      <c r="AH514" s="120">
        <v>2</v>
      </c>
      <c r="AI514">
        <v>2</v>
      </c>
      <c r="AJ514" s="121">
        <v>3</v>
      </c>
      <c r="AK514" s="120" t="s">
        <v>74</v>
      </c>
      <c r="AL514" s="121">
        <v>1</v>
      </c>
      <c r="AM514" s="120">
        <v>-4.9583333333333304</v>
      </c>
      <c r="AN514" s="120">
        <v>10.7183333333333</v>
      </c>
      <c r="AO514" s="121">
        <v>0</v>
      </c>
      <c r="AP514" s="120">
        <v>2</v>
      </c>
    </row>
    <row r="515" spans="1:42" x14ac:dyDescent="0.25">
      <c r="A515" t="s">
        <v>33</v>
      </c>
      <c r="B515" s="81" t="s">
        <v>1191</v>
      </c>
      <c r="C515" s="81" t="s">
        <v>47</v>
      </c>
      <c r="D515" s="120" t="s">
        <v>51</v>
      </c>
      <c r="E515" s="120" t="s">
        <v>56</v>
      </c>
      <c r="F515" s="136">
        <v>55</v>
      </c>
      <c r="G515" s="120" t="s">
        <v>59</v>
      </c>
      <c r="H515" s="120" t="s">
        <v>63</v>
      </c>
      <c r="I515" s="120">
        <v>5</v>
      </c>
      <c r="J515" s="120" t="s">
        <v>69</v>
      </c>
      <c r="K515" s="120" t="s">
        <v>71</v>
      </c>
      <c r="L515" s="120">
        <v>0</v>
      </c>
      <c r="M515" s="120">
        <v>0</v>
      </c>
      <c r="N515" s="120">
        <v>1</v>
      </c>
      <c r="O515" s="120">
        <v>0</v>
      </c>
      <c r="P515" s="120">
        <v>0</v>
      </c>
      <c r="Q515" s="120" t="s">
        <v>75</v>
      </c>
      <c r="R515" s="79" t="s">
        <v>1682</v>
      </c>
      <c r="S515" s="137" t="s">
        <v>162</v>
      </c>
      <c r="T515" s="120">
        <v>5.349609375</v>
      </c>
      <c r="U515" s="120" t="s">
        <v>639</v>
      </c>
      <c r="V515" s="120" t="s">
        <v>639</v>
      </c>
      <c r="W515" s="120" t="s">
        <v>1846</v>
      </c>
      <c r="X515" s="120" t="s">
        <v>643</v>
      </c>
      <c r="Y515" s="120">
        <v>1.04</v>
      </c>
      <c r="Z515" s="120" t="s">
        <v>645</v>
      </c>
      <c r="AA515" s="120">
        <v>0</v>
      </c>
      <c r="AB515" s="137" t="s">
        <v>162</v>
      </c>
      <c r="AC515" s="120">
        <v>2019</v>
      </c>
      <c r="AD515" s="120">
        <v>1</v>
      </c>
      <c r="AE515" s="120" t="s">
        <v>1196</v>
      </c>
      <c r="AF515" s="120" t="s">
        <v>1133</v>
      </c>
      <c r="AG515" s="120" t="s">
        <v>1138</v>
      </c>
      <c r="AH515" s="120">
        <v>2</v>
      </c>
      <c r="AI515">
        <v>2</v>
      </c>
      <c r="AJ515" s="121">
        <v>3</v>
      </c>
      <c r="AK515" s="120" t="s">
        <v>74</v>
      </c>
      <c r="AL515" s="121">
        <v>1</v>
      </c>
      <c r="AM515" s="120">
        <v>5.4666666666666703</v>
      </c>
      <c r="AN515" s="120">
        <v>2.35</v>
      </c>
      <c r="AO515" s="121">
        <v>0</v>
      </c>
      <c r="AP515" s="120">
        <v>2</v>
      </c>
    </row>
    <row r="516" spans="1:42" x14ac:dyDescent="0.25">
      <c r="A516" t="s">
        <v>33</v>
      </c>
      <c r="B516" s="81" t="s">
        <v>34</v>
      </c>
      <c r="C516" s="81" t="s">
        <v>48</v>
      </c>
      <c r="D516" s="120" t="s">
        <v>53</v>
      </c>
      <c r="E516" s="120" t="s">
        <v>57</v>
      </c>
      <c r="F516" s="136">
        <v>7</v>
      </c>
      <c r="G516" s="120" t="s">
        <v>61</v>
      </c>
      <c r="H516" s="120" t="s">
        <v>62</v>
      </c>
      <c r="I516" s="120">
        <v>2</v>
      </c>
      <c r="J516" s="120" t="s">
        <v>68</v>
      </c>
      <c r="K516" s="120" t="s">
        <v>71</v>
      </c>
      <c r="L516" s="120">
        <v>0</v>
      </c>
      <c r="M516" s="120">
        <v>0</v>
      </c>
      <c r="N516" s="120">
        <v>0</v>
      </c>
      <c r="O516" s="120">
        <v>0</v>
      </c>
      <c r="P516" s="120">
        <v>0</v>
      </c>
      <c r="Q516" s="120" t="s">
        <v>74</v>
      </c>
      <c r="R516" s="79" t="s">
        <v>1683</v>
      </c>
      <c r="S516" s="137" t="s">
        <v>465</v>
      </c>
      <c r="T516" s="120">
        <v>2.3701171875</v>
      </c>
      <c r="U516" s="120" t="s">
        <v>640</v>
      </c>
      <c r="V516" s="120" t="s">
        <v>640</v>
      </c>
      <c r="W516" s="120" t="s">
        <v>1846</v>
      </c>
      <c r="X516" s="120" t="s">
        <v>643</v>
      </c>
      <c r="Y516" s="120">
        <v>1.07</v>
      </c>
      <c r="Z516" s="120" t="s">
        <v>645</v>
      </c>
      <c r="AA516" s="120">
        <v>0</v>
      </c>
      <c r="AB516" s="137" t="s">
        <v>989</v>
      </c>
      <c r="AC516" s="120">
        <v>2019</v>
      </c>
      <c r="AD516" s="120">
        <v>1</v>
      </c>
      <c r="AE516" s="120" t="s">
        <v>1196</v>
      </c>
      <c r="AF516" s="120" t="s">
        <v>1133</v>
      </c>
      <c r="AG516" s="120" t="s">
        <v>1137</v>
      </c>
      <c r="AH516" s="120">
        <v>1</v>
      </c>
      <c r="AI516">
        <v>1</v>
      </c>
      <c r="AJ516" s="121">
        <v>1</v>
      </c>
      <c r="AK516" s="120" t="s">
        <v>74</v>
      </c>
      <c r="AL516" s="121">
        <v>0</v>
      </c>
      <c r="AM516" s="120">
        <v>6.2965</v>
      </c>
      <c r="AN516" s="120">
        <v>3.3214999999999999</v>
      </c>
      <c r="AO516" s="121">
        <v>0</v>
      </c>
      <c r="AP516" s="120">
        <v>2</v>
      </c>
    </row>
    <row r="517" spans="1:42" x14ac:dyDescent="0.25">
      <c r="A517" t="s">
        <v>33</v>
      </c>
      <c r="B517" s="81" t="s">
        <v>38</v>
      </c>
      <c r="C517" s="81" t="s">
        <v>48</v>
      </c>
      <c r="D517" s="120" t="s">
        <v>46</v>
      </c>
      <c r="E517" s="120" t="s">
        <v>57</v>
      </c>
      <c r="F517" s="136">
        <v>3</v>
      </c>
      <c r="G517" s="120" t="s">
        <v>61</v>
      </c>
      <c r="H517" s="120" t="s">
        <v>64</v>
      </c>
      <c r="I517" s="120">
        <v>2</v>
      </c>
      <c r="J517" s="120" t="s">
        <v>68</v>
      </c>
      <c r="K517" s="120" t="s">
        <v>72</v>
      </c>
      <c r="L517" s="120">
        <v>0</v>
      </c>
      <c r="M517" s="120">
        <v>0</v>
      </c>
      <c r="N517" s="120">
        <v>0</v>
      </c>
      <c r="O517" s="120">
        <v>0</v>
      </c>
      <c r="P517" s="120">
        <v>0</v>
      </c>
      <c r="Q517" s="120" t="s">
        <v>75</v>
      </c>
      <c r="R517" s="79" t="s">
        <v>1686</v>
      </c>
      <c r="S517" s="137" t="s">
        <v>509</v>
      </c>
      <c r="T517" s="120">
        <v>3.48046875</v>
      </c>
      <c r="U517" s="120" t="s">
        <v>639</v>
      </c>
      <c r="V517" s="120" t="s">
        <v>639</v>
      </c>
      <c r="W517" s="120" t="s">
        <v>1846</v>
      </c>
      <c r="X517" s="120" t="s">
        <v>643</v>
      </c>
      <c r="Y517" s="120">
        <v>0.99</v>
      </c>
      <c r="Z517" s="120" t="s">
        <v>645</v>
      </c>
      <c r="AA517" s="120">
        <v>0</v>
      </c>
      <c r="AB517" s="137" t="s">
        <v>1029</v>
      </c>
      <c r="AC517" s="120">
        <v>2019</v>
      </c>
      <c r="AD517" s="120">
        <v>1</v>
      </c>
      <c r="AE517" s="120" t="s">
        <v>1196</v>
      </c>
      <c r="AF517" s="120" t="s">
        <v>1133</v>
      </c>
      <c r="AG517" s="120" t="s">
        <v>1138</v>
      </c>
      <c r="AH517" s="120">
        <v>2</v>
      </c>
      <c r="AI517">
        <v>2</v>
      </c>
      <c r="AJ517" s="121">
        <v>2</v>
      </c>
      <c r="AK517" s="120" t="s">
        <v>74</v>
      </c>
      <c r="AL517" s="121">
        <v>1</v>
      </c>
      <c r="AM517" s="120">
        <v>5.2066666666666697</v>
      </c>
      <c r="AN517" s="120">
        <v>-4.0466666666666704</v>
      </c>
      <c r="AO517" s="121">
        <v>0</v>
      </c>
      <c r="AP517" s="120">
        <v>1</v>
      </c>
    </row>
    <row r="518" spans="1:42" x14ac:dyDescent="0.25">
      <c r="A518" t="s">
        <v>33</v>
      </c>
      <c r="B518" s="81" t="s">
        <v>34</v>
      </c>
      <c r="C518" s="81" t="s">
        <v>48</v>
      </c>
      <c r="D518" s="120" t="s">
        <v>46</v>
      </c>
      <c r="E518" s="120" t="s">
        <v>56</v>
      </c>
      <c r="F518" s="136">
        <v>35</v>
      </c>
      <c r="G518" s="120" t="s">
        <v>59</v>
      </c>
      <c r="H518" s="120" t="s">
        <v>62</v>
      </c>
      <c r="I518" s="120">
        <v>8</v>
      </c>
      <c r="J518" s="120" t="s">
        <v>69</v>
      </c>
      <c r="K518" s="120" t="s">
        <v>70</v>
      </c>
      <c r="L518" s="120">
        <v>0</v>
      </c>
      <c r="M518" s="120">
        <v>0</v>
      </c>
      <c r="N518" s="120">
        <v>0</v>
      </c>
      <c r="O518" s="120">
        <v>0</v>
      </c>
      <c r="P518" s="120">
        <v>0</v>
      </c>
      <c r="Q518" s="120" t="s">
        <v>76</v>
      </c>
      <c r="R518" s="79" t="s">
        <v>1687</v>
      </c>
      <c r="S518" s="137" t="s">
        <v>321</v>
      </c>
      <c r="T518" s="120">
        <v>5.330078125</v>
      </c>
      <c r="U518" s="120" t="s">
        <v>639</v>
      </c>
      <c r="V518" s="120" t="s">
        <v>639</v>
      </c>
      <c r="W518" s="120" t="s">
        <v>1846</v>
      </c>
      <c r="X518" s="120" t="s">
        <v>643</v>
      </c>
      <c r="Y518" s="120">
        <v>1.02</v>
      </c>
      <c r="Z518" s="120" t="s">
        <v>645</v>
      </c>
      <c r="AA518" s="120">
        <v>1.37500194427759</v>
      </c>
      <c r="AB518" s="137" t="s">
        <v>861</v>
      </c>
      <c r="AC518" s="120">
        <v>2019</v>
      </c>
      <c r="AD518" s="120">
        <v>1</v>
      </c>
      <c r="AE518" s="120" t="s">
        <v>1196</v>
      </c>
      <c r="AF518" s="120" t="s">
        <v>1133</v>
      </c>
      <c r="AG518" s="120" t="s">
        <v>1137</v>
      </c>
      <c r="AH518" s="120">
        <v>2</v>
      </c>
      <c r="AI518">
        <v>2</v>
      </c>
      <c r="AJ518" s="121">
        <v>1</v>
      </c>
      <c r="AK518" s="120" t="s">
        <v>74</v>
      </c>
      <c r="AL518" s="121">
        <v>0</v>
      </c>
      <c r="AM518" s="120">
        <v>3.7166666666666699</v>
      </c>
      <c r="AN518" s="120">
        <v>6.1666666666666696</v>
      </c>
      <c r="AO518" s="121">
        <v>0</v>
      </c>
      <c r="AP518" s="120">
        <v>3</v>
      </c>
    </row>
    <row r="519" spans="1:42" x14ac:dyDescent="0.25">
      <c r="A519" t="s">
        <v>33</v>
      </c>
      <c r="B519" s="81" t="s">
        <v>34</v>
      </c>
      <c r="C519" s="81" t="s">
        <v>47</v>
      </c>
      <c r="D519" s="120" t="s">
        <v>46</v>
      </c>
      <c r="E519" s="120" t="s">
        <v>56</v>
      </c>
      <c r="F519" s="136">
        <v>45</v>
      </c>
      <c r="G519" s="120" t="s">
        <v>59</v>
      </c>
      <c r="H519" s="120" t="s">
        <v>62</v>
      </c>
      <c r="I519" s="120">
        <v>7</v>
      </c>
      <c r="J519" s="120" t="s">
        <v>69</v>
      </c>
      <c r="K519" s="120" t="s">
        <v>70</v>
      </c>
      <c r="L519" s="120">
        <v>0</v>
      </c>
      <c r="M519" s="120">
        <v>0</v>
      </c>
      <c r="N519" s="120">
        <v>0</v>
      </c>
      <c r="O519" s="120">
        <v>0</v>
      </c>
      <c r="P519" s="120">
        <v>0</v>
      </c>
      <c r="Q519" s="120" t="s">
        <v>74</v>
      </c>
      <c r="R519" s="79" t="s">
        <v>1688</v>
      </c>
      <c r="S519" s="137" t="s">
        <v>87</v>
      </c>
      <c r="T519" s="120">
        <v>4.83984375</v>
      </c>
      <c r="U519" s="120" t="s">
        <v>639</v>
      </c>
      <c r="V519" s="120" t="s">
        <v>639</v>
      </c>
      <c r="W519" s="120" t="s">
        <v>1846</v>
      </c>
      <c r="X519" s="120" t="s">
        <v>643</v>
      </c>
      <c r="Y519" s="120">
        <v>0.91</v>
      </c>
      <c r="Z519" s="120" t="s">
        <v>645</v>
      </c>
      <c r="AA519" s="120">
        <v>0</v>
      </c>
      <c r="AB519" s="137" t="s">
        <v>658</v>
      </c>
      <c r="AC519" s="120">
        <v>2019</v>
      </c>
      <c r="AD519" s="120">
        <v>1</v>
      </c>
      <c r="AE519" s="120" t="s">
        <v>1196</v>
      </c>
      <c r="AF519" s="120" t="s">
        <v>1133</v>
      </c>
      <c r="AG519" s="120" t="s">
        <v>1137</v>
      </c>
      <c r="AH519" s="120">
        <v>2</v>
      </c>
      <c r="AI519">
        <v>2</v>
      </c>
      <c r="AJ519" s="121">
        <v>1</v>
      </c>
      <c r="AK519" s="120" t="s">
        <v>74</v>
      </c>
      <c r="AL519" s="121">
        <v>0</v>
      </c>
      <c r="AM519" s="120">
        <v>3.0333333333333301</v>
      </c>
      <c r="AN519" s="120">
        <v>6.0833333333333304</v>
      </c>
      <c r="AO519" s="121">
        <v>0</v>
      </c>
      <c r="AP519" s="120">
        <v>3</v>
      </c>
    </row>
    <row r="520" spans="1:42" x14ac:dyDescent="0.25">
      <c r="A520" t="s">
        <v>32</v>
      </c>
      <c r="B520" s="81" t="s">
        <v>34</v>
      </c>
      <c r="C520" s="81" t="s">
        <v>48</v>
      </c>
      <c r="D520" s="120" t="s">
        <v>46</v>
      </c>
      <c r="E520" s="120" t="s">
        <v>56</v>
      </c>
      <c r="F520" s="136">
        <v>80</v>
      </c>
      <c r="G520" s="120" t="s">
        <v>59</v>
      </c>
      <c r="H520" s="120" t="s">
        <v>62</v>
      </c>
      <c r="I520" s="120">
        <v>8</v>
      </c>
      <c r="J520" s="120" t="s">
        <v>69</v>
      </c>
      <c r="K520" s="120" t="s">
        <v>70</v>
      </c>
      <c r="L520" s="120">
        <v>0</v>
      </c>
      <c r="M520" s="120">
        <v>0</v>
      </c>
      <c r="N520" s="120">
        <v>0</v>
      </c>
      <c r="O520" s="120">
        <v>0</v>
      </c>
      <c r="P520" s="120">
        <v>0</v>
      </c>
      <c r="Q520" s="120" t="s">
        <v>76</v>
      </c>
      <c r="R520" s="79" t="s">
        <v>1690</v>
      </c>
      <c r="S520" s="137" t="s">
        <v>151</v>
      </c>
      <c r="T520" s="120">
        <v>6.33984375</v>
      </c>
      <c r="U520" s="120" t="s">
        <v>641</v>
      </c>
      <c r="V520" s="120" t="s">
        <v>641</v>
      </c>
      <c r="W520" s="120" t="s">
        <v>1846</v>
      </c>
      <c r="X520" s="120" t="s">
        <v>643</v>
      </c>
      <c r="Y520" s="120">
        <v>1.1000000000000001</v>
      </c>
      <c r="Z520" s="120" t="s">
        <v>645</v>
      </c>
      <c r="AA520" s="120">
        <v>0</v>
      </c>
      <c r="AB520" s="137" t="s">
        <v>658</v>
      </c>
      <c r="AC520" s="120">
        <v>2019</v>
      </c>
      <c r="AD520" s="120">
        <v>1</v>
      </c>
      <c r="AE520" s="120" t="s">
        <v>1196</v>
      </c>
      <c r="AF520" s="120" t="s">
        <v>1133</v>
      </c>
      <c r="AG520" s="120" t="s">
        <v>1137</v>
      </c>
      <c r="AH520" s="120">
        <v>2</v>
      </c>
      <c r="AI520">
        <v>2</v>
      </c>
      <c r="AJ520" s="121">
        <v>1</v>
      </c>
      <c r="AK520" s="120" t="s">
        <v>74</v>
      </c>
      <c r="AL520" s="121">
        <v>0</v>
      </c>
      <c r="AM520" s="120">
        <v>3.0333333333333301</v>
      </c>
      <c r="AN520" s="120">
        <v>6.0833333333333304</v>
      </c>
      <c r="AO520" s="121">
        <v>0</v>
      </c>
      <c r="AP520" s="120">
        <v>3</v>
      </c>
    </row>
    <row r="521" spans="1:42" x14ac:dyDescent="0.25">
      <c r="A521" t="s">
        <v>33</v>
      </c>
      <c r="B521" s="81" t="s">
        <v>34</v>
      </c>
      <c r="C521" s="81" t="s">
        <v>47</v>
      </c>
      <c r="D521" s="120" t="s">
        <v>53</v>
      </c>
      <c r="E521" s="120" t="s">
        <v>56</v>
      </c>
      <c r="F521" s="136">
        <v>80</v>
      </c>
      <c r="G521" s="120" t="s">
        <v>59</v>
      </c>
      <c r="H521" s="120" t="s">
        <v>62</v>
      </c>
      <c r="I521" s="120">
        <v>6</v>
      </c>
      <c r="J521" s="120" t="s">
        <v>69</v>
      </c>
      <c r="K521" s="120" t="s">
        <v>70</v>
      </c>
      <c r="L521" s="120">
        <v>0</v>
      </c>
      <c r="M521" s="120">
        <v>0</v>
      </c>
      <c r="N521" s="120">
        <v>0</v>
      </c>
      <c r="O521" s="120">
        <v>0</v>
      </c>
      <c r="P521" s="120">
        <v>0</v>
      </c>
      <c r="Q521" s="120" t="s">
        <v>76</v>
      </c>
      <c r="R521" s="79" t="s">
        <v>1694</v>
      </c>
      <c r="S521" s="137" t="s">
        <v>292</v>
      </c>
      <c r="T521" s="120">
        <v>5.7998046875</v>
      </c>
      <c r="U521" s="120" t="s">
        <v>641</v>
      </c>
      <c r="V521" s="120" t="s">
        <v>641</v>
      </c>
      <c r="W521" s="120" t="s">
        <v>1846</v>
      </c>
      <c r="X521" s="120" t="s">
        <v>643</v>
      </c>
      <c r="Y521" s="120">
        <v>1.1299999999999999</v>
      </c>
      <c r="Z521" s="120" t="s">
        <v>645</v>
      </c>
      <c r="AA521" s="120">
        <v>0</v>
      </c>
      <c r="AB521" s="137" t="s">
        <v>838</v>
      </c>
      <c r="AC521" s="120">
        <v>2019</v>
      </c>
      <c r="AD521" s="120">
        <v>2</v>
      </c>
      <c r="AE521" s="120" t="s">
        <v>1196</v>
      </c>
      <c r="AF521" s="120" t="s">
        <v>1133</v>
      </c>
      <c r="AG521" s="120" t="s">
        <v>1137</v>
      </c>
      <c r="AH521" s="120">
        <v>2</v>
      </c>
      <c r="AI521">
        <v>2</v>
      </c>
      <c r="AJ521" s="121">
        <v>1</v>
      </c>
      <c r="AK521" s="120" t="s">
        <v>74</v>
      </c>
      <c r="AL521" s="121">
        <v>0</v>
      </c>
      <c r="AM521" s="120">
        <v>2.99833333333333</v>
      </c>
      <c r="AN521" s="120">
        <v>5.9433333333333298</v>
      </c>
      <c r="AO521" s="121">
        <v>0</v>
      </c>
      <c r="AP521" s="120">
        <v>3</v>
      </c>
    </row>
    <row r="522" spans="1:42" x14ac:dyDescent="0.25">
      <c r="A522" t="s">
        <v>33</v>
      </c>
      <c r="B522" s="81" t="s">
        <v>39</v>
      </c>
      <c r="C522" s="81" t="s">
        <v>48</v>
      </c>
      <c r="D522" s="120" t="s">
        <v>53</v>
      </c>
      <c r="E522" s="120" t="s">
        <v>57</v>
      </c>
      <c r="F522" s="136">
        <v>5.5</v>
      </c>
      <c r="G522" s="120" t="s">
        <v>61</v>
      </c>
      <c r="H522" s="120" t="s">
        <v>64</v>
      </c>
      <c r="I522" s="120">
        <v>6</v>
      </c>
      <c r="J522" s="120" t="s">
        <v>69</v>
      </c>
      <c r="K522" s="120" t="s">
        <v>71</v>
      </c>
      <c r="L522" s="120">
        <v>0</v>
      </c>
      <c r="M522" s="120">
        <v>0</v>
      </c>
      <c r="N522" s="120">
        <v>0</v>
      </c>
      <c r="O522" s="120">
        <v>0</v>
      </c>
      <c r="P522" s="120">
        <v>0</v>
      </c>
      <c r="Q522" s="120" t="s">
        <v>75</v>
      </c>
      <c r="R522" s="79" t="s">
        <v>1696</v>
      </c>
      <c r="S522" s="137" t="s">
        <v>606</v>
      </c>
      <c r="T522" s="120">
        <v>2.0400390625</v>
      </c>
      <c r="U522" s="120" t="s">
        <v>640</v>
      </c>
      <c r="V522" s="120" t="s">
        <v>640</v>
      </c>
      <c r="W522" s="120" t="s">
        <v>1846</v>
      </c>
      <c r="X522" s="120" t="s">
        <v>642</v>
      </c>
      <c r="Y522" s="120">
        <v>0.57000000000000006</v>
      </c>
      <c r="Z522" s="120" t="s">
        <v>647</v>
      </c>
      <c r="AA522" s="120">
        <v>12.341267801821211</v>
      </c>
      <c r="AB522" s="137" t="s">
        <v>687</v>
      </c>
      <c r="AC522" s="120">
        <v>2019</v>
      </c>
      <c r="AD522" s="120">
        <v>2</v>
      </c>
      <c r="AE522" s="120" t="s">
        <v>1196</v>
      </c>
      <c r="AF522" s="120" t="s">
        <v>1133</v>
      </c>
      <c r="AG522" s="120" t="s">
        <v>1138</v>
      </c>
      <c r="AH522" s="120">
        <v>1</v>
      </c>
      <c r="AI522">
        <v>2</v>
      </c>
      <c r="AJ522" s="121">
        <v>2</v>
      </c>
      <c r="AK522" s="120" t="s">
        <v>74</v>
      </c>
      <c r="AL522" s="121">
        <v>1</v>
      </c>
      <c r="AM522" s="120">
        <v>3.1333333333333302</v>
      </c>
      <c r="AN522" s="120">
        <v>6.05</v>
      </c>
      <c r="AO522" s="121">
        <v>1</v>
      </c>
      <c r="AP522" s="120">
        <v>2</v>
      </c>
    </row>
    <row r="523" spans="1:42" x14ac:dyDescent="0.25">
      <c r="A523" t="s">
        <v>33</v>
      </c>
      <c r="B523" s="81" t="s">
        <v>34</v>
      </c>
      <c r="C523" s="81" t="s">
        <v>48</v>
      </c>
      <c r="D523" s="120" t="s">
        <v>51</v>
      </c>
      <c r="E523" s="120" t="s">
        <v>56</v>
      </c>
      <c r="F523" s="136">
        <v>70</v>
      </c>
      <c r="G523" s="120" t="s">
        <v>59</v>
      </c>
      <c r="H523" s="120" t="s">
        <v>62</v>
      </c>
      <c r="I523" s="120">
        <v>11</v>
      </c>
      <c r="J523" s="120" t="s">
        <v>67</v>
      </c>
      <c r="K523" s="120" t="s">
        <v>70</v>
      </c>
      <c r="L523" s="120">
        <v>0</v>
      </c>
      <c r="M523" s="120">
        <v>0</v>
      </c>
      <c r="N523" s="120">
        <v>0</v>
      </c>
      <c r="O523" s="120">
        <v>0</v>
      </c>
      <c r="P523" s="120">
        <v>0</v>
      </c>
      <c r="Q523" s="120" t="s">
        <v>75</v>
      </c>
      <c r="R523" s="79" t="s">
        <v>1698</v>
      </c>
      <c r="S523" s="137" t="s">
        <v>119</v>
      </c>
      <c r="T523" s="120">
        <v>2.5703125</v>
      </c>
      <c r="U523" s="120" t="s">
        <v>640</v>
      </c>
      <c r="V523" s="120" t="s">
        <v>639</v>
      </c>
      <c r="W523" s="120" t="s">
        <v>1846</v>
      </c>
      <c r="X523" s="120" t="s">
        <v>643</v>
      </c>
      <c r="Y523" s="120">
        <v>1.06</v>
      </c>
      <c r="Z523" s="120" t="s">
        <v>645</v>
      </c>
      <c r="AA523" s="120">
        <v>0</v>
      </c>
      <c r="AB523" s="137" t="s">
        <v>687</v>
      </c>
      <c r="AC523" s="120">
        <v>2019</v>
      </c>
      <c r="AD523" s="120">
        <v>2</v>
      </c>
      <c r="AE523" s="120" t="s">
        <v>1196</v>
      </c>
      <c r="AF523" s="120" t="s">
        <v>1133</v>
      </c>
      <c r="AG523" s="120" t="s">
        <v>1137</v>
      </c>
      <c r="AH523" s="120">
        <v>2</v>
      </c>
      <c r="AI523">
        <v>1</v>
      </c>
      <c r="AJ523" s="121">
        <v>1</v>
      </c>
      <c r="AK523" s="120" t="s">
        <v>74</v>
      </c>
      <c r="AL523" s="121">
        <v>0</v>
      </c>
      <c r="AM523" s="120">
        <v>4.9400000000000004</v>
      </c>
      <c r="AN523" s="120">
        <v>-1.5716666666666701</v>
      </c>
      <c r="AO523" s="121">
        <v>1</v>
      </c>
      <c r="AP523" s="120">
        <v>3</v>
      </c>
    </row>
    <row r="524" spans="1:42" x14ac:dyDescent="0.25">
      <c r="A524" t="s">
        <v>33</v>
      </c>
      <c r="B524" s="81" t="s">
        <v>34</v>
      </c>
      <c r="C524" s="81" t="s">
        <v>48</v>
      </c>
      <c r="D524" s="120" t="s">
        <v>53</v>
      </c>
      <c r="E524" s="120" t="s">
        <v>57</v>
      </c>
      <c r="F524" s="136">
        <v>10.5</v>
      </c>
      <c r="G524" s="120" t="s">
        <v>61</v>
      </c>
      <c r="H524" s="120" t="s">
        <v>64</v>
      </c>
      <c r="I524" s="120">
        <v>2</v>
      </c>
      <c r="J524" s="120" t="s">
        <v>68</v>
      </c>
      <c r="K524" s="120" t="s">
        <v>70</v>
      </c>
      <c r="L524" s="120">
        <v>0</v>
      </c>
      <c r="M524" s="120">
        <v>0</v>
      </c>
      <c r="N524" s="120">
        <v>0</v>
      </c>
      <c r="O524" s="120">
        <v>0</v>
      </c>
      <c r="P524" s="120">
        <v>0</v>
      </c>
      <c r="Q524" s="120" t="s">
        <v>75</v>
      </c>
      <c r="R524" s="79" t="s">
        <v>1703</v>
      </c>
      <c r="S524" s="137" t="s">
        <v>535</v>
      </c>
      <c r="T524" s="120">
        <v>4.4501953125</v>
      </c>
      <c r="U524" s="120" t="s">
        <v>639</v>
      </c>
      <c r="V524" s="120" t="s">
        <v>639</v>
      </c>
      <c r="W524" s="120" t="s">
        <v>1847</v>
      </c>
      <c r="X524" s="120" t="s">
        <v>643</v>
      </c>
      <c r="Y524" s="120">
        <v>1.4</v>
      </c>
      <c r="Z524" s="120" t="s">
        <v>645</v>
      </c>
      <c r="AA524" s="120">
        <v>1.94054774806967</v>
      </c>
      <c r="AB524" s="137" t="s">
        <v>1048</v>
      </c>
      <c r="AC524" s="120">
        <v>2019</v>
      </c>
      <c r="AD524" s="120">
        <v>3</v>
      </c>
      <c r="AE524" s="120" t="s">
        <v>1196</v>
      </c>
      <c r="AF524" s="120" t="s">
        <v>1135</v>
      </c>
      <c r="AG524" s="120" t="s">
        <v>1137</v>
      </c>
      <c r="AH524" s="120">
        <v>2</v>
      </c>
      <c r="AI524">
        <v>2</v>
      </c>
      <c r="AJ524" s="121">
        <v>2</v>
      </c>
      <c r="AK524" s="120" t="s">
        <v>74</v>
      </c>
      <c r="AL524" s="121">
        <v>1</v>
      </c>
      <c r="AM524" s="120">
        <v>6.2533333333333303</v>
      </c>
      <c r="AN524" s="120">
        <v>3.2050000000000001</v>
      </c>
      <c r="AO524" s="121">
        <v>0</v>
      </c>
      <c r="AP524" s="120">
        <v>2</v>
      </c>
    </row>
    <row r="525" spans="1:42" ht="15" customHeight="1" x14ac:dyDescent="0.25">
      <c r="A525" t="s">
        <v>33</v>
      </c>
      <c r="B525" s="81" t="s">
        <v>34</v>
      </c>
      <c r="C525" s="81" t="s">
        <v>48</v>
      </c>
      <c r="D525" s="120" t="s">
        <v>53</v>
      </c>
      <c r="E525" s="120" t="s">
        <v>57</v>
      </c>
      <c r="F525" s="136">
        <v>6</v>
      </c>
      <c r="G525" s="120" t="s">
        <v>61</v>
      </c>
      <c r="H525" s="120" t="s">
        <v>62</v>
      </c>
      <c r="I525" s="120">
        <v>2</v>
      </c>
      <c r="J525" s="120" t="s">
        <v>68</v>
      </c>
      <c r="K525" s="120" t="s">
        <v>71</v>
      </c>
      <c r="L525" s="120">
        <v>0</v>
      </c>
      <c r="M525" s="120">
        <v>0</v>
      </c>
      <c r="N525" s="120">
        <v>0</v>
      </c>
      <c r="O525" s="120">
        <v>0</v>
      </c>
      <c r="P525" s="120">
        <v>0</v>
      </c>
      <c r="Q525" s="120" t="s">
        <v>75</v>
      </c>
      <c r="R525" s="79" t="s">
        <v>1705</v>
      </c>
      <c r="S525" s="137" t="s">
        <v>537</v>
      </c>
      <c r="T525" s="120">
        <v>2.1904296875</v>
      </c>
      <c r="U525" s="120" t="s">
        <v>640</v>
      </c>
      <c r="V525" s="120" t="s">
        <v>640</v>
      </c>
      <c r="W525" s="120" t="s">
        <v>1845</v>
      </c>
      <c r="X525" s="120" t="s">
        <v>642</v>
      </c>
      <c r="Y525" s="120">
        <v>0.38</v>
      </c>
      <c r="Z525" s="120" t="s">
        <v>645</v>
      </c>
      <c r="AA525" s="120">
        <v>2.2897052869666288</v>
      </c>
      <c r="AB525" s="137" t="s">
        <v>726</v>
      </c>
      <c r="AC525" s="120">
        <v>2019</v>
      </c>
      <c r="AD525" s="120">
        <v>3</v>
      </c>
      <c r="AE525" s="120" t="s">
        <v>1196</v>
      </c>
      <c r="AF525" s="120" t="s">
        <v>1135</v>
      </c>
      <c r="AG525" s="120" t="s">
        <v>1137</v>
      </c>
      <c r="AH525" s="120">
        <v>1</v>
      </c>
      <c r="AI525">
        <v>1</v>
      </c>
      <c r="AJ525" s="121">
        <v>1</v>
      </c>
      <c r="AK525" s="120" t="s">
        <v>74</v>
      </c>
      <c r="AL525" s="121">
        <v>0</v>
      </c>
      <c r="AM525" s="120">
        <v>6.3150000000000004</v>
      </c>
      <c r="AN525" s="120">
        <v>3.29</v>
      </c>
      <c r="AO525" s="121">
        <v>0</v>
      </c>
      <c r="AP525" s="120">
        <v>2</v>
      </c>
    </row>
    <row r="526" spans="1:42" x14ac:dyDescent="0.25">
      <c r="A526" t="s">
        <v>33</v>
      </c>
      <c r="B526" s="81" t="s">
        <v>43</v>
      </c>
      <c r="C526" s="81" t="s">
        <v>47</v>
      </c>
      <c r="D526" s="120" t="s">
        <v>46</v>
      </c>
      <c r="E526" s="120" t="s">
        <v>57</v>
      </c>
      <c r="F526" s="136">
        <v>15</v>
      </c>
      <c r="G526" s="120" t="s">
        <v>59</v>
      </c>
      <c r="H526" s="120" t="s">
        <v>63</v>
      </c>
      <c r="I526" s="120">
        <v>10</v>
      </c>
      <c r="J526" s="120" t="s">
        <v>69</v>
      </c>
      <c r="K526" s="120" t="s">
        <v>71</v>
      </c>
      <c r="L526" s="120">
        <v>0</v>
      </c>
      <c r="M526" s="120">
        <v>0</v>
      </c>
      <c r="N526" s="120">
        <v>1</v>
      </c>
      <c r="O526" s="120">
        <v>0</v>
      </c>
      <c r="P526" s="120">
        <v>0</v>
      </c>
      <c r="Q526" s="120" t="s">
        <v>75</v>
      </c>
      <c r="R526" s="79" t="s">
        <v>1706</v>
      </c>
      <c r="S526" s="137" t="s">
        <v>167</v>
      </c>
      <c r="T526" s="120">
        <v>3.900390625</v>
      </c>
      <c r="U526" s="120" t="s">
        <v>639</v>
      </c>
      <c r="V526" s="120" t="s">
        <v>639</v>
      </c>
      <c r="W526" s="120" t="s">
        <v>1846</v>
      </c>
      <c r="X526" s="120" t="s">
        <v>643</v>
      </c>
      <c r="Y526" s="120">
        <v>1.0900000000000001</v>
      </c>
      <c r="Z526" s="120" t="s">
        <v>645</v>
      </c>
      <c r="AA526" s="120">
        <v>0</v>
      </c>
      <c r="AB526" s="137" t="s">
        <v>726</v>
      </c>
      <c r="AC526" s="120">
        <v>2019</v>
      </c>
      <c r="AD526" s="120">
        <v>3</v>
      </c>
      <c r="AE526" s="120" t="s">
        <v>1196</v>
      </c>
      <c r="AF526" s="120" t="s">
        <v>1133</v>
      </c>
      <c r="AG526" s="120" t="s">
        <v>1137</v>
      </c>
      <c r="AH526" s="120">
        <v>2</v>
      </c>
      <c r="AI526">
        <v>2</v>
      </c>
      <c r="AJ526" s="121">
        <v>3</v>
      </c>
      <c r="AK526" s="120" t="s">
        <v>74</v>
      </c>
      <c r="AL526" s="121">
        <v>1</v>
      </c>
      <c r="AM526" s="120">
        <v>3.8833333333333302</v>
      </c>
      <c r="AN526" s="120">
        <v>9.5</v>
      </c>
      <c r="AO526" s="121">
        <v>0</v>
      </c>
      <c r="AP526" s="120">
        <v>2</v>
      </c>
    </row>
    <row r="527" spans="1:42" x14ac:dyDescent="0.25">
      <c r="A527" t="s">
        <v>33</v>
      </c>
      <c r="B527" s="81" t="s">
        <v>34</v>
      </c>
      <c r="C527" s="81" t="s">
        <v>48</v>
      </c>
      <c r="D527" s="120" t="s">
        <v>46</v>
      </c>
      <c r="E527" s="120" t="s">
        <v>56</v>
      </c>
      <c r="F527" s="136">
        <v>98.5</v>
      </c>
      <c r="G527" s="120" t="s">
        <v>59</v>
      </c>
      <c r="H527" s="120" t="s">
        <v>62</v>
      </c>
      <c r="I527" s="120">
        <v>1</v>
      </c>
      <c r="J527" s="120" t="s">
        <v>68</v>
      </c>
      <c r="K527" s="120" t="s">
        <v>71</v>
      </c>
      <c r="L527" s="120">
        <v>0</v>
      </c>
      <c r="M527" s="120">
        <v>0</v>
      </c>
      <c r="N527" s="120">
        <v>0</v>
      </c>
      <c r="O527" s="120">
        <v>0</v>
      </c>
      <c r="P527" s="120">
        <v>0</v>
      </c>
      <c r="Q527" s="120" t="s">
        <v>76</v>
      </c>
      <c r="R527" s="79" t="s">
        <v>1712</v>
      </c>
      <c r="S527" s="137" t="s">
        <v>302</v>
      </c>
      <c r="T527" s="120">
        <v>4.740234375</v>
      </c>
      <c r="U527" s="120" t="s">
        <v>639</v>
      </c>
      <c r="V527" s="120" t="s">
        <v>639</v>
      </c>
      <c r="W527" s="120" t="s">
        <v>1847</v>
      </c>
      <c r="X527" s="120" t="s">
        <v>643</v>
      </c>
      <c r="Y527" s="120">
        <v>1.46</v>
      </c>
      <c r="Z527" s="120" t="s">
        <v>645</v>
      </c>
      <c r="AA527" s="120">
        <v>0</v>
      </c>
      <c r="AB527" s="137" t="s">
        <v>845</v>
      </c>
      <c r="AC527" s="120">
        <v>2019</v>
      </c>
      <c r="AD527" s="120">
        <v>5</v>
      </c>
      <c r="AE527" s="120" t="s">
        <v>1197</v>
      </c>
      <c r="AF527" s="120" t="s">
        <v>1135</v>
      </c>
      <c r="AG527" s="120" t="s">
        <v>1137</v>
      </c>
      <c r="AH527" s="120">
        <v>2</v>
      </c>
      <c r="AI527">
        <v>2</v>
      </c>
      <c r="AJ527" s="121">
        <v>1</v>
      </c>
      <c r="AK527" s="120" t="s">
        <v>74</v>
      </c>
      <c r="AL527" s="121">
        <v>0</v>
      </c>
      <c r="AM527" s="120">
        <v>6.2678333333333303</v>
      </c>
      <c r="AN527" s="120">
        <v>3.2185000000000001</v>
      </c>
      <c r="AO527" s="121">
        <v>0</v>
      </c>
      <c r="AP527" s="120">
        <v>2</v>
      </c>
    </row>
    <row r="528" spans="1:42" x14ac:dyDescent="0.25">
      <c r="A528" t="s">
        <v>33</v>
      </c>
      <c r="B528" s="81" t="s">
        <v>40</v>
      </c>
      <c r="C528" s="81" t="s">
        <v>47</v>
      </c>
      <c r="D528" s="120" t="s">
        <v>46</v>
      </c>
      <c r="E528" s="120" t="s">
        <v>57</v>
      </c>
      <c r="F528" s="136">
        <v>12</v>
      </c>
      <c r="G528" s="120" t="s">
        <v>61</v>
      </c>
      <c r="H528" s="120" t="s">
        <v>64</v>
      </c>
      <c r="I528" s="120">
        <v>5</v>
      </c>
      <c r="J528" s="120" t="s">
        <v>69</v>
      </c>
      <c r="K528" s="120" t="s">
        <v>72</v>
      </c>
      <c r="L528" s="120">
        <v>0</v>
      </c>
      <c r="M528" s="120">
        <v>1</v>
      </c>
      <c r="N528" s="120">
        <v>0</v>
      </c>
      <c r="O528" s="120">
        <v>0</v>
      </c>
      <c r="P528" s="120">
        <v>0</v>
      </c>
      <c r="Q528" s="120" t="s">
        <v>75</v>
      </c>
      <c r="R528" s="79" t="s">
        <v>1717</v>
      </c>
      <c r="S528" s="137" t="s">
        <v>570</v>
      </c>
      <c r="T528" s="120">
        <v>4.91015625</v>
      </c>
      <c r="U528" s="120" t="s">
        <v>639</v>
      </c>
      <c r="V528" s="120" t="s">
        <v>639</v>
      </c>
      <c r="W528" s="120" t="s">
        <v>1846</v>
      </c>
      <c r="X528" s="120" t="s">
        <v>643</v>
      </c>
      <c r="Y528" s="120">
        <v>1.01</v>
      </c>
      <c r="Z528" s="120" t="s">
        <v>645</v>
      </c>
      <c r="AA528" s="120">
        <v>0</v>
      </c>
      <c r="AB528" s="137" t="s">
        <v>1077</v>
      </c>
      <c r="AC528" s="120">
        <v>2019</v>
      </c>
      <c r="AD528" s="120">
        <v>7</v>
      </c>
      <c r="AE528" s="120" t="s">
        <v>1197</v>
      </c>
      <c r="AF528" s="120" t="s">
        <v>1134</v>
      </c>
      <c r="AG528" s="120" t="s">
        <v>1140</v>
      </c>
      <c r="AH528" s="120">
        <v>2</v>
      </c>
      <c r="AI528">
        <v>2</v>
      </c>
      <c r="AJ528" s="121">
        <v>2</v>
      </c>
      <c r="AK528" s="120" t="s">
        <v>74</v>
      </c>
      <c r="AL528" s="121">
        <v>1</v>
      </c>
      <c r="AM528" s="120">
        <v>8.4666666666666703</v>
      </c>
      <c r="AN528" s="120">
        <v>-13.4683333333333</v>
      </c>
      <c r="AO528" s="121">
        <v>0</v>
      </c>
      <c r="AP528" s="120">
        <v>1</v>
      </c>
    </row>
    <row r="529" spans="1:42" x14ac:dyDescent="0.25">
      <c r="A529" t="s">
        <v>33</v>
      </c>
      <c r="B529" s="81" t="s">
        <v>34</v>
      </c>
      <c r="C529" s="81" t="s">
        <v>49</v>
      </c>
      <c r="D529" s="120" t="s">
        <v>53</v>
      </c>
      <c r="E529" s="120" t="s">
        <v>57</v>
      </c>
      <c r="F529" s="136">
        <v>6.5</v>
      </c>
      <c r="G529" s="120" t="s">
        <v>61</v>
      </c>
      <c r="H529" s="120" t="s">
        <v>62</v>
      </c>
      <c r="I529" s="120">
        <v>1</v>
      </c>
      <c r="J529" s="120" t="s">
        <v>68</v>
      </c>
      <c r="K529" s="120" t="s">
        <v>71</v>
      </c>
      <c r="L529" s="120">
        <v>0</v>
      </c>
      <c r="M529" s="120">
        <v>0</v>
      </c>
      <c r="N529" s="120">
        <v>0</v>
      </c>
      <c r="O529" s="120">
        <v>0</v>
      </c>
      <c r="P529" s="120">
        <v>0</v>
      </c>
      <c r="Q529" s="120" t="s">
        <v>75</v>
      </c>
      <c r="R529" s="79" t="s">
        <v>1719</v>
      </c>
      <c r="S529" s="137" t="s">
        <v>545</v>
      </c>
      <c r="T529" s="120">
        <v>5.1298828125</v>
      </c>
      <c r="U529" s="120" t="s">
        <v>639</v>
      </c>
      <c r="V529" s="120" t="s">
        <v>639</v>
      </c>
      <c r="W529" s="120" t="s">
        <v>1846</v>
      </c>
      <c r="X529" s="120" t="s">
        <v>643</v>
      </c>
      <c r="Y529" s="120">
        <v>1.1000000000000001</v>
      </c>
      <c r="Z529" s="120" t="s">
        <v>646</v>
      </c>
      <c r="AA529" s="120">
        <v>61.696685211998997</v>
      </c>
      <c r="AB529" s="137" t="s">
        <v>1055</v>
      </c>
      <c r="AC529" s="120">
        <v>2019</v>
      </c>
      <c r="AD529" s="120">
        <v>7</v>
      </c>
      <c r="AE529" s="120" t="s">
        <v>1197</v>
      </c>
      <c r="AF529" s="120" t="s">
        <v>1134</v>
      </c>
      <c r="AG529" s="120" t="s">
        <v>1137</v>
      </c>
      <c r="AH529" s="120">
        <v>3</v>
      </c>
      <c r="AI529">
        <v>2</v>
      </c>
      <c r="AJ529" s="121">
        <v>1</v>
      </c>
      <c r="AK529" s="120" t="s">
        <v>74</v>
      </c>
      <c r="AL529" s="121">
        <v>0</v>
      </c>
      <c r="AM529" s="120">
        <v>6.3010000000000002</v>
      </c>
      <c r="AN529" s="120">
        <v>3.3891666666666702</v>
      </c>
      <c r="AO529" s="121">
        <v>0</v>
      </c>
      <c r="AP529" s="120">
        <v>2</v>
      </c>
    </row>
    <row r="530" spans="1:42" x14ac:dyDescent="0.25">
      <c r="A530" t="s">
        <v>32</v>
      </c>
      <c r="B530" s="81" t="s">
        <v>34</v>
      </c>
      <c r="C530" s="81" t="s">
        <v>48</v>
      </c>
      <c r="D530" s="120" t="s">
        <v>51</v>
      </c>
      <c r="E530" s="120" t="s">
        <v>56</v>
      </c>
      <c r="F530" s="136">
        <v>23</v>
      </c>
      <c r="G530" s="120" t="s">
        <v>59</v>
      </c>
      <c r="H530" s="120" t="s">
        <v>62</v>
      </c>
      <c r="I530" s="120">
        <v>8</v>
      </c>
      <c r="J530" s="120" t="s">
        <v>69</v>
      </c>
      <c r="K530" s="120" t="s">
        <v>70</v>
      </c>
      <c r="L530" s="120">
        <v>0</v>
      </c>
      <c r="M530" s="120">
        <v>0</v>
      </c>
      <c r="N530" s="120">
        <v>0</v>
      </c>
      <c r="O530" s="120">
        <v>0</v>
      </c>
      <c r="P530" s="120">
        <v>0</v>
      </c>
      <c r="Q530" s="120" t="s">
        <v>76</v>
      </c>
      <c r="R530" s="79" t="s">
        <v>1722</v>
      </c>
      <c r="S530" s="137" t="s">
        <v>309</v>
      </c>
      <c r="T530" s="120">
        <v>4.490234375</v>
      </c>
      <c r="U530" s="120" t="s">
        <v>639</v>
      </c>
      <c r="V530" s="120" t="s">
        <v>639</v>
      </c>
      <c r="W530" s="120" t="s">
        <v>1846</v>
      </c>
      <c r="X530" s="120" t="s">
        <v>643</v>
      </c>
      <c r="Y530" s="120">
        <v>1.1299999999999999</v>
      </c>
      <c r="Z530" s="120" t="s">
        <v>645</v>
      </c>
      <c r="AA530" s="120">
        <v>0.29040459097965748</v>
      </c>
      <c r="AB530" s="137" t="s">
        <v>852</v>
      </c>
      <c r="AC530" s="120">
        <v>2019</v>
      </c>
      <c r="AD530" s="120">
        <v>8</v>
      </c>
      <c r="AE530" s="120" t="s">
        <v>1197</v>
      </c>
      <c r="AF530" s="120" t="s">
        <v>1134</v>
      </c>
      <c r="AG530" s="120" t="s">
        <v>1137</v>
      </c>
      <c r="AH530" s="120">
        <v>2</v>
      </c>
      <c r="AI530">
        <v>2</v>
      </c>
      <c r="AJ530" s="121">
        <v>1</v>
      </c>
      <c r="AK530" s="120" t="s">
        <v>74</v>
      </c>
      <c r="AL530" s="121">
        <v>0</v>
      </c>
      <c r="AM530" s="120">
        <v>4.6749999999999998</v>
      </c>
      <c r="AN530" s="120">
        <v>7.1551666666666698</v>
      </c>
      <c r="AO530" s="121">
        <v>0</v>
      </c>
      <c r="AP530" s="120">
        <v>3</v>
      </c>
    </row>
    <row r="531" spans="1:42" x14ac:dyDescent="0.25">
      <c r="A531" t="s">
        <v>33</v>
      </c>
      <c r="B531" s="81" t="s">
        <v>43</v>
      </c>
      <c r="C531" s="81" t="s">
        <v>47</v>
      </c>
      <c r="D531" s="120" t="s">
        <v>46</v>
      </c>
      <c r="E531" s="120" t="s">
        <v>57</v>
      </c>
      <c r="F531" s="136">
        <v>12</v>
      </c>
      <c r="G531" s="120" t="s">
        <v>61</v>
      </c>
      <c r="H531" s="120" t="s">
        <v>63</v>
      </c>
      <c r="I531" s="120">
        <v>4</v>
      </c>
      <c r="J531" s="120" t="s">
        <v>68</v>
      </c>
      <c r="K531" s="120" t="s">
        <v>71</v>
      </c>
      <c r="L531" s="120">
        <v>0</v>
      </c>
      <c r="M531" s="120">
        <v>0</v>
      </c>
      <c r="N531" s="120">
        <v>1</v>
      </c>
      <c r="O531" s="120">
        <v>0</v>
      </c>
      <c r="P531" s="120">
        <v>0</v>
      </c>
      <c r="Q531" s="120" t="s">
        <v>75</v>
      </c>
      <c r="R531" s="79" t="s">
        <v>1723</v>
      </c>
      <c r="S531" s="137" t="s">
        <v>489</v>
      </c>
      <c r="T531" s="120">
        <v>5.0703125</v>
      </c>
      <c r="U531" s="120" t="s">
        <v>639</v>
      </c>
      <c r="V531" s="120" t="s">
        <v>639</v>
      </c>
      <c r="W531" s="120" t="s">
        <v>1845</v>
      </c>
      <c r="X531" s="120" t="s">
        <v>642</v>
      </c>
      <c r="Y531" s="120">
        <v>0.46</v>
      </c>
      <c r="Z531" s="120" t="s">
        <v>645</v>
      </c>
      <c r="AA531" s="120">
        <v>0</v>
      </c>
      <c r="AB531" s="137" t="s">
        <v>1012</v>
      </c>
      <c r="AC531" s="120">
        <v>2019</v>
      </c>
      <c r="AD531" s="120">
        <v>8</v>
      </c>
      <c r="AE531" s="120" t="s">
        <v>1197</v>
      </c>
      <c r="AF531" s="120" t="s">
        <v>1134</v>
      </c>
      <c r="AG531" s="120" t="s">
        <v>1137</v>
      </c>
      <c r="AH531" s="120">
        <v>2</v>
      </c>
      <c r="AI531">
        <v>1</v>
      </c>
      <c r="AJ531" s="121">
        <v>3</v>
      </c>
      <c r="AK531" s="120" t="s">
        <v>74</v>
      </c>
      <c r="AL531" s="121">
        <v>1</v>
      </c>
      <c r="AM531" s="120">
        <v>3.8666666666666698</v>
      </c>
      <c r="AN531" s="120">
        <v>9.5166666666666693</v>
      </c>
      <c r="AO531" s="121">
        <v>1</v>
      </c>
      <c r="AP531" s="120">
        <v>2</v>
      </c>
    </row>
    <row r="532" spans="1:42" x14ac:dyDescent="0.25">
      <c r="A532" t="s">
        <v>33</v>
      </c>
      <c r="B532" s="81" t="s">
        <v>34</v>
      </c>
      <c r="C532" s="81" t="s">
        <v>50</v>
      </c>
      <c r="D532" s="120" t="s">
        <v>46</v>
      </c>
      <c r="E532" s="120" t="s">
        <v>56</v>
      </c>
      <c r="F532" s="136">
        <v>50</v>
      </c>
      <c r="G532" s="120" t="s">
        <v>59</v>
      </c>
      <c r="H532" s="120" t="s">
        <v>63</v>
      </c>
      <c r="I532" s="120">
        <v>5</v>
      </c>
      <c r="J532" s="120" t="s">
        <v>69</v>
      </c>
      <c r="K532" s="120" t="s">
        <v>71</v>
      </c>
      <c r="L532" s="120">
        <v>0</v>
      </c>
      <c r="M532" s="120">
        <v>0</v>
      </c>
      <c r="N532" s="120">
        <v>1</v>
      </c>
      <c r="O532" s="120">
        <v>0</v>
      </c>
      <c r="P532" s="120">
        <v>0</v>
      </c>
      <c r="Q532" s="120" t="s">
        <v>76</v>
      </c>
      <c r="R532" s="79" t="s">
        <v>1725</v>
      </c>
      <c r="S532" s="137" t="s">
        <v>312</v>
      </c>
      <c r="T532" s="120">
        <v>5.4296875</v>
      </c>
      <c r="U532" s="120" t="s">
        <v>639</v>
      </c>
      <c r="V532" s="120" t="s">
        <v>639</v>
      </c>
      <c r="W532" s="120" t="s">
        <v>1847</v>
      </c>
      <c r="X532" s="120" t="s">
        <v>644</v>
      </c>
      <c r="Y532" s="120">
        <v>1.64</v>
      </c>
      <c r="Z532" s="120" t="s">
        <v>645</v>
      </c>
      <c r="AA532" s="120">
        <v>0.31057063490152281</v>
      </c>
      <c r="AB532" s="137" t="s">
        <v>854</v>
      </c>
      <c r="AC532" s="120">
        <v>2019</v>
      </c>
      <c r="AD532" s="120">
        <v>8</v>
      </c>
      <c r="AE532" s="120" t="s">
        <v>1197</v>
      </c>
      <c r="AF532" s="120" t="s">
        <v>1134</v>
      </c>
      <c r="AG532" s="120" t="s">
        <v>1137</v>
      </c>
      <c r="AH532" s="120">
        <v>2</v>
      </c>
      <c r="AI532">
        <v>2</v>
      </c>
      <c r="AJ532" s="121">
        <v>3</v>
      </c>
      <c r="AK532" s="120" t="s">
        <v>74</v>
      </c>
      <c r="AL532" s="121">
        <v>1</v>
      </c>
      <c r="AM532" s="120">
        <v>3.5806666666666702</v>
      </c>
      <c r="AN532" s="120">
        <v>6.6791666666666698</v>
      </c>
      <c r="AO532" s="121">
        <v>1</v>
      </c>
      <c r="AP532" s="120">
        <v>2</v>
      </c>
    </row>
    <row r="533" spans="1:42" x14ac:dyDescent="0.25">
      <c r="A533" t="s">
        <v>33</v>
      </c>
      <c r="B533" s="81" t="s">
        <v>34</v>
      </c>
      <c r="C533" s="81" t="s">
        <v>48</v>
      </c>
      <c r="D533" s="120" t="s">
        <v>53</v>
      </c>
      <c r="E533" s="120" t="s">
        <v>57</v>
      </c>
      <c r="F533" s="136">
        <v>7</v>
      </c>
      <c r="G533" s="120" t="s">
        <v>61</v>
      </c>
      <c r="H533" s="120" t="s">
        <v>62</v>
      </c>
      <c r="I533" s="120">
        <v>1</v>
      </c>
      <c r="J533" s="120" t="s">
        <v>68</v>
      </c>
      <c r="K533" s="120" t="s">
        <v>71</v>
      </c>
      <c r="L533" s="120">
        <v>0</v>
      </c>
      <c r="M533" s="120">
        <v>0</v>
      </c>
      <c r="N533" s="120">
        <v>0</v>
      </c>
      <c r="O533" s="120">
        <v>0</v>
      </c>
      <c r="P533" s="120">
        <v>0</v>
      </c>
      <c r="Q533" s="120" t="s">
        <v>76</v>
      </c>
      <c r="R533" s="79" t="s">
        <v>1729</v>
      </c>
      <c r="S533" s="137" t="s">
        <v>620</v>
      </c>
      <c r="T533" s="120">
        <v>3.58984375</v>
      </c>
      <c r="U533" s="120" t="s">
        <v>639</v>
      </c>
      <c r="V533" s="120" t="s">
        <v>639</v>
      </c>
      <c r="W533" s="120" t="s">
        <v>1846</v>
      </c>
      <c r="X533" s="120" t="s">
        <v>643</v>
      </c>
      <c r="Y533" s="120">
        <v>1.1299999999999999</v>
      </c>
      <c r="Z533" s="120" t="s">
        <v>645</v>
      </c>
      <c r="AA533" s="120">
        <v>0</v>
      </c>
      <c r="AB533" s="137" t="s">
        <v>1118</v>
      </c>
      <c r="AC533" s="120">
        <v>2019</v>
      </c>
      <c r="AD533" s="120">
        <v>9</v>
      </c>
      <c r="AE533" s="120" t="s">
        <v>1197</v>
      </c>
      <c r="AF533" s="120" t="s">
        <v>1136</v>
      </c>
      <c r="AG533" s="120" t="s">
        <v>1137</v>
      </c>
      <c r="AH533" s="120">
        <v>2</v>
      </c>
      <c r="AI533">
        <v>2</v>
      </c>
      <c r="AJ533" s="121">
        <v>1</v>
      </c>
      <c r="AK533" s="120" t="s">
        <v>74</v>
      </c>
      <c r="AL533" s="121">
        <v>0</v>
      </c>
      <c r="AM533" s="120">
        <v>6.2949999999999999</v>
      </c>
      <c r="AN533" s="120">
        <v>3.2349999999999999</v>
      </c>
      <c r="AO533" s="121">
        <v>1</v>
      </c>
      <c r="AP533" s="120">
        <v>2</v>
      </c>
    </row>
    <row r="534" spans="1:42" x14ac:dyDescent="0.25">
      <c r="A534" t="s">
        <v>33</v>
      </c>
      <c r="B534" s="81" t="s">
        <v>37</v>
      </c>
      <c r="C534" s="81" t="s">
        <v>47</v>
      </c>
      <c r="D534" s="120" t="s">
        <v>46</v>
      </c>
      <c r="E534" s="120" t="s">
        <v>57</v>
      </c>
      <c r="F534" s="136">
        <v>2</v>
      </c>
      <c r="G534" s="120" t="s">
        <v>60</v>
      </c>
      <c r="H534" s="120" t="s">
        <v>62</v>
      </c>
      <c r="I534" s="120">
        <v>6</v>
      </c>
      <c r="J534" s="120" t="s">
        <v>69</v>
      </c>
      <c r="K534" s="120" t="s">
        <v>71</v>
      </c>
      <c r="L534" s="120">
        <v>0</v>
      </c>
      <c r="M534" s="120">
        <v>0</v>
      </c>
      <c r="N534" s="120">
        <v>0</v>
      </c>
      <c r="O534" s="120">
        <v>0</v>
      </c>
      <c r="P534" s="120">
        <v>0</v>
      </c>
      <c r="Q534" s="120" t="s">
        <v>75</v>
      </c>
      <c r="R534" s="79" t="s">
        <v>1738</v>
      </c>
      <c r="S534" s="137" t="s">
        <v>447</v>
      </c>
      <c r="T534" s="120">
        <v>2.759765625</v>
      </c>
      <c r="U534" s="120" t="s">
        <v>640</v>
      </c>
      <c r="V534" s="120" t="s">
        <v>639</v>
      </c>
      <c r="W534" s="120" t="s">
        <v>1845</v>
      </c>
      <c r="X534" s="120" t="s">
        <v>642</v>
      </c>
      <c r="Y534" s="120">
        <v>0.5</v>
      </c>
      <c r="Z534" s="120" t="s">
        <v>645</v>
      </c>
      <c r="AA534" s="120">
        <v>1.3018136837018539</v>
      </c>
      <c r="AB534" s="137" t="s">
        <v>973</v>
      </c>
      <c r="AC534" s="120">
        <v>2019</v>
      </c>
      <c r="AD534" s="120">
        <v>12</v>
      </c>
      <c r="AE534" s="120" t="s">
        <v>1196</v>
      </c>
      <c r="AF534" s="120" t="s">
        <v>1133</v>
      </c>
      <c r="AG534" s="120" t="s">
        <v>1139</v>
      </c>
      <c r="AH534" s="120">
        <v>2</v>
      </c>
      <c r="AI534">
        <v>1</v>
      </c>
      <c r="AJ534" s="121">
        <v>1</v>
      </c>
      <c r="AK534" s="120" t="s">
        <v>74</v>
      </c>
      <c r="AL534" s="121">
        <v>0</v>
      </c>
      <c r="AM534" s="120">
        <v>0.32500000000000001</v>
      </c>
      <c r="AN534" s="120">
        <v>9.3949999999999996</v>
      </c>
      <c r="AO534" s="121">
        <v>0</v>
      </c>
      <c r="AP534" s="120">
        <v>2</v>
      </c>
    </row>
    <row r="535" spans="1:42" x14ac:dyDescent="0.25">
      <c r="A535" t="s">
        <v>33</v>
      </c>
      <c r="B535" s="81" t="s">
        <v>34</v>
      </c>
      <c r="C535" s="81" t="s">
        <v>47</v>
      </c>
      <c r="D535" s="120" t="s">
        <v>53</v>
      </c>
      <c r="E535" s="120" t="s">
        <v>56</v>
      </c>
      <c r="F535" s="136">
        <v>20</v>
      </c>
      <c r="G535" s="120" t="s">
        <v>59</v>
      </c>
      <c r="H535" s="120" t="s">
        <v>62</v>
      </c>
      <c r="I535" s="120">
        <v>1</v>
      </c>
      <c r="J535" s="120" t="s">
        <v>68</v>
      </c>
      <c r="K535" s="120" t="s">
        <v>71</v>
      </c>
      <c r="L535" s="120">
        <v>0</v>
      </c>
      <c r="M535" s="120">
        <v>0</v>
      </c>
      <c r="N535" s="120">
        <v>0</v>
      </c>
      <c r="O535" s="120">
        <v>0</v>
      </c>
      <c r="P535" s="120">
        <v>0</v>
      </c>
      <c r="Q535" s="120" t="s">
        <v>74</v>
      </c>
      <c r="R535" s="79" t="s">
        <v>1739</v>
      </c>
      <c r="S535" s="137" t="s">
        <v>83</v>
      </c>
      <c r="T535" s="120">
        <v>2.580078125</v>
      </c>
      <c r="U535" s="120" t="s">
        <v>640</v>
      </c>
      <c r="V535" s="120" t="s">
        <v>639</v>
      </c>
      <c r="W535" s="120" t="s">
        <v>1846</v>
      </c>
      <c r="X535" s="120" t="s">
        <v>642</v>
      </c>
      <c r="Y535" s="120">
        <v>0.51</v>
      </c>
      <c r="Z535" s="120" t="s">
        <v>645</v>
      </c>
      <c r="AA535" s="120">
        <v>0</v>
      </c>
      <c r="AB535" s="137" t="s">
        <v>654</v>
      </c>
      <c r="AC535" s="120">
        <v>2019</v>
      </c>
      <c r="AD535" s="120">
        <v>12</v>
      </c>
      <c r="AE535" s="120" t="s">
        <v>1196</v>
      </c>
      <c r="AF535" s="120" t="s">
        <v>1133</v>
      </c>
      <c r="AG535" s="120" t="s">
        <v>1137</v>
      </c>
      <c r="AH535" s="120">
        <v>2</v>
      </c>
      <c r="AI535">
        <v>1</v>
      </c>
      <c r="AJ535" s="121">
        <v>1</v>
      </c>
      <c r="AK535" s="120" t="s">
        <v>74</v>
      </c>
      <c r="AL535" s="121">
        <v>0</v>
      </c>
      <c r="AM535" s="120">
        <v>3.7666666666666702</v>
      </c>
      <c r="AN535" s="120">
        <v>6.7238333333333298</v>
      </c>
      <c r="AO535" s="121">
        <v>0</v>
      </c>
      <c r="AP535" s="120">
        <v>2</v>
      </c>
    </row>
    <row r="536" spans="1:42" x14ac:dyDescent="0.25">
      <c r="A536" t="s">
        <v>32</v>
      </c>
      <c r="B536" s="81" t="s">
        <v>34</v>
      </c>
      <c r="C536" s="81" t="s">
        <v>47</v>
      </c>
      <c r="D536" s="120" t="s">
        <v>51</v>
      </c>
      <c r="E536" s="120" t="s">
        <v>56</v>
      </c>
      <c r="F536" s="136">
        <v>19</v>
      </c>
      <c r="G536" s="120" t="s">
        <v>59</v>
      </c>
      <c r="H536" s="120" t="s">
        <v>62</v>
      </c>
      <c r="I536" s="120">
        <v>15</v>
      </c>
      <c r="J536" s="120" t="s">
        <v>67</v>
      </c>
      <c r="K536" s="120" t="s">
        <v>70</v>
      </c>
      <c r="L536" s="120">
        <v>0</v>
      </c>
      <c r="M536" s="120">
        <v>0</v>
      </c>
      <c r="N536" s="120">
        <v>0</v>
      </c>
      <c r="O536" s="120">
        <v>0</v>
      </c>
      <c r="P536" s="120">
        <v>0</v>
      </c>
      <c r="Q536" s="120" t="s">
        <v>74</v>
      </c>
      <c r="R536" s="79" t="s">
        <v>1743</v>
      </c>
      <c r="S536" s="137" t="s">
        <v>77</v>
      </c>
      <c r="T536" s="120">
        <v>3.6298828125</v>
      </c>
      <c r="U536" s="120" t="s">
        <v>639</v>
      </c>
      <c r="V536" s="120" t="s">
        <v>639</v>
      </c>
      <c r="W536" s="120" t="s">
        <v>1845</v>
      </c>
      <c r="X536" s="120" t="s">
        <v>642</v>
      </c>
      <c r="Y536" s="120">
        <v>0.47999998927116388</v>
      </c>
      <c r="Z536" s="120" t="s">
        <v>645</v>
      </c>
      <c r="AA536" s="120">
        <v>0</v>
      </c>
      <c r="AB536" s="137" t="s">
        <v>648</v>
      </c>
      <c r="AC536" s="120">
        <v>2020</v>
      </c>
      <c r="AD536" s="120">
        <v>1</v>
      </c>
      <c r="AE536" s="120" t="s">
        <v>1196</v>
      </c>
      <c r="AF536" s="120" t="s">
        <v>1133</v>
      </c>
      <c r="AG536" s="120" t="s">
        <v>1137</v>
      </c>
      <c r="AH536" s="120">
        <v>2</v>
      </c>
      <c r="AI536">
        <v>1</v>
      </c>
      <c r="AJ536" s="121">
        <v>1</v>
      </c>
      <c r="AK536" s="120" t="s">
        <v>74</v>
      </c>
      <c r="AL536" s="121">
        <v>0</v>
      </c>
      <c r="AM536" s="120">
        <v>4.0876666666666699</v>
      </c>
      <c r="AN536" s="120">
        <v>5.742</v>
      </c>
      <c r="AO536" s="121">
        <v>0</v>
      </c>
      <c r="AP536" s="120">
        <v>3</v>
      </c>
    </row>
    <row r="537" spans="1:42" ht="15" customHeight="1" x14ac:dyDescent="0.25">
      <c r="A537" t="s">
        <v>33</v>
      </c>
      <c r="B537" s="81" t="s">
        <v>34</v>
      </c>
      <c r="C537" s="81" t="s">
        <v>47</v>
      </c>
      <c r="D537" s="120" t="s">
        <v>51</v>
      </c>
      <c r="E537" s="120" t="s">
        <v>58</v>
      </c>
      <c r="F537" s="136">
        <v>0</v>
      </c>
      <c r="G537" s="120" t="s">
        <v>60</v>
      </c>
      <c r="H537" s="120" t="s">
        <v>64</v>
      </c>
      <c r="I537" s="120">
        <v>1</v>
      </c>
      <c r="J537" s="120" t="s">
        <v>68</v>
      </c>
      <c r="K537" s="120" t="s">
        <v>71</v>
      </c>
      <c r="L537" s="120">
        <v>0</v>
      </c>
      <c r="M537" s="120">
        <v>0</v>
      </c>
      <c r="N537" s="120">
        <v>0</v>
      </c>
      <c r="O537" s="120">
        <v>0</v>
      </c>
      <c r="P537" s="120">
        <v>0</v>
      </c>
      <c r="Q537" s="120" t="s">
        <v>75</v>
      </c>
      <c r="R537" s="79" t="s">
        <v>1745</v>
      </c>
      <c r="S537" s="137" t="s">
        <v>364</v>
      </c>
      <c r="T537" s="120">
        <v>3.400390625</v>
      </c>
      <c r="U537" s="120" t="s">
        <v>639</v>
      </c>
      <c r="V537" s="120" t="s">
        <v>639</v>
      </c>
      <c r="W537" s="120" t="s">
        <v>1846</v>
      </c>
      <c r="X537" s="120" t="s">
        <v>642</v>
      </c>
      <c r="Y537" s="120">
        <v>0.52799997329711912</v>
      </c>
      <c r="Z537" s="120" t="s">
        <v>645</v>
      </c>
      <c r="AA537" s="120">
        <v>0</v>
      </c>
      <c r="AB537" s="137" t="s">
        <v>897</v>
      </c>
      <c r="AC537" s="120">
        <v>2020</v>
      </c>
      <c r="AD537" s="120">
        <v>1</v>
      </c>
      <c r="AE537" s="120" t="s">
        <v>1196</v>
      </c>
      <c r="AF537" s="120" t="s">
        <v>1133</v>
      </c>
      <c r="AG537" s="120" t="s">
        <v>1137</v>
      </c>
      <c r="AH537" s="120">
        <v>2</v>
      </c>
      <c r="AI537">
        <v>2</v>
      </c>
      <c r="AJ537" s="121">
        <v>2</v>
      </c>
      <c r="AK537" s="120" t="s">
        <v>74</v>
      </c>
      <c r="AL537" s="121">
        <v>1</v>
      </c>
      <c r="AM537" s="120">
        <v>4.6866666666666701</v>
      </c>
      <c r="AN537" s="120">
        <v>7.1565000000000003</v>
      </c>
      <c r="AO537" s="121">
        <v>0</v>
      </c>
      <c r="AP537" s="120">
        <v>2</v>
      </c>
    </row>
    <row r="538" spans="1:42" x14ac:dyDescent="0.25">
      <c r="A538" t="s">
        <v>33</v>
      </c>
      <c r="B538" s="81" t="s">
        <v>34</v>
      </c>
      <c r="C538" s="81" t="s">
        <v>48</v>
      </c>
      <c r="D538" s="120" t="s">
        <v>51</v>
      </c>
      <c r="E538" s="120" t="s">
        <v>57</v>
      </c>
      <c r="F538" s="136">
        <v>9</v>
      </c>
      <c r="G538" s="120" t="s">
        <v>60</v>
      </c>
      <c r="H538" s="120" t="s">
        <v>62</v>
      </c>
      <c r="I538" s="120">
        <v>3</v>
      </c>
      <c r="J538" s="120" t="s">
        <v>68</v>
      </c>
      <c r="K538" s="120" t="s">
        <v>71</v>
      </c>
      <c r="L538" s="120">
        <v>0</v>
      </c>
      <c r="M538" s="120">
        <v>0</v>
      </c>
      <c r="N538" s="120">
        <v>0</v>
      </c>
      <c r="O538" s="120">
        <v>0</v>
      </c>
      <c r="P538" s="120">
        <v>0</v>
      </c>
      <c r="Q538" s="120" t="s">
        <v>75</v>
      </c>
      <c r="R538" t="s">
        <v>1749</v>
      </c>
      <c r="S538" s="137" t="s">
        <v>376</v>
      </c>
      <c r="T538" s="120">
        <v>4.75</v>
      </c>
      <c r="U538" s="120" t="s">
        <v>639</v>
      </c>
      <c r="V538" s="120" t="s">
        <v>639</v>
      </c>
      <c r="W538" s="120" t="s">
        <v>1846</v>
      </c>
      <c r="X538" s="120" t="s">
        <v>643</v>
      </c>
      <c r="Y538" s="120">
        <v>0.81999999284744263</v>
      </c>
      <c r="Z538" s="120" t="s">
        <v>645</v>
      </c>
      <c r="AA538" s="120">
        <v>0</v>
      </c>
      <c r="AB538" s="137" t="s">
        <v>909</v>
      </c>
      <c r="AC538" s="120">
        <v>2020</v>
      </c>
      <c r="AD538" s="120">
        <v>2</v>
      </c>
      <c r="AE538" s="120" t="s">
        <v>1196</v>
      </c>
      <c r="AF538" s="120" t="s">
        <v>1133</v>
      </c>
      <c r="AG538" s="120" t="s">
        <v>1137</v>
      </c>
      <c r="AH538" s="120">
        <v>2</v>
      </c>
      <c r="AI538">
        <v>2</v>
      </c>
      <c r="AJ538" s="121">
        <v>1</v>
      </c>
      <c r="AK538" s="120" t="s">
        <v>74</v>
      </c>
      <c r="AL538" s="121">
        <v>0</v>
      </c>
      <c r="AM538" s="120">
        <v>6.2921666666666702</v>
      </c>
      <c r="AN538" s="120">
        <v>3.2360000000000002</v>
      </c>
      <c r="AO538" s="121">
        <v>0</v>
      </c>
      <c r="AP538" s="120">
        <v>2</v>
      </c>
    </row>
    <row r="539" spans="1:42" x14ac:dyDescent="0.25">
      <c r="A539" t="s">
        <v>33</v>
      </c>
      <c r="B539" s="81" t="s">
        <v>1191</v>
      </c>
      <c r="C539" s="81" t="s">
        <v>48</v>
      </c>
      <c r="D539" s="120" t="s">
        <v>46</v>
      </c>
      <c r="E539" s="120" t="s">
        <v>56</v>
      </c>
      <c r="F539" s="136">
        <v>75</v>
      </c>
      <c r="G539" s="120" t="s">
        <v>59</v>
      </c>
      <c r="H539" s="120" t="s">
        <v>63</v>
      </c>
      <c r="I539" s="120">
        <v>5</v>
      </c>
      <c r="J539" s="120" t="s">
        <v>69</v>
      </c>
      <c r="K539" s="120" t="s">
        <v>71</v>
      </c>
      <c r="L539" s="120">
        <v>0</v>
      </c>
      <c r="M539" s="120">
        <v>0</v>
      </c>
      <c r="N539" s="120">
        <v>1</v>
      </c>
      <c r="O539" s="120">
        <v>0</v>
      </c>
      <c r="P539" s="120">
        <v>0</v>
      </c>
      <c r="Q539" s="120" t="s">
        <v>75</v>
      </c>
      <c r="R539" s="79" t="s">
        <v>1750</v>
      </c>
      <c r="S539" s="137" t="s">
        <v>152</v>
      </c>
      <c r="T539" s="120">
        <v>5.0595703125</v>
      </c>
      <c r="U539" s="120" t="s">
        <v>639</v>
      </c>
      <c r="V539" s="120" t="s">
        <v>639</v>
      </c>
      <c r="W539" s="120" t="s">
        <v>1846</v>
      </c>
      <c r="X539" s="120" t="s">
        <v>643</v>
      </c>
      <c r="Y539" s="120">
        <v>0.93000000715255737</v>
      </c>
      <c r="Z539" s="120" t="s">
        <v>645</v>
      </c>
      <c r="AA539" s="120">
        <v>0</v>
      </c>
      <c r="AB539" s="137" t="s">
        <v>715</v>
      </c>
      <c r="AC539" s="120">
        <v>2020</v>
      </c>
      <c r="AD539" s="120">
        <v>2</v>
      </c>
      <c r="AE539" s="120" t="s">
        <v>1196</v>
      </c>
      <c r="AF539" s="120" t="s">
        <v>1133</v>
      </c>
      <c r="AG539" s="120" t="s">
        <v>1138</v>
      </c>
      <c r="AH539" s="120">
        <v>2</v>
      </c>
      <c r="AI539">
        <v>2</v>
      </c>
      <c r="AJ539" s="121">
        <v>3</v>
      </c>
      <c r="AK539" s="120" t="s">
        <v>74</v>
      </c>
      <c r="AL539" s="121">
        <v>1</v>
      </c>
      <c r="AM539" s="120">
        <v>5.1384999999999996</v>
      </c>
      <c r="AN539" s="120">
        <v>2.1023333333333301</v>
      </c>
      <c r="AO539" s="121">
        <v>0</v>
      </c>
      <c r="AP539" s="120">
        <v>2</v>
      </c>
    </row>
    <row r="540" spans="1:42" x14ac:dyDescent="0.25">
      <c r="A540" t="s">
        <v>33</v>
      </c>
      <c r="B540" s="81" t="s">
        <v>34</v>
      </c>
      <c r="C540" s="81" t="s">
        <v>47</v>
      </c>
      <c r="D540" s="120" t="s">
        <v>46</v>
      </c>
      <c r="E540" s="120" t="s">
        <v>56</v>
      </c>
      <c r="F540" s="136">
        <v>130</v>
      </c>
      <c r="G540" s="120" t="s">
        <v>59</v>
      </c>
      <c r="H540" s="120" t="s">
        <v>62</v>
      </c>
      <c r="I540" s="120">
        <v>6</v>
      </c>
      <c r="J540" s="120" t="s">
        <v>69</v>
      </c>
      <c r="K540" s="120" t="s">
        <v>70</v>
      </c>
      <c r="L540" s="120">
        <v>0</v>
      </c>
      <c r="M540" s="120">
        <v>0</v>
      </c>
      <c r="N540" s="120">
        <v>0</v>
      </c>
      <c r="O540" s="120">
        <v>0</v>
      </c>
      <c r="P540" s="120">
        <v>0</v>
      </c>
      <c r="Q540" s="120" t="s">
        <v>76</v>
      </c>
      <c r="R540" s="79" t="s">
        <v>1751</v>
      </c>
      <c r="S540" s="137" t="s">
        <v>284</v>
      </c>
      <c r="T540" s="120">
        <v>3.900390625</v>
      </c>
      <c r="U540" s="120" t="s">
        <v>639</v>
      </c>
      <c r="V540" s="120" t="s">
        <v>639</v>
      </c>
      <c r="W540" s="120" t="s">
        <v>1846</v>
      </c>
      <c r="X540" s="120" t="s">
        <v>643</v>
      </c>
      <c r="Y540" s="120">
        <v>1.0399999618530269</v>
      </c>
      <c r="Z540" s="120" t="s">
        <v>645</v>
      </c>
      <c r="AA540" s="120">
        <v>0</v>
      </c>
      <c r="AB540" s="137" t="s">
        <v>832</v>
      </c>
      <c r="AC540" s="120">
        <v>2020</v>
      </c>
      <c r="AD540" s="120">
        <v>2</v>
      </c>
      <c r="AE540" s="120" t="s">
        <v>1196</v>
      </c>
      <c r="AF540" s="120" t="s">
        <v>1133</v>
      </c>
      <c r="AG540" s="120" t="s">
        <v>1137</v>
      </c>
      <c r="AH540" s="120">
        <v>2</v>
      </c>
      <c r="AI540">
        <v>2</v>
      </c>
      <c r="AJ540" s="121">
        <v>1</v>
      </c>
      <c r="AK540" s="120" t="s">
        <v>74</v>
      </c>
      <c r="AL540" s="121">
        <v>0</v>
      </c>
      <c r="AM540" s="120">
        <v>2.8216666666666699</v>
      </c>
      <c r="AN540" s="120">
        <v>4.6749999999999998</v>
      </c>
      <c r="AO540" s="121">
        <v>0</v>
      </c>
      <c r="AP540" s="120">
        <v>3</v>
      </c>
    </row>
    <row r="541" spans="1:42" x14ac:dyDescent="0.25">
      <c r="A541" t="s">
        <v>33</v>
      </c>
      <c r="B541" s="81" t="s">
        <v>45</v>
      </c>
      <c r="C541" s="81" t="s">
        <v>47</v>
      </c>
      <c r="D541" s="120" t="s">
        <v>53</v>
      </c>
      <c r="E541" s="120" t="s">
        <v>57</v>
      </c>
      <c r="F541" s="136">
        <v>0.6</v>
      </c>
      <c r="G541" s="120" t="s">
        <v>60</v>
      </c>
      <c r="H541" s="120" t="s">
        <v>64</v>
      </c>
      <c r="I541" s="120">
        <v>4</v>
      </c>
      <c r="J541" s="120" t="s">
        <v>68</v>
      </c>
      <c r="K541" s="120" t="s">
        <v>71</v>
      </c>
      <c r="L541" s="120">
        <v>0</v>
      </c>
      <c r="M541" s="120">
        <v>0</v>
      </c>
      <c r="N541" s="120">
        <v>0</v>
      </c>
      <c r="O541" s="120">
        <v>0</v>
      </c>
      <c r="P541" s="120">
        <v>0</v>
      </c>
      <c r="Q541" s="120" t="s">
        <v>75</v>
      </c>
      <c r="R541" s="79" t="s">
        <v>1752</v>
      </c>
      <c r="S541" s="137" t="s">
        <v>362</v>
      </c>
      <c r="T541" s="120">
        <v>3.9404296875</v>
      </c>
      <c r="U541" s="120" t="s">
        <v>639</v>
      </c>
      <c r="V541" s="120" t="s">
        <v>639</v>
      </c>
      <c r="W541" s="120" t="s">
        <v>1845</v>
      </c>
      <c r="X541" s="120" t="s">
        <v>642</v>
      </c>
      <c r="Y541" s="120">
        <v>0.4699999988079071</v>
      </c>
      <c r="Z541" s="120" t="s">
        <v>645</v>
      </c>
      <c r="AA541" s="120">
        <v>0</v>
      </c>
      <c r="AB541" s="137" t="s">
        <v>895</v>
      </c>
      <c r="AC541" s="120">
        <v>2020</v>
      </c>
      <c r="AD541" s="120">
        <v>2</v>
      </c>
      <c r="AE541" s="120" t="s">
        <v>1196</v>
      </c>
      <c r="AF541" s="120" t="s">
        <v>1133</v>
      </c>
      <c r="AG541" s="120" t="s">
        <v>1139</v>
      </c>
      <c r="AH541" s="120">
        <v>2</v>
      </c>
      <c r="AI541">
        <v>1</v>
      </c>
      <c r="AJ541" s="121">
        <v>2</v>
      </c>
      <c r="AK541" s="120" t="s">
        <v>74</v>
      </c>
      <c r="AL541" s="121">
        <v>1</v>
      </c>
      <c r="AM541" s="120">
        <v>-8.75</v>
      </c>
      <c r="AN541" s="120">
        <v>13.266666666666699</v>
      </c>
      <c r="AO541" s="121">
        <v>0</v>
      </c>
      <c r="AP541" s="120">
        <v>2</v>
      </c>
    </row>
    <row r="542" spans="1:42" x14ac:dyDescent="0.25">
      <c r="A542" t="s">
        <v>33</v>
      </c>
      <c r="B542" s="81" t="s">
        <v>34</v>
      </c>
      <c r="C542" s="81" t="s">
        <v>48</v>
      </c>
      <c r="D542" s="120" t="s">
        <v>46</v>
      </c>
      <c r="E542" s="120" t="s">
        <v>57</v>
      </c>
      <c r="F542" s="136">
        <v>6.3</v>
      </c>
      <c r="G542" s="120" t="s">
        <v>61</v>
      </c>
      <c r="H542" s="120" t="s">
        <v>64</v>
      </c>
      <c r="I542" s="120">
        <v>1</v>
      </c>
      <c r="J542" s="120" t="s">
        <v>68</v>
      </c>
      <c r="K542" s="120" t="s">
        <v>71</v>
      </c>
      <c r="L542" s="120">
        <v>0</v>
      </c>
      <c r="M542" s="120">
        <v>0</v>
      </c>
      <c r="N542" s="120">
        <v>0</v>
      </c>
      <c r="O542" s="120">
        <v>0</v>
      </c>
      <c r="P542" s="120">
        <v>0</v>
      </c>
      <c r="Q542" s="120" t="s">
        <v>75</v>
      </c>
      <c r="R542" s="79" t="s">
        <v>1759</v>
      </c>
      <c r="S542" s="137" t="s">
        <v>510</v>
      </c>
      <c r="T542" s="120">
        <v>5.8603515625</v>
      </c>
      <c r="U542" s="120" t="s">
        <v>641</v>
      </c>
      <c r="V542" s="120" t="s">
        <v>641</v>
      </c>
      <c r="W542" s="120" t="s">
        <v>1846</v>
      </c>
      <c r="X542" s="120" t="s">
        <v>643</v>
      </c>
      <c r="Y542" s="120">
        <v>1.0099999904632571</v>
      </c>
      <c r="Z542" s="120" t="s">
        <v>645</v>
      </c>
      <c r="AA542" s="120">
        <v>0</v>
      </c>
      <c r="AB542" s="137" t="s">
        <v>1030</v>
      </c>
      <c r="AC542" s="120">
        <v>2020</v>
      </c>
      <c r="AD542" s="120">
        <v>3</v>
      </c>
      <c r="AE542" s="120" t="s">
        <v>1196</v>
      </c>
      <c r="AF542" s="120" t="s">
        <v>1133</v>
      </c>
      <c r="AG542" s="120" t="s">
        <v>1137</v>
      </c>
      <c r="AH542" s="120">
        <v>2</v>
      </c>
      <c r="AI542">
        <v>2</v>
      </c>
      <c r="AJ542" s="121">
        <v>2</v>
      </c>
      <c r="AK542" s="120" t="s">
        <v>74</v>
      </c>
      <c r="AL542" s="121">
        <v>1</v>
      </c>
      <c r="AM542" s="120">
        <v>6.3131666666666701</v>
      </c>
      <c r="AN542" s="120">
        <v>3.355</v>
      </c>
      <c r="AO542" s="121">
        <v>0</v>
      </c>
      <c r="AP542" s="120">
        <v>2</v>
      </c>
    </row>
    <row r="543" spans="1:42" x14ac:dyDescent="0.25">
      <c r="A543" t="s">
        <v>32</v>
      </c>
      <c r="B543" s="81" t="s">
        <v>34</v>
      </c>
      <c r="C543" s="81" t="s">
        <v>47</v>
      </c>
      <c r="D543" s="120" t="s">
        <v>46</v>
      </c>
      <c r="E543" s="120" t="s">
        <v>56</v>
      </c>
      <c r="F543" s="136">
        <v>97</v>
      </c>
      <c r="G543" s="120" t="s">
        <v>59</v>
      </c>
      <c r="H543" s="120" t="s">
        <v>62</v>
      </c>
      <c r="I543" s="120">
        <v>10</v>
      </c>
      <c r="J543" s="120" t="s">
        <v>69</v>
      </c>
      <c r="K543" s="120" t="s">
        <v>70</v>
      </c>
      <c r="L543" s="120">
        <v>0</v>
      </c>
      <c r="M543" s="120">
        <v>0</v>
      </c>
      <c r="N543" s="120">
        <v>0</v>
      </c>
      <c r="O543" s="120">
        <v>0</v>
      </c>
      <c r="P543" s="120">
        <v>0</v>
      </c>
      <c r="Q543" s="120" t="s">
        <v>76</v>
      </c>
      <c r="R543" s="79" t="s">
        <v>1761</v>
      </c>
      <c r="S543" s="137" t="s">
        <v>290</v>
      </c>
      <c r="T543" s="120">
        <v>3.8798828125</v>
      </c>
      <c r="U543" s="120" t="s">
        <v>639</v>
      </c>
      <c r="V543" s="120" t="s">
        <v>639</v>
      </c>
      <c r="W543" s="120" t="s">
        <v>1846</v>
      </c>
      <c r="X543" s="120" t="s">
        <v>643</v>
      </c>
      <c r="Y543" s="120">
        <v>1.1000000238418579</v>
      </c>
      <c r="Z543" s="120" t="s">
        <v>645</v>
      </c>
      <c r="AA543" s="120">
        <v>0</v>
      </c>
      <c r="AB543" s="137" t="s">
        <v>836</v>
      </c>
      <c r="AC543" s="120">
        <v>2020</v>
      </c>
      <c r="AD543" s="120">
        <v>3</v>
      </c>
      <c r="AE543" s="120" t="s">
        <v>1196</v>
      </c>
      <c r="AF543" s="120" t="s">
        <v>1135</v>
      </c>
      <c r="AG543" s="120" t="s">
        <v>1137</v>
      </c>
      <c r="AH543" s="120">
        <v>2</v>
      </c>
      <c r="AI543">
        <v>2</v>
      </c>
      <c r="AJ543" s="121">
        <v>1</v>
      </c>
      <c r="AK543" s="120" t="s">
        <v>74</v>
      </c>
      <c r="AL543" s="121">
        <v>0</v>
      </c>
      <c r="AM543" s="120">
        <v>2.76</v>
      </c>
      <c r="AN543" s="120">
        <v>6.915</v>
      </c>
      <c r="AO543" s="121">
        <v>0</v>
      </c>
      <c r="AP543" s="120">
        <v>3</v>
      </c>
    </row>
    <row r="544" spans="1:42" x14ac:dyDescent="0.25">
      <c r="A544" t="s">
        <v>32</v>
      </c>
      <c r="B544" s="81" t="s">
        <v>34</v>
      </c>
      <c r="C544" s="81" t="s">
        <v>48</v>
      </c>
      <c r="D544" s="120" t="s">
        <v>51</v>
      </c>
      <c r="E544" s="120" t="s">
        <v>56</v>
      </c>
      <c r="F544" s="136">
        <v>127</v>
      </c>
      <c r="G544" s="120" t="s">
        <v>59</v>
      </c>
      <c r="H544" s="120" t="s">
        <v>63</v>
      </c>
      <c r="I544" s="120">
        <v>7</v>
      </c>
      <c r="J544" s="120" t="s">
        <v>69</v>
      </c>
      <c r="K544" s="120" t="s">
        <v>71</v>
      </c>
      <c r="L544" s="120">
        <v>0</v>
      </c>
      <c r="M544" s="120">
        <v>0</v>
      </c>
      <c r="N544" s="120">
        <v>1</v>
      </c>
      <c r="O544" s="120">
        <v>0</v>
      </c>
      <c r="P544" s="120">
        <v>0</v>
      </c>
      <c r="Q544" s="120" t="s">
        <v>75</v>
      </c>
      <c r="R544" s="79" t="s">
        <v>1763</v>
      </c>
      <c r="S544" s="137" t="s">
        <v>184</v>
      </c>
      <c r="T544" s="120">
        <v>4.419921875</v>
      </c>
      <c r="U544" s="120" t="s">
        <v>639</v>
      </c>
      <c r="V544" s="120" t="s">
        <v>639</v>
      </c>
      <c r="W544" s="120" t="s">
        <v>1847</v>
      </c>
      <c r="X544" s="120" t="s">
        <v>643</v>
      </c>
      <c r="Y544" s="120">
        <v>1.370000004768372</v>
      </c>
      <c r="Z544" s="120" t="s">
        <v>645</v>
      </c>
      <c r="AA544" s="120">
        <v>0</v>
      </c>
      <c r="AB544" s="137" t="s">
        <v>742</v>
      </c>
      <c r="AC544" s="120">
        <v>2020</v>
      </c>
      <c r="AD544" s="120">
        <v>4</v>
      </c>
      <c r="AE544" s="120" t="s">
        <v>1197</v>
      </c>
      <c r="AF544" s="120" t="s">
        <v>1135</v>
      </c>
      <c r="AG544" s="120" t="s">
        <v>1137</v>
      </c>
      <c r="AH544" s="120">
        <v>2</v>
      </c>
      <c r="AI544">
        <v>2</v>
      </c>
      <c r="AJ544" s="121">
        <v>3</v>
      </c>
      <c r="AK544" s="120" t="s">
        <v>74</v>
      </c>
      <c r="AL544" s="121">
        <v>1</v>
      </c>
      <c r="AM544" s="120">
        <v>-8.7348333333333308</v>
      </c>
      <c r="AN544" s="120">
        <v>13.295</v>
      </c>
      <c r="AO544" s="121">
        <v>0</v>
      </c>
      <c r="AP544" s="120">
        <v>2</v>
      </c>
    </row>
    <row r="545" spans="1:42" x14ac:dyDescent="0.25">
      <c r="A545" t="s">
        <v>33</v>
      </c>
      <c r="B545" s="81" t="s">
        <v>45</v>
      </c>
      <c r="C545" s="81" t="s">
        <v>47</v>
      </c>
      <c r="D545" s="120" t="s">
        <v>53</v>
      </c>
      <c r="E545" s="120" t="s">
        <v>57</v>
      </c>
      <c r="F545" s="136">
        <v>2.1</v>
      </c>
      <c r="G545" s="120" t="s">
        <v>60</v>
      </c>
      <c r="H545" s="120" t="s">
        <v>62</v>
      </c>
      <c r="I545" s="120">
        <v>4</v>
      </c>
      <c r="J545" s="120" t="s">
        <v>68</v>
      </c>
      <c r="K545" s="120" t="s">
        <v>72</v>
      </c>
      <c r="L545" s="120">
        <v>0</v>
      </c>
      <c r="M545" s="120">
        <v>0</v>
      </c>
      <c r="N545" s="120">
        <v>0</v>
      </c>
      <c r="O545" s="120">
        <v>0</v>
      </c>
      <c r="P545" s="120">
        <v>0</v>
      </c>
      <c r="Q545" s="120" t="s">
        <v>75</v>
      </c>
      <c r="R545" t="s">
        <v>1764</v>
      </c>
      <c r="S545" s="137" t="s">
        <v>380</v>
      </c>
      <c r="T545" s="120">
        <v>3.5498046875</v>
      </c>
      <c r="U545" s="120" t="s">
        <v>639</v>
      </c>
      <c r="V545" s="120" t="s">
        <v>639</v>
      </c>
      <c r="W545" s="120" t="s">
        <v>1846</v>
      </c>
      <c r="X545" s="120" t="s">
        <v>643</v>
      </c>
      <c r="Y545" s="120">
        <v>0.87187504768371582</v>
      </c>
      <c r="Z545" s="120" t="s">
        <v>645</v>
      </c>
      <c r="AA545" s="120">
        <v>0</v>
      </c>
      <c r="AB545" s="137" t="s">
        <v>742</v>
      </c>
      <c r="AC545" s="120">
        <v>2020</v>
      </c>
      <c r="AD545" s="120">
        <v>4</v>
      </c>
      <c r="AE545" s="120" t="s">
        <v>1197</v>
      </c>
      <c r="AF545" s="120" t="s">
        <v>1135</v>
      </c>
      <c r="AG545" s="120" t="s">
        <v>1139</v>
      </c>
      <c r="AH545" s="120">
        <v>2</v>
      </c>
      <c r="AI545">
        <v>2</v>
      </c>
      <c r="AJ545" s="121">
        <v>1</v>
      </c>
      <c r="AK545" s="120" t="s">
        <v>74</v>
      </c>
      <c r="AL545" s="121">
        <v>0</v>
      </c>
      <c r="AM545" s="120">
        <v>3.49983333333333</v>
      </c>
      <c r="AN545" s="120">
        <v>3.8361666666666698</v>
      </c>
      <c r="AO545" s="121">
        <v>1</v>
      </c>
      <c r="AP545" s="120">
        <v>1</v>
      </c>
    </row>
    <row r="546" spans="1:42" x14ac:dyDescent="0.25">
      <c r="A546" t="s">
        <v>33</v>
      </c>
      <c r="B546" s="81" t="s">
        <v>41</v>
      </c>
      <c r="C546" s="81" t="s">
        <v>48</v>
      </c>
      <c r="D546" s="120" t="s">
        <v>46</v>
      </c>
      <c r="E546" s="120" t="s">
        <v>57</v>
      </c>
      <c r="F546" s="136">
        <v>4.5</v>
      </c>
      <c r="G546" s="120" t="s">
        <v>61</v>
      </c>
      <c r="H546" s="120" t="s">
        <v>64</v>
      </c>
      <c r="I546" s="120">
        <v>7</v>
      </c>
      <c r="J546" s="120" t="s">
        <v>69</v>
      </c>
      <c r="K546" s="120" t="s">
        <v>70</v>
      </c>
      <c r="L546" s="120">
        <v>0</v>
      </c>
      <c r="M546" s="120">
        <v>0</v>
      </c>
      <c r="N546" s="120">
        <v>0</v>
      </c>
      <c r="O546" s="120">
        <v>1</v>
      </c>
      <c r="P546" s="120">
        <v>0</v>
      </c>
      <c r="Q546" s="120" t="s">
        <v>75</v>
      </c>
      <c r="R546" s="79" t="s">
        <v>1770</v>
      </c>
      <c r="S546" s="137" t="s">
        <v>547</v>
      </c>
      <c r="T546" s="120">
        <v>2.3203125</v>
      </c>
      <c r="U546" s="120" t="s">
        <v>640</v>
      </c>
      <c r="V546" s="120" t="s">
        <v>640</v>
      </c>
      <c r="W546" s="120" t="s">
        <v>1845</v>
      </c>
      <c r="X546" s="120" t="s">
        <v>642</v>
      </c>
      <c r="Y546" s="120">
        <v>0.14000000059604639</v>
      </c>
      <c r="Z546" s="120" t="s">
        <v>645</v>
      </c>
      <c r="AA546" s="120">
        <v>0</v>
      </c>
      <c r="AB546" s="137" t="s">
        <v>1057</v>
      </c>
      <c r="AC546" s="120">
        <v>2020</v>
      </c>
      <c r="AD546" s="120">
        <v>6</v>
      </c>
      <c r="AE546" s="120" t="s">
        <v>1197</v>
      </c>
      <c r="AF546" s="120" t="s">
        <v>1135</v>
      </c>
      <c r="AG546" s="120" t="s">
        <v>1140</v>
      </c>
      <c r="AH546" s="120">
        <v>1</v>
      </c>
      <c r="AI546">
        <v>1</v>
      </c>
      <c r="AJ546" s="121">
        <v>2</v>
      </c>
      <c r="AK546" s="120" t="s">
        <v>74</v>
      </c>
      <c r="AL546" s="121">
        <v>1</v>
      </c>
      <c r="AM546" s="120">
        <v>9.3533333333333299</v>
      </c>
      <c r="AN546" s="120">
        <v>-13.783333333333299</v>
      </c>
      <c r="AO546" s="121">
        <v>0</v>
      </c>
      <c r="AP546" s="120">
        <v>3</v>
      </c>
    </row>
    <row r="547" spans="1:42" x14ac:dyDescent="0.25">
      <c r="A547" t="s">
        <v>33</v>
      </c>
      <c r="B547" s="81" t="s">
        <v>34</v>
      </c>
      <c r="C547" s="81" t="s">
        <v>48</v>
      </c>
      <c r="D547" s="120" t="s">
        <v>53</v>
      </c>
      <c r="E547" s="120" t="s">
        <v>57</v>
      </c>
      <c r="F547" s="136">
        <v>33</v>
      </c>
      <c r="G547" s="120" t="s">
        <v>59</v>
      </c>
      <c r="H547" s="120" t="s">
        <v>63</v>
      </c>
      <c r="I547" s="120">
        <v>5</v>
      </c>
      <c r="J547" s="120" t="s">
        <v>69</v>
      </c>
      <c r="K547" s="120" t="s">
        <v>71</v>
      </c>
      <c r="L547" s="120">
        <v>0</v>
      </c>
      <c r="M547" s="120">
        <v>0</v>
      </c>
      <c r="N547" s="120">
        <v>1</v>
      </c>
      <c r="O547" s="120">
        <v>0</v>
      </c>
      <c r="P547" s="120">
        <v>0</v>
      </c>
      <c r="Q547" s="120" t="s">
        <v>76</v>
      </c>
      <c r="R547" s="79" t="s">
        <v>1773</v>
      </c>
      <c r="S547" s="137" t="s">
        <v>310</v>
      </c>
      <c r="T547" s="120">
        <v>4.830078125</v>
      </c>
      <c r="U547" s="120" t="s">
        <v>639</v>
      </c>
      <c r="V547" s="120" t="s">
        <v>639</v>
      </c>
      <c r="W547" s="120" t="s">
        <v>1847</v>
      </c>
      <c r="X547" s="120" t="s">
        <v>643</v>
      </c>
      <c r="Y547" s="120">
        <v>1.2699999809265139</v>
      </c>
      <c r="Z547" s="120" t="s">
        <v>645</v>
      </c>
      <c r="AA547" s="120">
        <v>0.30085578161690918</v>
      </c>
      <c r="AB547" s="137" t="s">
        <v>702</v>
      </c>
      <c r="AC547" s="120">
        <v>2020</v>
      </c>
      <c r="AD547" s="120">
        <v>7</v>
      </c>
      <c r="AE547" s="120" t="s">
        <v>1197</v>
      </c>
      <c r="AF547" s="120" t="s">
        <v>1134</v>
      </c>
      <c r="AG547" s="120" t="s">
        <v>1137</v>
      </c>
      <c r="AH547" s="120">
        <v>2</v>
      </c>
      <c r="AI547">
        <v>2</v>
      </c>
      <c r="AJ547" s="121">
        <v>3</v>
      </c>
      <c r="AK547" s="120" t="s">
        <v>74</v>
      </c>
      <c r="AL547" s="121">
        <v>1</v>
      </c>
      <c r="AM547" s="120">
        <v>3.8501666666666701</v>
      </c>
      <c r="AN547" s="120">
        <v>6.968</v>
      </c>
      <c r="AO547" s="121">
        <v>1</v>
      </c>
      <c r="AP547" s="120">
        <v>2</v>
      </c>
    </row>
    <row r="548" spans="1:42" x14ac:dyDescent="0.25">
      <c r="A548" t="s">
        <v>33</v>
      </c>
      <c r="B548" s="81" t="s">
        <v>1191</v>
      </c>
      <c r="C548" s="81" t="s">
        <v>47</v>
      </c>
      <c r="D548" s="120" t="s">
        <v>53</v>
      </c>
      <c r="E548" s="120" t="s">
        <v>56</v>
      </c>
      <c r="F548" s="136">
        <v>150</v>
      </c>
      <c r="G548" s="120" t="s">
        <v>59</v>
      </c>
      <c r="H548" s="120" t="s">
        <v>63</v>
      </c>
      <c r="I548" s="120">
        <v>11</v>
      </c>
      <c r="J548" s="120" t="s">
        <v>67</v>
      </c>
      <c r="K548" s="120" t="s">
        <v>71</v>
      </c>
      <c r="L548" s="120">
        <v>0</v>
      </c>
      <c r="M548" s="120">
        <v>0</v>
      </c>
      <c r="N548" s="120">
        <v>1</v>
      </c>
      <c r="O548" s="120">
        <v>0</v>
      </c>
      <c r="P548" s="120">
        <v>0</v>
      </c>
      <c r="Q548" s="120" t="s">
        <v>75</v>
      </c>
      <c r="R548" s="79" t="s">
        <v>1774</v>
      </c>
      <c r="S548" s="137" t="s">
        <v>136</v>
      </c>
      <c r="T548" s="120">
        <v>6.3203125</v>
      </c>
      <c r="U548" s="120" t="s">
        <v>641</v>
      </c>
      <c r="V548" s="120" t="s">
        <v>641</v>
      </c>
      <c r="W548" s="120" t="s">
        <v>1847</v>
      </c>
      <c r="X548" s="120" t="s">
        <v>644</v>
      </c>
      <c r="Y548" s="120">
        <v>1.589999914169312</v>
      </c>
      <c r="Z548" s="120" t="s">
        <v>647</v>
      </c>
      <c r="AA548" s="120">
        <v>7.4659799225628376</v>
      </c>
      <c r="AB548" s="137" t="s">
        <v>702</v>
      </c>
      <c r="AC548" s="120">
        <v>2020</v>
      </c>
      <c r="AD548" s="120">
        <v>7</v>
      </c>
      <c r="AE548" s="120" t="s">
        <v>1197</v>
      </c>
      <c r="AF548" s="120" t="s">
        <v>1134</v>
      </c>
      <c r="AG548" s="120" t="s">
        <v>1138</v>
      </c>
      <c r="AH548" s="120">
        <v>3</v>
      </c>
      <c r="AI548">
        <v>2</v>
      </c>
      <c r="AJ548" s="121">
        <v>3</v>
      </c>
      <c r="AK548" s="120" t="s">
        <v>74</v>
      </c>
      <c r="AL548" s="121">
        <v>1</v>
      </c>
      <c r="AM548" s="120">
        <v>3.8216666666666699</v>
      </c>
      <c r="AN548" s="120">
        <v>2.4166666666666701</v>
      </c>
      <c r="AO548" s="121">
        <v>0</v>
      </c>
      <c r="AP548" s="120">
        <v>3</v>
      </c>
    </row>
    <row r="549" spans="1:42" x14ac:dyDescent="0.25">
      <c r="A549" t="s">
        <v>32</v>
      </c>
      <c r="B549" s="81" t="s">
        <v>34</v>
      </c>
      <c r="C549" s="81" t="s">
        <v>48</v>
      </c>
      <c r="D549" s="120" t="s">
        <v>46</v>
      </c>
      <c r="E549" s="120" t="s">
        <v>56</v>
      </c>
      <c r="F549" s="136">
        <v>196</v>
      </c>
      <c r="G549" s="120" t="s">
        <v>59</v>
      </c>
      <c r="H549" s="120" t="s">
        <v>63</v>
      </c>
      <c r="I549" s="120">
        <v>8</v>
      </c>
      <c r="J549" s="120" t="s">
        <v>69</v>
      </c>
      <c r="K549" s="120" t="s">
        <v>70</v>
      </c>
      <c r="L549" s="120">
        <v>0</v>
      </c>
      <c r="M549" s="120">
        <v>1</v>
      </c>
      <c r="N549" s="120">
        <v>1</v>
      </c>
      <c r="O549" s="120">
        <v>0</v>
      </c>
      <c r="P549" s="120">
        <v>0</v>
      </c>
      <c r="Q549" s="120" t="s">
        <v>75</v>
      </c>
      <c r="R549" s="79" t="s">
        <v>1775</v>
      </c>
      <c r="S549" s="137" t="s">
        <v>193</v>
      </c>
      <c r="T549" s="120">
        <v>4.900390625</v>
      </c>
      <c r="U549" s="120" t="s">
        <v>639</v>
      </c>
      <c r="V549" s="120" t="s">
        <v>639</v>
      </c>
      <c r="W549" s="120" t="s">
        <v>1847</v>
      </c>
      <c r="X549" s="120" t="s">
        <v>644</v>
      </c>
      <c r="Y549" s="120">
        <v>2.309999942779541</v>
      </c>
      <c r="Z549" s="120" t="s">
        <v>645</v>
      </c>
      <c r="AA549" s="120">
        <v>0</v>
      </c>
      <c r="AB549" s="137" t="s">
        <v>751</v>
      </c>
      <c r="AC549" s="120">
        <v>2020</v>
      </c>
      <c r="AD549" s="120">
        <v>7</v>
      </c>
      <c r="AE549" s="120" t="s">
        <v>1197</v>
      </c>
      <c r="AF549" s="120" t="s">
        <v>1134</v>
      </c>
      <c r="AG549" s="120" t="s">
        <v>1137</v>
      </c>
      <c r="AH549" s="120">
        <v>2</v>
      </c>
      <c r="AI549">
        <v>2</v>
      </c>
      <c r="AJ549" s="121">
        <v>3</v>
      </c>
      <c r="AK549" s="120" t="s">
        <v>74</v>
      </c>
      <c r="AL549" s="121">
        <v>1</v>
      </c>
      <c r="AM549" s="120">
        <v>2.95</v>
      </c>
      <c r="AN549" s="120">
        <v>2.7666666666666702</v>
      </c>
      <c r="AO549" s="121">
        <v>0</v>
      </c>
      <c r="AP549" s="120">
        <v>3</v>
      </c>
    </row>
    <row r="550" spans="1:42" x14ac:dyDescent="0.25">
      <c r="A550" t="s">
        <v>33</v>
      </c>
      <c r="B550" s="81" t="s">
        <v>39</v>
      </c>
      <c r="C550" s="81" t="s">
        <v>50</v>
      </c>
      <c r="D550" s="120" t="s">
        <v>53</v>
      </c>
      <c r="E550" s="120" t="s">
        <v>57</v>
      </c>
      <c r="F550" s="136">
        <v>13</v>
      </c>
      <c r="G550" s="120" t="s">
        <v>61</v>
      </c>
      <c r="H550" s="120" t="s">
        <v>64</v>
      </c>
      <c r="I550" s="120">
        <v>2</v>
      </c>
      <c r="J550" s="120" t="s">
        <v>68</v>
      </c>
      <c r="K550" s="120" t="s">
        <v>71</v>
      </c>
      <c r="L550" s="120">
        <v>0</v>
      </c>
      <c r="M550" s="120">
        <v>0</v>
      </c>
      <c r="N550" s="120">
        <v>0</v>
      </c>
      <c r="O550" s="120">
        <v>0</v>
      </c>
      <c r="P550" s="120">
        <v>0</v>
      </c>
      <c r="Q550" s="120" t="s">
        <v>75</v>
      </c>
      <c r="R550" s="79" t="s">
        <v>1777</v>
      </c>
      <c r="S550" s="137" t="s">
        <v>524</v>
      </c>
      <c r="T550" s="120">
        <v>2.98046875</v>
      </c>
      <c r="U550" s="120" t="s">
        <v>640</v>
      </c>
      <c r="V550" s="120" t="s">
        <v>639</v>
      </c>
      <c r="W550" s="120" t="s">
        <v>1847</v>
      </c>
      <c r="X550" s="120" t="s">
        <v>644</v>
      </c>
      <c r="Y550" s="120">
        <v>1.589999914169312</v>
      </c>
      <c r="Z550" s="120" t="s">
        <v>645</v>
      </c>
      <c r="AA550" s="120">
        <v>0</v>
      </c>
      <c r="AB550" s="137" t="s">
        <v>1038</v>
      </c>
      <c r="AC550" s="120">
        <v>2020</v>
      </c>
      <c r="AD550" s="120">
        <v>8</v>
      </c>
      <c r="AE550" s="120" t="s">
        <v>1197</v>
      </c>
      <c r="AF550" s="120" t="s">
        <v>1134</v>
      </c>
      <c r="AG550" s="120" t="s">
        <v>1138</v>
      </c>
      <c r="AH550" s="120">
        <v>2</v>
      </c>
      <c r="AI550">
        <v>2</v>
      </c>
      <c r="AJ550" s="121">
        <v>2</v>
      </c>
      <c r="AK550" s="120" t="s">
        <v>74</v>
      </c>
      <c r="AL550" s="121">
        <v>1</v>
      </c>
      <c r="AM550" s="120">
        <v>4.7305000000000001</v>
      </c>
      <c r="AN550" s="120">
        <v>-1.5901666666666701</v>
      </c>
      <c r="AO550" s="121">
        <v>0</v>
      </c>
      <c r="AP550" s="120">
        <v>2</v>
      </c>
    </row>
    <row r="551" spans="1:42" x14ac:dyDescent="0.25">
      <c r="A551" t="s">
        <v>33</v>
      </c>
      <c r="B551" s="81" t="s">
        <v>34</v>
      </c>
      <c r="C551" s="81" t="s">
        <v>50</v>
      </c>
      <c r="D551" s="120" t="s">
        <v>46</v>
      </c>
      <c r="E551" s="120" t="s">
        <v>56</v>
      </c>
      <c r="F551" s="136">
        <v>33</v>
      </c>
      <c r="G551" s="120" t="s">
        <v>59</v>
      </c>
      <c r="H551" s="120" t="s">
        <v>63</v>
      </c>
      <c r="I551" s="120">
        <v>5</v>
      </c>
      <c r="J551" s="120" t="s">
        <v>69</v>
      </c>
      <c r="K551" s="120" t="s">
        <v>70</v>
      </c>
      <c r="L551" s="120">
        <v>0</v>
      </c>
      <c r="M551" s="120">
        <v>0</v>
      </c>
      <c r="N551" s="120">
        <v>1</v>
      </c>
      <c r="O551" s="120">
        <v>0</v>
      </c>
      <c r="P551" s="120">
        <v>0</v>
      </c>
      <c r="Q551" s="120" t="s">
        <v>76</v>
      </c>
      <c r="R551" s="79" t="s">
        <v>1778</v>
      </c>
      <c r="S551" s="137" t="s">
        <v>319</v>
      </c>
      <c r="T551" s="120">
        <v>4.66015625</v>
      </c>
      <c r="U551" s="120" t="s">
        <v>639</v>
      </c>
      <c r="V551" s="120" t="s">
        <v>639</v>
      </c>
      <c r="W551" s="120" t="s">
        <v>1847</v>
      </c>
      <c r="X551" s="120" t="s">
        <v>644</v>
      </c>
      <c r="Y551" s="120">
        <v>1.809999942779541</v>
      </c>
      <c r="Z551" s="120" t="s">
        <v>645</v>
      </c>
      <c r="AA551" s="120">
        <v>0.74103240456876118</v>
      </c>
      <c r="AB551" s="137" t="s">
        <v>859</v>
      </c>
      <c r="AC551" s="120">
        <v>2020</v>
      </c>
      <c r="AD551" s="120">
        <v>9</v>
      </c>
      <c r="AE551" s="120" t="s">
        <v>1197</v>
      </c>
      <c r="AF551" s="120" t="s">
        <v>1134</v>
      </c>
      <c r="AG551" s="120" t="s">
        <v>1137</v>
      </c>
      <c r="AH551" s="120">
        <v>2</v>
      </c>
      <c r="AI551">
        <v>2</v>
      </c>
      <c r="AJ551" s="121">
        <v>3</v>
      </c>
      <c r="AK551" s="120" t="s">
        <v>74</v>
      </c>
      <c r="AL551" s="121">
        <v>1</v>
      </c>
      <c r="AM551" s="120">
        <v>5.8833333333333302</v>
      </c>
      <c r="AN551" s="120">
        <v>3.2833333333333301</v>
      </c>
      <c r="AO551" s="121">
        <v>1</v>
      </c>
      <c r="AP551" s="120">
        <v>3</v>
      </c>
    </row>
    <row r="552" spans="1:42" x14ac:dyDescent="0.25">
      <c r="A552" t="s">
        <v>33</v>
      </c>
      <c r="B552" s="81" t="s">
        <v>46</v>
      </c>
      <c r="C552" s="81" t="s">
        <v>48</v>
      </c>
      <c r="D552" s="120" t="s">
        <v>53</v>
      </c>
      <c r="E552" s="120" t="s">
        <v>58</v>
      </c>
      <c r="F552" s="136">
        <v>0</v>
      </c>
      <c r="G552" s="120" t="s">
        <v>60</v>
      </c>
      <c r="H552" s="120" t="s">
        <v>64</v>
      </c>
      <c r="I552" s="120">
        <v>1</v>
      </c>
      <c r="J552" s="120" t="s">
        <v>68</v>
      </c>
      <c r="K552" s="120" t="s">
        <v>71</v>
      </c>
      <c r="L552" s="120">
        <v>0</v>
      </c>
      <c r="M552" s="120">
        <v>0</v>
      </c>
      <c r="N552" s="120">
        <v>0</v>
      </c>
      <c r="O552" s="120">
        <v>0</v>
      </c>
      <c r="P552" s="120">
        <v>0</v>
      </c>
      <c r="Q552" s="120" t="s">
        <v>75</v>
      </c>
      <c r="R552" s="79" t="s">
        <v>1779</v>
      </c>
      <c r="S552" s="137" t="s">
        <v>422</v>
      </c>
      <c r="T552" s="120">
        <v>3.26953125</v>
      </c>
      <c r="U552" s="120" t="s">
        <v>640</v>
      </c>
      <c r="V552" s="120" t="s">
        <v>639</v>
      </c>
      <c r="W552" s="120" t="s">
        <v>1847</v>
      </c>
      <c r="X552" s="120" t="s">
        <v>643</v>
      </c>
      <c r="Y552" s="120">
        <v>1.369444423251682</v>
      </c>
      <c r="Z552" s="120" t="s">
        <v>647</v>
      </c>
      <c r="AA552" s="120">
        <v>6.6614718642085791</v>
      </c>
      <c r="AB552" s="137" t="s">
        <v>948</v>
      </c>
      <c r="AC552" s="120">
        <v>2020</v>
      </c>
      <c r="AD552" s="120">
        <v>10</v>
      </c>
      <c r="AE552" s="120" t="s">
        <v>1197</v>
      </c>
      <c r="AF552" s="120" t="s">
        <v>1136</v>
      </c>
      <c r="AG552" s="120" t="s">
        <v>1140</v>
      </c>
      <c r="AH552" s="120">
        <v>2</v>
      </c>
      <c r="AI552">
        <v>3</v>
      </c>
      <c r="AJ552" s="121">
        <v>2</v>
      </c>
      <c r="AK552" s="120" t="s">
        <v>74</v>
      </c>
      <c r="AL552" s="121">
        <v>1</v>
      </c>
      <c r="AM552" s="120">
        <v>6.3506666666666698</v>
      </c>
      <c r="AN552" s="120">
        <v>-10.791166666666699</v>
      </c>
      <c r="AO552" s="121">
        <v>0</v>
      </c>
      <c r="AP552" s="120">
        <v>2</v>
      </c>
    </row>
    <row r="553" spans="1:42" x14ac:dyDescent="0.25">
      <c r="A553" t="s">
        <v>32</v>
      </c>
      <c r="B553" s="81" t="s">
        <v>42</v>
      </c>
      <c r="C553" s="81" t="s">
        <v>47</v>
      </c>
      <c r="D553" s="120" t="s">
        <v>46</v>
      </c>
      <c r="E553" s="120" t="s">
        <v>57</v>
      </c>
      <c r="F553" s="136">
        <v>3.4</v>
      </c>
      <c r="G553" s="120" t="s">
        <v>61</v>
      </c>
      <c r="H553" s="120" t="s">
        <v>64</v>
      </c>
      <c r="I553" s="120">
        <v>4</v>
      </c>
      <c r="J553" s="120" t="s">
        <v>68</v>
      </c>
      <c r="K553" s="120" t="s">
        <v>71</v>
      </c>
      <c r="L553" s="120">
        <v>0</v>
      </c>
      <c r="M553" s="120">
        <v>0</v>
      </c>
      <c r="N553" s="120">
        <v>0</v>
      </c>
      <c r="O553" s="120">
        <v>0</v>
      </c>
      <c r="P553" s="120">
        <v>0</v>
      </c>
      <c r="Q553" s="120" t="s">
        <v>75</v>
      </c>
      <c r="R553" s="79" t="s">
        <v>1780</v>
      </c>
      <c r="S553" s="137" t="s">
        <v>528</v>
      </c>
      <c r="T553" s="120">
        <v>3.41015625</v>
      </c>
      <c r="U553" s="120" t="s">
        <v>639</v>
      </c>
      <c r="V553" s="120" t="s">
        <v>639</v>
      </c>
      <c r="W553" s="120" t="s">
        <v>1846</v>
      </c>
      <c r="X553" s="120" t="s">
        <v>643</v>
      </c>
      <c r="Y553" s="120">
        <v>1.220000028610229</v>
      </c>
      <c r="Z553" s="120" t="s">
        <v>645</v>
      </c>
      <c r="AA553" s="120">
        <v>0.21029297967489691</v>
      </c>
      <c r="AB553" s="137" t="s">
        <v>1042</v>
      </c>
      <c r="AC553" s="120">
        <v>2020</v>
      </c>
      <c r="AD553" s="120">
        <v>10</v>
      </c>
      <c r="AE553" s="120" t="s">
        <v>1197</v>
      </c>
      <c r="AF553" s="120" t="s">
        <v>1136</v>
      </c>
      <c r="AG553" s="120" t="s">
        <v>1139</v>
      </c>
      <c r="AH553" s="120">
        <v>2</v>
      </c>
      <c r="AI553">
        <v>2</v>
      </c>
      <c r="AJ553" s="121">
        <v>2</v>
      </c>
      <c r="AK553" s="120" t="s">
        <v>74</v>
      </c>
      <c r="AL553" s="121">
        <v>1</v>
      </c>
      <c r="AM553" s="120">
        <v>-4.7333333333333298</v>
      </c>
      <c r="AN553" s="120">
        <v>11.766666666666699</v>
      </c>
      <c r="AO553" s="121">
        <v>0</v>
      </c>
      <c r="AP553" s="120">
        <v>2</v>
      </c>
    </row>
    <row r="554" spans="1:42" x14ac:dyDescent="0.25">
      <c r="A554" t="s">
        <v>33</v>
      </c>
      <c r="B554" s="81" t="s">
        <v>42</v>
      </c>
      <c r="C554" s="81" t="s">
        <v>47</v>
      </c>
      <c r="D554" s="120" t="s">
        <v>53</v>
      </c>
      <c r="E554" s="120" t="s">
        <v>57</v>
      </c>
      <c r="F554" s="136">
        <v>4.5</v>
      </c>
      <c r="G554" s="120" t="s">
        <v>60</v>
      </c>
      <c r="H554" s="120" t="s">
        <v>64</v>
      </c>
      <c r="I554" s="120">
        <v>1</v>
      </c>
      <c r="J554" s="120" t="s">
        <v>68</v>
      </c>
      <c r="K554" s="120" t="s">
        <v>71</v>
      </c>
      <c r="L554" s="120">
        <v>0</v>
      </c>
      <c r="M554" s="120">
        <v>0</v>
      </c>
      <c r="N554" s="120">
        <v>0</v>
      </c>
      <c r="O554" s="120">
        <v>0</v>
      </c>
      <c r="P554" s="120">
        <v>0</v>
      </c>
      <c r="Q554" s="120" t="s">
        <v>76</v>
      </c>
      <c r="R554" s="79" t="s">
        <v>1783</v>
      </c>
      <c r="S554" s="137" t="s">
        <v>456</v>
      </c>
      <c r="T554" s="120">
        <v>3.1201171875</v>
      </c>
      <c r="U554" s="120" t="s">
        <v>640</v>
      </c>
      <c r="V554" s="120" t="s">
        <v>639</v>
      </c>
      <c r="W554" s="120" t="s">
        <v>1846</v>
      </c>
      <c r="X554" s="120" t="s">
        <v>643</v>
      </c>
      <c r="Y554" s="120">
        <v>0.91999995708465576</v>
      </c>
      <c r="Z554" s="120" t="s">
        <v>647</v>
      </c>
      <c r="AA554" s="120">
        <v>8.3858432946726644</v>
      </c>
      <c r="AB554" s="137" t="s">
        <v>981</v>
      </c>
      <c r="AC554" s="120">
        <v>2020</v>
      </c>
      <c r="AD554" s="120">
        <v>10</v>
      </c>
      <c r="AE554" s="120" t="s">
        <v>1197</v>
      </c>
      <c r="AF554" s="120" t="s">
        <v>1136</v>
      </c>
      <c r="AG554" s="120" t="s">
        <v>1139</v>
      </c>
      <c r="AH554" s="120">
        <v>2</v>
      </c>
      <c r="AI554">
        <v>2</v>
      </c>
      <c r="AJ554" s="121">
        <v>2</v>
      </c>
      <c r="AK554" s="120" t="s">
        <v>74</v>
      </c>
      <c r="AL554" s="121">
        <v>1</v>
      </c>
      <c r="AM554" s="120">
        <v>-4.7750000000000004</v>
      </c>
      <c r="AN554" s="120">
        <v>11.759166666666699</v>
      </c>
      <c r="AO554" s="121">
        <v>1</v>
      </c>
      <c r="AP554" s="120">
        <v>2</v>
      </c>
    </row>
    <row r="555" spans="1:42" x14ac:dyDescent="0.25">
      <c r="A555" t="s">
        <v>33</v>
      </c>
      <c r="B555" s="81" t="s">
        <v>34</v>
      </c>
      <c r="C555" s="81" t="s">
        <v>48</v>
      </c>
      <c r="D555" s="120" t="s">
        <v>51</v>
      </c>
      <c r="E555" s="120" t="s">
        <v>56</v>
      </c>
      <c r="F555" s="136">
        <v>96</v>
      </c>
      <c r="G555" s="120" t="s">
        <v>59</v>
      </c>
      <c r="H555" s="120" t="s">
        <v>64</v>
      </c>
      <c r="I555" s="120">
        <v>7</v>
      </c>
      <c r="J555" s="120" t="s">
        <v>69</v>
      </c>
      <c r="K555" s="120" t="s">
        <v>70</v>
      </c>
      <c r="L555" s="120">
        <v>0</v>
      </c>
      <c r="M555" s="120">
        <v>0</v>
      </c>
      <c r="N555" s="120">
        <v>0</v>
      </c>
      <c r="O555" s="120">
        <v>0</v>
      </c>
      <c r="P555" s="120">
        <v>0</v>
      </c>
      <c r="Q555" s="120" t="s">
        <v>76</v>
      </c>
      <c r="R555" s="79" t="s">
        <v>1784</v>
      </c>
      <c r="S555" s="137" t="s">
        <v>299</v>
      </c>
      <c r="T555" s="120">
        <v>4.1396484375</v>
      </c>
      <c r="U555" s="120" t="s">
        <v>639</v>
      </c>
      <c r="V555" s="120" t="s">
        <v>639</v>
      </c>
      <c r="W555" s="120" t="s">
        <v>1847</v>
      </c>
      <c r="X555" s="120" t="s">
        <v>643</v>
      </c>
      <c r="Y555" s="120">
        <v>1.419999957084656</v>
      </c>
      <c r="Z555" s="120" t="s">
        <v>645</v>
      </c>
      <c r="AA555" s="120">
        <v>0</v>
      </c>
      <c r="AB555" s="137" t="s">
        <v>842</v>
      </c>
      <c r="AC555" s="120">
        <v>2020</v>
      </c>
      <c r="AD555" s="120">
        <v>11</v>
      </c>
      <c r="AE555" s="120" t="s">
        <v>1196</v>
      </c>
      <c r="AF555" s="120" t="s">
        <v>1136</v>
      </c>
      <c r="AG555" s="120" t="s">
        <v>1137</v>
      </c>
      <c r="AH555" s="120">
        <v>2</v>
      </c>
      <c r="AI555">
        <v>2</v>
      </c>
      <c r="AJ555" s="121">
        <v>2</v>
      </c>
      <c r="AK555" s="120" t="s">
        <v>74</v>
      </c>
      <c r="AL555" s="121">
        <v>1</v>
      </c>
      <c r="AM555" s="120">
        <v>2.7320000000000002</v>
      </c>
      <c r="AN555" s="120">
        <v>6.0468333333333302</v>
      </c>
      <c r="AO555" s="121">
        <v>1</v>
      </c>
      <c r="AP555" s="120">
        <v>3</v>
      </c>
    </row>
    <row r="556" spans="1:42" x14ac:dyDescent="0.25">
      <c r="A556" t="s">
        <v>33</v>
      </c>
      <c r="B556" s="81" t="s">
        <v>1191</v>
      </c>
      <c r="C556" s="81" t="s">
        <v>49</v>
      </c>
      <c r="D556" s="120" t="s">
        <v>53</v>
      </c>
      <c r="E556" s="120" t="s">
        <v>56</v>
      </c>
      <c r="F556" s="136">
        <v>195</v>
      </c>
      <c r="G556" s="120" t="s">
        <v>59</v>
      </c>
      <c r="H556" s="120" t="s">
        <v>62</v>
      </c>
      <c r="I556" s="120">
        <v>1</v>
      </c>
      <c r="J556" s="120" t="s">
        <v>68</v>
      </c>
      <c r="K556" s="120" t="s">
        <v>71</v>
      </c>
      <c r="L556" s="120">
        <v>0</v>
      </c>
      <c r="M556" s="120">
        <v>0</v>
      </c>
      <c r="N556" s="120">
        <v>0</v>
      </c>
      <c r="O556" s="120">
        <v>0</v>
      </c>
      <c r="P556" s="120">
        <v>0</v>
      </c>
      <c r="Q556" s="120" t="s">
        <v>76</v>
      </c>
      <c r="R556" s="79" t="s">
        <v>1785</v>
      </c>
      <c r="S556" s="137" t="s">
        <v>314</v>
      </c>
      <c r="T556" s="120">
        <v>4.849609375</v>
      </c>
      <c r="U556" s="120" t="s">
        <v>639</v>
      </c>
      <c r="V556" s="120" t="s">
        <v>639</v>
      </c>
      <c r="W556" s="120" t="s">
        <v>1846</v>
      </c>
      <c r="X556" s="120" t="s">
        <v>643</v>
      </c>
      <c r="Y556" s="120">
        <v>1.1000000238418579</v>
      </c>
      <c r="Z556" s="120" t="s">
        <v>645</v>
      </c>
      <c r="AA556" s="120">
        <v>0.3705162022843802</v>
      </c>
      <c r="AB556" s="137" t="s">
        <v>660</v>
      </c>
      <c r="AC556" s="120">
        <v>2020</v>
      </c>
      <c r="AD556" s="120">
        <v>11</v>
      </c>
      <c r="AE556" s="120" t="s">
        <v>1196</v>
      </c>
      <c r="AF556" s="120" t="s">
        <v>1136</v>
      </c>
      <c r="AG556" s="120" t="s">
        <v>1138</v>
      </c>
      <c r="AH556" s="120">
        <v>2</v>
      </c>
      <c r="AI556">
        <v>2</v>
      </c>
      <c r="AJ556" s="121">
        <v>1</v>
      </c>
      <c r="AK556" s="120" t="s">
        <v>74</v>
      </c>
      <c r="AL556" s="121">
        <v>0</v>
      </c>
      <c r="AM556" s="120">
        <v>3.5205000000000002</v>
      </c>
      <c r="AN556" s="120">
        <v>2.5590000000000002</v>
      </c>
      <c r="AO556" s="121">
        <v>0</v>
      </c>
      <c r="AP556" s="120">
        <v>2</v>
      </c>
    </row>
    <row r="557" spans="1:42" x14ac:dyDescent="0.25">
      <c r="A557" t="s">
        <v>32</v>
      </c>
      <c r="B557" s="81" t="s">
        <v>1145</v>
      </c>
      <c r="C557" s="81" t="s">
        <v>50</v>
      </c>
      <c r="D557" s="120" t="s">
        <v>46</v>
      </c>
      <c r="E557" s="120" t="s">
        <v>56</v>
      </c>
      <c r="F557" s="136">
        <v>78</v>
      </c>
      <c r="G557" s="120" t="s">
        <v>59</v>
      </c>
      <c r="H557" s="120" t="s">
        <v>63</v>
      </c>
      <c r="I557" s="120">
        <v>6</v>
      </c>
      <c r="J557" s="120" t="s">
        <v>69</v>
      </c>
      <c r="K557" s="120" t="s">
        <v>70</v>
      </c>
      <c r="L557" s="120">
        <v>0</v>
      </c>
      <c r="M557" s="120">
        <v>0</v>
      </c>
      <c r="N557" s="120">
        <v>1</v>
      </c>
      <c r="O557" s="120">
        <v>1</v>
      </c>
      <c r="P557" s="120">
        <v>0</v>
      </c>
      <c r="Q557" s="120" t="s">
        <v>75</v>
      </c>
      <c r="R557" t="s">
        <v>1791</v>
      </c>
      <c r="S557" s="137" t="s">
        <v>232</v>
      </c>
      <c r="T557" s="120">
        <v>4.1904296875</v>
      </c>
      <c r="U557" s="120" t="s">
        <v>639</v>
      </c>
      <c r="V557" s="120" t="s">
        <v>639</v>
      </c>
      <c r="W557" s="120" t="s">
        <v>1847</v>
      </c>
      <c r="X557" s="120" t="s">
        <v>644</v>
      </c>
      <c r="Y557" s="120">
        <v>1.559999942779541</v>
      </c>
      <c r="Z557" s="120" t="s">
        <v>647</v>
      </c>
      <c r="AA557" s="120">
        <v>5.3788520861416993</v>
      </c>
      <c r="AB557" s="137" t="s">
        <v>787</v>
      </c>
      <c r="AC557" s="120">
        <v>2020</v>
      </c>
      <c r="AD557" s="120">
        <v>11</v>
      </c>
      <c r="AE557" s="120" t="s">
        <v>1196</v>
      </c>
      <c r="AF557" s="120" t="s">
        <v>1136</v>
      </c>
      <c r="AG557" s="120" t="s">
        <v>1139</v>
      </c>
      <c r="AH557" s="120">
        <v>2</v>
      </c>
      <c r="AI557">
        <v>2</v>
      </c>
      <c r="AJ557" s="121">
        <v>3</v>
      </c>
      <c r="AK557" s="120" t="s">
        <v>74</v>
      </c>
      <c r="AL557" s="121">
        <v>1</v>
      </c>
      <c r="AM557" s="120">
        <v>4.8866666666666703</v>
      </c>
      <c r="AN557" s="120">
        <v>-1.71</v>
      </c>
      <c r="AO557" s="121">
        <v>0</v>
      </c>
      <c r="AP557" s="120">
        <v>3</v>
      </c>
    </row>
    <row r="558" spans="1:42" x14ac:dyDescent="0.25">
      <c r="A558" t="s">
        <v>33</v>
      </c>
      <c r="B558" s="81" t="s">
        <v>39</v>
      </c>
      <c r="C558" s="81" t="s">
        <v>47</v>
      </c>
      <c r="D558" s="120" t="s">
        <v>46</v>
      </c>
      <c r="E558" s="120" t="s">
        <v>57</v>
      </c>
      <c r="F558" s="136">
        <v>1.1000000000000001</v>
      </c>
      <c r="G558" s="120" t="s">
        <v>60</v>
      </c>
      <c r="H558" s="120" t="s">
        <v>64</v>
      </c>
      <c r="I558" s="120">
        <v>2</v>
      </c>
      <c r="J558" s="120" t="s">
        <v>68</v>
      </c>
      <c r="K558" s="120" t="s">
        <v>71</v>
      </c>
      <c r="L558" s="120">
        <v>0</v>
      </c>
      <c r="M558" s="120">
        <v>0</v>
      </c>
      <c r="N558" s="120">
        <v>0</v>
      </c>
      <c r="O558" s="120">
        <v>0</v>
      </c>
      <c r="P558" s="120">
        <v>0</v>
      </c>
      <c r="Q558" s="120" t="s">
        <v>75</v>
      </c>
      <c r="R558" s="79" t="s">
        <v>1790</v>
      </c>
      <c r="S558" s="137" t="s">
        <v>410</v>
      </c>
      <c r="T558" s="120">
        <v>1.900390625</v>
      </c>
      <c r="U558" s="120" t="s">
        <v>640</v>
      </c>
      <c r="V558" s="120" t="s">
        <v>640</v>
      </c>
      <c r="W558" s="120" t="s">
        <v>1846</v>
      </c>
      <c r="X558" s="120" t="s">
        <v>643</v>
      </c>
      <c r="Y558" s="120">
        <v>1.243225835984753</v>
      </c>
      <c r="Z558" s="120" t="s">
        <v>645</v>
      </c>
      <c r="AA558" s="120">
        <v>8.011161130472283E-2</v>
      </c>
      <c r="AB558" s="137" t="s">
        <v>787</v>
      </c>
      <c r="AC558" s="120">
        <v>2020</v>
      </c>
      <c r="AD558" s="120">
        <v>11</v>
      </c>
      <c r="AE558" s="120" t="s">
        <v>1196</v>
      </c>
      <c r="AF558" s="120" t="s">
        <v>1136</v>
      </c>
      <c r="AG558" s="120" t="s">
        <v>1138</v>
      </c>
      <c r="AH558" s="120">
        <v>1</v>
      </c>
      <c r="AI558">
        <v>1</v>
      </c>
      <c r="AJ558" s="121">
        <v>2</v>
      </c>
      <c r="AK558" s="120" t="s">
        <v>74</v>
      </c>
      <c r="AL558" s="121">
        <v>1</v>
      </c>
      <c r="AM558" s="120">
        <v>1.1886666666666701</v>
      </c>
      <c r="AN558" s="120">
        <v>5.5541666666666698</v>
      </c>
      <c r="AO558" s="121">
        <v>0</v>
      </c>
      <c r="AP558" s="120">
        <v>2</v>
      </c>
    </row>
    <row r="559" spans="1:42" x14ac:dyDescent="0.25">
      <c r="A559" t="s">
        <v>32</v>
      </c>
      <c r="B559" s="81" t="s">
        <v>34</v>
      </c>
      <c r="C559" s="81" t="s">
        <v>48</v>
      </c>
      <c r="D559" s="120" t="s">
        <v>51</v>
      </c>
      <c r="E559" s="120" t="s">
        <v>56</v>
      </c>
      <c r="F559" s="136">
        <v>105</v>
      </c>
      <c r="G559" s="120" t="s">
        <v>59</v>
      </c>
      <c r="H559" s="120" t="s">
        <v>64</v>
      </c>
      <c r="I559" s="120">
        <v>6</v>
      </c>
      <c r="J559" s="120" t="s">
        <v>69</v>
      </c>
      <c r="K559" s="120" t="s">
        <v>70</v>
      </c>
      <c r="L559" s="120">
        <v>0</v>
      </c>
      <c r="M559" s="120">
        <v>0</v>
      </c>
      <c r="N559" s="120">
        <v>0</v>
      </c>
      <c r="O559" s="120">
        <v>0</v>
      </c>
      <c r="P559" s="120">
        <v>0</v>
      </c>
      <c r="Q559" s="120" t="s">
        <v>76</v>
      </c>
      <c r="R559" s="79" t="s">
        <v>1793</v>
      </c>
      <c r="S559" s="137" t="s">
        <v>338</v>
      </c>
      <c r="T559" s="120">
        <v>4.349609375</v>
      </c>
      <c r="U559" s="120" t="s">
        <v>639</v>
      </c>
      <c r="V559" s="120" t="s">
        <v>639</v>
      </c>
      <c r="W559" s="120" t="s">
        <v>1846</v>
      </c>
      <c r="X559" s="120" t="s">
        <v>643</v>
      </c>
      <c r="Y559" s="120">
        <v>1.179999947547913</v>
      </c>
      <c r="Z559" s="120" t="s">
        <v>647</v>
      </c>
      <c r="AA559" s="120">
        <v>8.5774328559636999</v>
      </c>
      <c r="AB559" s="137" t="s">
        <v>874</v>
      </c>
      <c r="AC559" s="120">
        <v>2020</v>
      </c>
      <c r="AD559" s="120">
        <v>11</v>
      </c>
      <c r="AE559" s="120" t="s">
        <v>1196</v>
      </c>
      <c r="AF559" s="120" t="s">
        <v>1136</v>
      </c>
      <c r="AG559" s="120" t="s">
        <v>1137</v>
      </c>
      <c r="AH559" s="120">
        <v>2</v>
      </c>
      <c r="AI559">
        <v>2</v>
      </c>
      <c r="AJ559" s="121">
        <v>2</v>
      </c>
      <c r="AK559" s="120" t="s">
        <v>74</v>
      </c>
      <c r="AL559" s="121">
        <v>1</v>
      </c>
      <c r="AM559" s="120">
        <v>4.6438333333333297</v>
      </c>
      <c r="AN559" s="120">
        <v>3.4740000000000002</v>
      </c>
      <c r="AO559" s="121">
        <v>1</v>
      </c>
      <c r="AP559" s="120">
        <v>3</v>
      </c>
    </row>
    <row r="560" spans="1:42" x14ac:dyDescent="0.25">
      <c r="A560" t="s">
        <v>33</v>
      </c>
      <c r="B560" s="81" t="s">
        <v>46</v>
      </c>
      <c r="C560" s="81" t="s">
        <v>47</v>
      </c>
      <c r="D560" s="120" t="s">
        <v>46</v>
      </c>
      <c r="E560" s="120" t="s">
        <v>58</v>
      </c>
      <c r="F560" s="136">
        <v>0</v>
      </c>
      <c r="G560" s="120" t="s">
        <v>60</v>
      </c>
      <c r="H560" s="120" t="s">
        <v>64</v>
      </c>
      <c r="I560" s="120">
        <v>1</v>
      </c>
      <c r="J560" s="120" t="s">
        <v>68</v>
      </c>
      <c r="K560" s="120" t="s">
        <v>71</v>
      </c>
      <c r="L560" s="120">
        <v>0</v>
      </c>
      <c r="M560" s="120">
        <v>0</v>
      </c>
      <c r="N560" s="120">
        <v>0</v>
      </c>
      <c r="O560" s="120">
        <v>0</v>
      </c>
      <c r="P560" s="120">
        <v>0</v>
      </c>
      <c r="Q560" s="120" t="s">
        <v>75</v>
      </c>
      <c r="R560" s="79" t="s">
        <v>1794</v>
      </c>
      <c r="S560" s="137" t="s">
        <v>421</v>
      </c>
      <c r="T560" s="120">
        <v>3.0703125</v>
      </c>
      <c r="U560" s="120" t="s">
        <v>640</v>
      </c>
      <c r="V560" s="120" t="s">
        <v>639</v>
      </c>
      <c r="W560" s="120" t="s">
        <v>1846</v>
      </c>
      <c r="X560" s="120" t="s">
        <v>643</v>
      </c>
      <c r="Y560" s="120">
        <v>1</v>
      </c>
      <c r="Z560" s="120" t="s">
        <v>645</v>
      </c>
      <c r="AA560" s="120">
        <v>3.653285291511561</v>
      </c>
      <c r="AB560" s="137" t="s">
        <v>947</v>
      </c>
      <c r="AC560" s="120">
        <v>2020</v>
      </c>
      <c r="AD560" s="120">
        <v>11</v>
      </c>
      <c r="AE560" s="120" t="s">
        <v>1196</v>
      </c>
      <c r="AF560" s="120" t="s">
        <v>1136</v>
      </c>
      <c r="AG560" s="120" t="s">
        <v>1140</v>
      </c>
      <c r="AH560" s="120">
        <v>2</v>
      </c>
      <c r="AI560">
        <v>1</v>
      </c>
      <c r="AJ560" s="121">
        <v>2</v>
      </c>
      <c r="AK560" s="120" t="s">
        <v>74</v>
      </c>
      <c r="AL560" s="121">
        <v>1</v>
      </c>
      <c r="AM560" s="120">
        <v>6.3441666666666698</v>
      </c>
      <c r="AN560" s="120">
        <v>-10.795833333333301</v>
      </c>
      <c r="AO560" s="121">
        <v>0</v>
      </c>
      <c r="AP560" s="120">
        <v>2</v>
      </c>
    </row>
    <row r="561" spans="1:42" x14ac:dyDescent="0.25">
      <c r="A561" t="s">
        <v>32</v>
      </c>
      <c r="B561" s="81" t="s">
        <v>34</v>
      </c>
      <c r="C561" s="81" t="s">
        <v>48</v>
      </c>
      <c r="D561" s="120" t="s">
        <v>46</v>
      </c>
      <c r="E561" s="120" t="s">
        <v>56</v>
      </c>
      <c r="F561" s="136">
        <v>85</v>
      </c>
      <c r="G561" s="120" t="s">
        <v>59</v>
      </c>
      <c r="H561" s="120" t="s">
        <v>62</v>
      </c>
      <c r="I561" s="120">
        <v>8</v>
      </c>
      <c r="J561" s="120" t="s">
        <v>69</v>
      </c>
      <c r="K561" s="120" t="s">
        <v>70</v>
      </c>
      <c r="L561" s="120">
        <v>0</v>
      </c>
      <c r="M561" s="120">
        <v>0</v>
      </c>
      <c r="N561" s="120">
        <v>0</v>
      </c>
      <c r="O561" s="120">
        <v>0</v>
      </c>
      <c r="P561" s="120">
        <v>0</v>
      </c>
      <c r="Q561" s="120" t="s">
        <v>76</v>
      </c>
      <c r="R561" s="79" t="s">
        <v>1798</v>
      </c>
      <c r="S561" s="137" t="s">
        <v>332</v>
      </c>
      <c r="T561" s="120">
        <v>4.25</v>
      </c>
      <c r="U561" s="120" t="s">
        <v>639</v>
      </c>
      <c r="V561" s="120" t="s">
        <v>639</v>
      </c>
      <c r="W561" s="120" t="s">
        <v>1847</v>
      </c>
      <c r="X561" s="120" t="s">
        <v>643</v>
      </c>
      <c r="Y561" s="120">
        <v>1.279999971389771</v>
      </c>
      <c r="Z561" s="120" t="s">
        <v>647</v>
      </c>
      <c r="AA561" s="120">
        <v>4.2111739749088857</v>
      </c>
      <c r="AB561" s="137" t="s">
        <v>869</v>
      </c>
      <c r="AC561" s="120">
        <v>2020</v>
      </c>
      <c r="AD561" s="120">
        <v>12</v>
      </c>
      <c r="AE561" s="120" t="s">
        <v>1196</v>
      </c>
      <c r="AF561" s="120" t="s">
        <v>1136</v>
      </c>
      <c r="AG561" s="120" t="s">
        <v>1137</v>
      </c>
      <c r="AH561" s="120">
        <v>2</v>
      </c>
      <c r="AI561">
        <v>2</v>
      </c>
      <c r="AJ561" s="121">
        <v>1</v>
      </c>
      <c r="AK561" s="120" t="s">
        <v>74</v>
      </c>
      <c r="AL561" s="121">
        <v>0</v>
      </c>
      <c r="AM561" s="120">
        <v>3.18333333333333</v>
      </c>
      <c r="AN561" s="120">
        <v>5.0166666666666702</v>
      </c>
      <c r="AO561" s="121">
        <v>0</v>
      </c>
      <c r="AP561" s="120">
        <v>3</v>
      </c>
    </row>
    <row r="562" spans="1:42" x14ac:dyDescent="0.25">
      <c r="A562" t="s">
        <v>32</v>
      </c>
      <c r="B562" s="81" t="s">
        <v>34</v>
      </c>
      <c r="C562" s="81" t="s">
        <v>50</v>
      </c>
      <c r="D562" s="120" t="s">
        <v>51</v>
      </c>
      <c r="E562" s="120" t="s">
        <v>56</v>
      </c>
      <c r="F562" s="136">
        <v>100</v>
      </c>
      <c r="G562" s="120" t="s">
        <v>59</v>
      </c>
      <c r="H562" s="120" t="s">
        <v>62</v>
      </c>
      <c r="I562" s="120">
        <v>6</v>
      </c>
      <c r="J562" s="120" t="s">
        <v>69</v>
      </c>
      <c r="K562" s="120" t="s">
        <v>70</v>
      </c>
      <c r="L562" s="120">
        <v>0</v>
      </c>
      <c r="M562" s="120">
        <v>0</v>
      </c>
      <c r="N562" s="120">
        <v>0</v>
      </c>
      <c r="O562" s="120">
        <v>0</v>
      </c>
      <c r="P562" s="120">
        <v>0</v>
      </c>
      <c r="Q562" s="120" t="s">
        <v>74</v>
      </c>
      <c r="R562" s="79" t="s">
        <v>1799</v>
      </c>
      <c r="S562" s="137" t="s">
        <v>100</v>
      </c>
      <c r="T562" s="120">
        <v>5.98046875</v>
      </c>
      <c r="U562" s="120" t="s">
        <v>641</v>
      </c>
      <c r="V562" s="120" t="s">
        <v>641</v>
      </c>
      <c r="W562" s="120" t="s">
        <v>1846</v>
      </c>
      <c r="X562" s="120" t="s">
        <v>643</v>
      </c>
      <c r="Y562" s="120">
        <v>1.0799999237060549</v>
      </c>
      <c r="Z562" s="120" t="s">
        <v>645</v>
      </c>
      <c r="AA562" s="120">
        <v>1.3160498201614169E-2</v>
      </c>
      <c r="AB562" s="137" t="s">
        <v>670</v>
      </c>
      <c r="AC562" s="120">
        <v>2020</v>
      </c>
      <c r="AD562" s="120">
        <v>12</v>
      </c>
      <c r="AE562" s="120" t="s">
        <v>1196</v>
      </c>
      <c r="AF562" s="120" t="s">
        <v>1136</v>
      </c>
      <c r="AG562" s="120" t="s">
        <v>1137</v>
      </c>
      <c r="AH562" s="120">
        <v>2</v>
      </c>
      <c r="AI562">
        <v>2</v>
      </c>
      <c r="AJ562" s="121">
        <v>1</v>
      </c>
      <c r="AK562" s="120" t="s">
        <v>74</v>
      </c>
      <c r="AL562" s="121">
        <v>0</v>
      </c>
      <c r="AM562" s="120">
        <v>2.8333333333333299</v>
      </c>
      <c r="AN562" s="120">
        <v>5.4166666666666696</v>
      </c>
      <c r="AO562" s="121">
        <v>0</v>
      </c>
      <c r="AP562" s="120">
        <v>3</v>
      </c>
    </row>
    <row r="563" spans="1:42" ht="330" x14ac:dyDescent="0.25">
      <c r="A563" t="s">
        <v>33</v>
      </c>
      <c r="B563" s="81" t="s">
        <v>38</v>
      </c>
      <c r="C563" s="81" t="s">
        <v>50</v>
      </c>
      <c r="D563" s="120" t="s">
        <v>53</v>
      </c>
      <c r="E563" s="120" t="s">
        <v>57</v>
      </c>
      <c r="F563" s="136">
        <v>0.3</v>
      </c>
      <c r="G563" s="120" t="s">
        <v>60</v>
      </c>
      <c r="H563" s="120" t="s">
        <v>64</v>
      </c>
      <c r="I563" s="120">
        <v>2</v>
      </c>
      <c r="J563" s="120" t="s">
        <v>68</v>
      </c>
      <c r="K563" s="120" t="s">
        <v>71</v>
      </c>
      <c r="L563" s="120">
        <v>0</v>
      </c>
      <c r="M563" s="120">
        <v>0</v>
      </c>
      <c r="N563" s="120">
        <v>0</v>
      </c>
      <c r="O563" s="120">
        <v>0</v>
      </c>
      <c r="P563" s="120">
        <v>0</v>
      </c>
      <c r="Q563" s="120" t="s">
        <v>75</v>
      </c>
      <c r="R563" s="145" t="s">
        <v>1801</v>
      </c>
      <c r="S563" s="137" t="s">
        <v>423</v>
      </c>
      <c r="T563" s="120">
        <v>3.7099609375</v>
      </c>
      <c r="U563" s="120" t="s">
        <v>639</v>
      </c>
      <c r="V563" s="120" t="s">
        <v>639</v>
      </c>
      <c r="W563" s="120" t="s">
        <v>1846</v>
      </c>
      <c r="X563" s="120" t="s">
        <v>643</v>
      </c>
      <c r="Y563" s="120">
        <v>1.0823076688326321</v>
      </c>
      <c r="Z563" s="120" t="s">
        <v>647</v>
      </c>
      <c r="AA563" s="120">
        <v>7.0133445784449533</v>
      </c>
      <c r="AB563" s="137" t="s">
        <v>949</v>
      </c>
      <c r="AC563" s="120">
        <v>2020</v>
      </c>
      <c r="AD563" s="120">
        <v>12</v>
      </c>
      <c r="AE563" s="120" t="s">
        <v>1196</v>
      </c>
      <c r="AF563" s="120" t="s">
        <v>1136</v>
      </c>
      <c r="AG563" s="120" t="s">
        <v>1138</v>
      </c>
      <c r="AH563" s="120">
        <v>2</v>
      </c>
      <c r="AI563">
        <v>2</v>
      </c>
      <c r="AJ563" s="121">
        <v>2</v>
      </c>
      <c r="AK563" s="120" t="s">
        <v>74</v>
      </c>
      <c r="AL563" s="121">
        <v>1</v>
      </c>
      <c r="AM563" s="120">
        <v>5.3316666666666697</v>
      </c>
      <c r="AN563" s="120">
        <v>-4.03</v>
      </c>
      <c r="AO563" s="121">
        <v>0</v>
      </c>
      <c r="AP563" s="120">
        <v>2</v>
      </c>
    </row>
    <row r="564" spans="1:42" ht="409.5" x14ac:dyDescent="0.25">
      <c r="A564" t="s">
        <v>32</v>
      </c>
      <c r="B564" s="81" t="s">
        <v>34</v>
      </c>
      <c r="C564" s="81" t="s">
        <v>47</v>
      </c>
      <c r="D564" s="120" t="s">
        <v>53</v>
      </c>
      <c r="E564" s="120" t="s">
        <v>56</v>
      </c>
      <c r="F564" s="136">
        <v>120</v>
      </c>
      <c r="G564" s="120" t="s">
        <v>59</v>
      </c>
      <c r="H564" s="120" t="s">
        <v>62</v>
      </c>
      <c r="I564" s="120">
        <v>1</v>
      </c>
      <c r="J564" s="120" t="s">
        <v>68</v>
      </c>
      <c r="K564" s="120" t="s">
        <v>71</v>
      </c>
      <c r="L564" s="120">
        <v>0</v>
      </c>
      <c r="M564" s="120">
        <v>0</v>
      </c>
      <c r="N564" s="120">
        <v>0</v>
      </c>
      <c r="O564" s="120">
        <v>0</v>
      </c>
      <c r="P564" s="120">
        <v>0</v>
      </c>
      <c r="Q564" s="120" t="s">
        <v>76</v>
      </c>
      <c r="R564" s="145" t="s">
        <v>1805</v>
      </c>
      <c r="S564" s="137" t="s">
        <v>318</v>
      </c>
      <c r="T564" s="120">
        <v>3.75</v>
      </c>
      <c r="U564" s="120" t="s">
        <v>639</v>
      </c>
      <c r="V564" s="120" t="s">
        <v>639</v>
      </c>
      <c r="W564" s="120" t="s">
        <v>1846</v>
      </c>
      <c r="X564" s="120" t="s">
        <v>643</v>
      </c>
      <c r="Y564" s="120">
        <v>0.96999996900558483</v>
      </c>
      <c r="Z564" s="120" t="s">
        <v>645</v>
      </c>
      <c r="AA564" s="120">
        <v>0.68094869609018183</v>
      </c>
      <c r="AB564" s="137" t="s">
        <v>858</v>
      </c>
      <c r="AC564" s="120">
        <v>2020</v>
      </c>
      <c r="AD564" s="120">
        <v>12</v>
      </c>
      <c r="AE564" s="120" t="s">
        <v>1196</v>
      </c>
      <c r="AF564" s="120" t="s">
        <v>1136</v>
      </c>
      <c r="AG564" s="120" t="s">
        <v>1137</v>
      </c>
      <c r="AH564" s="120">
        <v>2</v>
      </c>
      <c r="AI564">
        <v>2</v>
      </c>
      <c r="AJ564" s="121">
        <v>1</v>
      </c>
      <c r="AK564" s="120" t="s">
        <v>74</v>
      </c>
      <c r="AL564" s="121">
        <v>0</v>
      </c>
      <c r="AM564" s="120">
        <v>2.61316666666667</v>
      </c>
      <c r="AN564" s="120">
        <v>6.2031666666666698</v>
      </c>
      <c r="AO564" s="121">
        <v>1</v>
      </c>
      <c r="AP564" s="120">
        <v>2</v>
      </c>
    </row>
    <row r="565" spans="1:42" x14ac:dyDescent="0.25">
      <c r="A565" t="s">
        <v>32</v>
      </c>
      <c r="B565" s="81" t="s">
        <v>41</v>
      </c>
      <c r="C565" s="81" t="s">
        <v>50</v>
      </c>
      <c r="D565" s="120" t="s">
        <v>53</v>
      </c>
      <c r="E565" s="120" t="s">
        <v>56</v>
      </c>
      <c r="F565" s="136">
        <v>135</v>
      </c>
      <c r="G565" s="120" t="s">
        <v>59</v>
      </c>
      <c r="H565" s="120" t="s">
        <v>62</v>
      </c>
      <c r="I565" s="120">
        <v>1</v>
      </c>
      <c r="J565" s="120" t="s">
        <v>68</v>
      </c>
      <c r="K565" s="120" t="s">
        <v>71</v>
      </c>
      <c r="L565" s="120">
        <v>0</v>
      </c>
      <c r="M565" s="120">
        <v>0</v>
      </c>
      <c r="N565" s="120">
        <v>0</v>
      </c>
      <c r="O565" s="120">
        <v>0</v>
      </c>
      <c r="P565" s="120">
        <v>0</v>
      </c>
      <c r="Q565" s="120" t="s">
        <v>76</v>
      </c>
      <c r="R565" s="79" t="s">
        <v>1807</v>
      </c>
      <c r="S565" s="137" t="s">
        <v>336</v>
      </c>
      <c r="T565" s="120">
        <v>4.9404296875</v>
      </c>
      <c r="U565" s="120" t="s">
        <v>639</v>
      </c>
      <c r="V565" s="120" t="s">
        <v>639</v>
      </c>
      <c r="W565" s="120" t="s">
        <v>1846</v>
      </c>
      <c r="X565" s="120" t="s">
        <v>643</v>
      </c>
      <c r="Y565" s="120">
        <v>1.059999942779541</v>
      </c>
      <c r="Z565" s="120" t="s">
        <v>647</v>
      </c>
      <c r="AA565" s="120">
        <v>6.3752106428146362</v>
      </c>
      <c r="AB565" s="137" t="s">
        <v>873</v>
      </c>
      <c r="AC565" s="120">
        <v>2020</v>
      </c>
      <c r="AD565" s="120">
        <v>12</v>
      </c>
      <c r="AE565" s="120" t="s">
        <v>1196</v>
      </c>
      <c r="AF565" s="120" t="s">
        <v>1133</v>
      </c>
      <c r="AG565" s="120" t="s">
        <v>1140</v>
      </c>
      <c r="AH565" s="120">
        <v>2</v>
      </c>
      <c r="AI565">
        <v>2</v>
      </c>
      <c r="AJ565" s="121">
        <v>1</v>
      </c>
      <c r="AK565" s="120" t="s">
        <v>74</v>
      </c>
      <c r="AL565" s="121">
        <v>0</v>
      </c>
      <c r="AM565" s="120">
        <v>2.44166666666667</v>
      </c>
      <c r="AN565" s="120">
        <v>5.415</v>
      </c>
      <c r="AO565" s="121">
        <v>0</v>
      </c>
      <c r="AP565" s="120">
        <v>2</v>
      </c>
    </row>
    <row r="566" spans="1:42" x14ac:dyDescent="0.25">
      <c r="A566" t="s">
        <v>33</v>
      </c>
      <c r="B566" s="81" t="s">
        <v>39</v>
      </c>
      <c r="C566" s="81" t="s">
        <v>47</v>
      </c>
      <c r="D566" s="120" t="s">
        <v>51</v>
      </c>
      <c r="E566" s="120" t="s">
        <v>57</v>
      </c>
      <c r="F566" s="133">
        <v>2.2999999999999998</v>
      </c>
      <c r="G566" s="120" t="s">
        <v>60</v>
      </c>
      <c r="H566" s="120" t="s">
        <v>64</v>
      </c>
      <c r="I566" s="120">
        <v>1</v>
      </c>
      <c r="J566" s="120" t="s">
        <v>68</v>
      </c>
      <c r="K566" s="120" t="s">
        <v>71</v>
      </c>
      <c r="L566" s="120">
        <v>0</v>
      </c>
      <c r="M566" s="120">
        <v>0</v>
      </c>
      <c r="N566" s="120">
        <v>0</v>
      </c>
      <c r="O566" s="120">
        <v>0</v>
      </c>
      <c r="P566" s="120">
        <v>0</v>
      </c>
      <c r="Q566" s="120" t="s">
        <v>74</v>
      </c>
      <c r="R566" s="79" t="s">
        <v>1808</v>
      </c>
      <c r="S566" s="137" t="s">
        <v>354</v>
      </c>
      <c r="T566" s="120">
        <v>0.9296875</v>
      </c>
      <c r="U566" s="120" t="s">
        <v>1842</v>
      </c>
      <c r="V566" s="120" t="s">
        <v>640</v>
      </c>
      <c r="W566" s="120" t="s">
        <v>1846</v>
      </c>
      <c r="X566" s="120" t="s">
        <v>643</v>
      </c>
      <c r="Y566" s="120">
        <v>1.0082352582146139</v>
      </c>
      <c r="Z566" s="120" t="s">
        <v>645</v>
      </c>
      <c r="AA566" s="120">
        <v>0.24103170726448259</v>
      </c>
      <c r="AB566" s="137" t="s">
        <v>887</v>
      </c>
      <c r="AC566" s="120">
        <v>2020</v>
      </c>
      <c r="AD566" s="120">
        <v>12</v>
      </c>
      <c r="AE566" s="120" t="s">
        <v>1196</v>
      </c>
      <c r="AF566" s="120" t="s">
        <v>1133</v>
      </c>
      <c r="AG566" s="120" t="s">
        <v>1138</v>
      </c>
      <c r="AH566" s="120">
        <v>1</v>
      </c>
      <c r="AI566">
        <v>1</v>
      </c>
      <c r="AJ566" s="121">
        <v>2</v>
      </c>
      <c r="AK566" s="120" t="s">
        <v>74</v>
      </c>
      <c r="AL566" s="121">
        <v>1</v>
      </c>
      <c r="AM566" s="120">
        <v>4.8918333333333299</v>
      </c>
      <c r="AN566" s="120">
        <v>-1.69783333333333</v>
      </c>
      <c r="AO566" s="121">
        <v>0</v>
      </c>
      <c r="AP566" s="120">
        <v>2</v>
      </c>
    </row>
    <row r="567" spans="1:42" ht="240" x14ac:dyDescent="0.25">
      <c r="A567" s="79" t="s">
        <v>33</v>
      </c>
      <c r="B567" s="79" t="s">
        <v>1145</v>
      </c>
      <c r="C567" s="79" t="s">
        <v>47</v>
      </c>
      <c r="D567" s="121" t="s">
        <v>46</v>
      </c>
      <c r="E567" s="121" t="s">
        <v>56</v>
      </c>
      <c r="F567" s="135">
        <v>98</v>
      </c>
      <c r="G567" s="121" t="s">
        <v>59</v>
      </c>
      <c r="H567" s="121" t="s">
        <v>66</v>
      </c>
      <c r="I567" s="120">
        <v>2</v>
      </c>
      <c r="J567" s="120" t="s">
        <v>68</v>
      </c>
      <c r="K567" s="121" t="s">
        <v>71</v>
      </c>
      <c r="L567" s="121">
        <v>0</v>
      </c>
      <c r="M567" s="121">
        <v>1</v>
      </c>
      <c r="N567" s="121">
        <v>0</v>
      </c>
      <c r="O567" s="121">
        <v>0</v>
      </c>
      <c r="P567" s="121">
        <v>1</v>
      </c>
      <c r="Q567" s="121" t="s">
        <v>76</v>
      </c>
      <c r="R567" s="146" t="s">
        <v>1813</v>
      </c>
      <c r="S567" s="137" t="s">
        <v>1248</v>
      </c>
      <c r="T567" s="120">
        <v>3.5498046875</v>
      </c>
      <c r="U567" s="120" t="s">
        <v>639</v>
      </c>
      <c r="V567" s="120" t="s">
        <v>639</v>
      </c>
      <c r="W567" s="120" t="s">
        <v>1846</v>
      </c>
      <c r="X567" s="120" t="s">
        <v>643</v>
      </c>
      <c r="Y567" s="120">
        <v>0.8399999737739563</v>
      </c>
      <c r="Z567" s="120" t="s">
        <v>645</v>
      </c>
      <c r="AA567" s="120">
        <v>0</v>
      </c>
      <c r="AB567" s="137">
        <v>44216</v>
      </c>
      <c r="AC567" s="120">
        <v>2021</v>
      </c>
      <c r="AD567" s="120">
        <v>1</v>
      </c>
      <c r="AE567" s="120" t="s">
        <v>1196</v>
      </c>
      <c r="AF567" s="120" t="s">
        <v>1133</v>
      </c>
      <c r="AG567" s="120" t="s">
        <v>1139</v>
      </c>
      <c r="AH567" s="120">
        <v>2</v>
      </c>
      <c r="AI567">
        <v>2</v>
      </c>
      <c r="AJ567" s="121">
        <v>2</v>
      </c>
      <c r="AK567" s="120" t="s">
        <v>74</v>
      </c>
      <c r="AL567" s="121">
        <v>1</v>
      </c>
      <c r="AM567" s="120">
        <v>1.0688333333333333</v>
      </c>
      <c r="AN567" s="120">
        <v>5.0701666666666663</v>
      </c>
      <c r="AO567" s="121">
        <v>0</v>
      </c>
      <c r="AP567" s="120">
        <v>2</v>
      </c>
    </row>
    <row r="568" spans="1:42" x14ac:dyDescent="0.25">
      <c r="A568" s="79" t="s">
        <v>33</v>
      </c>
      <c r="B568" s="81" t="s">
        <v>34</v>
      </c>
      <c r="C568" s="79" t="s">
        <v>48</v>
      </c>
      <c r="D568" s="121" t="s">
        <v>46</v>
      </c>
      <c r="E568" s="121" t="s">
        <v>56</v>
      </c>
      <c r="F568" s="133">
        <v>63</v>
      </c>
      <c r="G568" s="121" t="s">
        <v>59</v>
      </c>
      <c r="H568" s="121" t="s">
        <v>62</v>
      </c>
      <c r="I568" s="120">
        <v>1</v>
      </c>
      <c r="J568" s="120" t="s">
        <v>68</v>
      </c>
      <c r="K568" s="121" t="s">
        <v>71</v>
      </c>
      <c r="L568" s="121">
        <v>0</v>
      </c>
      <c r="M568" s="121">
        <v>0</v>
      </c>
      <c r="N568" s="121">
        <v>0</v>
      </c>
      <c r="O568" s="121">
        <v>0</v>
      </c>
      <c r="P568" s="121">
        <v>0</v>
      </c>
      <c r="Q568" s="121" t="s">
        <v>76</v>
      </c>
      <c r="R568" t="s">
        <v>1812</v>
      </c>
      <c r="S568" s="137" t="s">
        <v>1248</v>
      </c>
      <c r="T568" s="120">
        <v>4.099609375</v>
      </c>
      <c r="U568" s="120" t="s">
        <v>639</v>
      </c>
      <c r="V568" s="120" t="s">
        <v>639</v>
      </c>
      <c r="W568" s="120" t="s">
        <v>1846</v>
      </c>
      <c r="X568" s="120" t="s">
        <v>643</v>
      </c>
      <c r="Y568" s="120">
        <v>0.87000000476837158</v>
      </c>
      <c r="Z568" s="120" t="s">
        <v>645</v>
      </c>
      <c r="AA568" s="120">
        <v>0</v>
      </c>
      <c r="AB568" s="137">
        <v>44216</v>
      </c>
      <c r="AC568" s="120">
        <v>2021</v>
      </c>
      <c r="AD568" s="120">
        <v>1</v>
      </c>
      <c r="AE568" s="120" t="s">
        <v>1196</v>
      </c>
      <c r="AF568" s="120" t="s">
        <v>1133</v>
      </c>
      <c r="AG568" s="120" t="s">
        <v>1137</v>
      </c>
      <c r="AH568" s="120">
        <v>2</v>
      </c>
      <c r="AI568">
        <v>2</v>
      </c>
      <c r="AJ568" s="121">
        <v>1</v>
      </c>
      <c r="AK568" s="120" t="s">
        <v>74</v>
      </c>
      <c r="AL568" s="121">
        <v>0</v>
      </c>
      <c r="AM568" s="120">
        <v>5.3905000000000003</v>
      </c>
      <c r="AN568" s="120">
        <v>3.742</v>
      </c>
      <c r="AO568" s="121">
        <v>0</v>
      </c>
      <c r="AP568" s="120">
        <v>2</v>
      </c>
    </row>
    <row r="569" spans="1:42" x14ac:dyDescent="0.25">
      <c r="A569" s="79" t="s">
        <v>33</v>
      </c>
      <c r="B569" s="79" t="s">
        <v>1145</v>
      </c>
      <c r="C569" s="79" t="s">
        <v>47</v>
      </c>
      <c r="D569" s="121" t="s">
        <v>46</v>
      </c>
      <c r="E569" s="121" t="s">
        <v>56</v>
      </c>
      <c r="F569" s="133">
        <v>98</v>
      </c>
      <c r="G569" s="121" t="s">
        <v>59</v>
      </c>
      <c r="H569" s="121" t="s">
        <v>63</v>
      </c>
      <c r="I569" s="120">
        <v>2</v>
      </c>
      <c r="J569" s="120" t="s">
        <v>68</v>
      </c>
      <c r="K569" s="121" t="s">
        <v>71</v>
      </c>
      <c r="L569" s="121">
        <v>0</v>
      </c>
      <c r="M569" s="121">
        <v>0</v>
      </c>
      <c r="N569" s="121">
        <v>1</v>
      </c>
      <c r="O569" s="121">
        <v>0</v>
      </c>
      <c r="P569" s="121">
        <v>1</v>
      </c>
      <c r="Q569" s="121" t="s">
        <v>76</v>
      </c>
      <c r="R569" t="s">
        <v>1814</v>
      </c>
      <c r="S569" s="137" t="s">
        <v>1249</v>
      </c>
      <c r="T569" s="120">
        <v>3.25</v>
      </c>
      <c r="U569" s="120" t="s">
        <v>640</v>
      </c>
      <c r="V569" s="120" t="s">
        <v>639</v>
      </c>
      <c r="W569" s="120" t="s">
        <v>1846</v>
      </c>
      <c r="X569" s="120" t="s">
        <v>643</v>
      </c>
      <c r="Y569" s="120">
        <v>1.0699999332427981</v>
      </c>
      <c r="Z569" s="120" t="s">
        <v>647</v>
      </c>
      <c r="AA569" s="120">
        <v>26.034425862630211</v>
      </c>
      <c r="AB569" s="137">
        <v>44219</v>
      </c>
      <c r="AC569" s="120">
        <v>2021</v>
      </c>
      <c r="AD569" s="120">
        <v>1</v>
      </c>
      <c r="AE569" s="120" t="s">
        <v>1196</v>
      </c>
      <c r="AF569" s="120" t="s">
        <v>1133</v>
      </c>
      <c r="AG569" s="120" t="s">
        <v>1139</v>
      </c>
      <c r="AH569" s="120">
        <v>2</v>
      </c>
      <c r="AI569">
        <v>2</v>
      </c>
      <c r="AJ569" s="121">
        <v>3</v>
      </c>
      <c r="AK569" s="120" t="s">
        <v>74</v>
      </c>
      <c r="AL569" s="121">
        <v>1</v>
      </c>
      <c r="AM569" s="120">
        <v>1.0688333333333333</v>
      </c>
      <c r="AN569" s="120">
        <v>5.0701666666666663</v>
      </c>
      <c r="AO569" s="121">
        <v>0</v>
      </c>
      <c r="AP569" s="120">
        <v>2</v>
      </c>
    </row>
    <row r="570" spans="1:42" x14ac:dyDescent="0.25">
      <c r="A570" s="79" t="s">
        <v>33</v>
      </c>
      <c r="B570" s="79" t="s">
        <v>39</v>
      </c>
      <c r="C570" s="79" t="s">
        <v>47</v>
      </c>
      <c r="D570" s="121" t="s">
        <v>52</v>
      </c>
      <c r="E570" s="121" t="s">
        <v>56</v>
      </c>
      <c r="F570" s="135">
        <v>200</v>
      </c>
      <c r="G570" s="121" t="s">
        <v>59</v>
      </c>
      <c r="H570" s="121" t="s">
        <v>62</v>
      </c>
      <c r="I570" s="120">
        <v>1</v>
      </c>
      <c r="J570" s="120" t="s">
        <v>68</v>
      </c>
      <c r="K570" s="121" t="s">
        <v>71</v>
      </c>
      <c r="L570" s="121">
        <v>0</v>
      </c>
      <c r="M570" s="121">
        <v>0</v>
      </c>
      <c r="N570" s="121">
        <v>0</v>
      </c>
      <c r="O570" s="121">
        <v>0</v>
      </c>
      <c r="P570" s="121">
        <v>0</v>
      </c>
      <c r="Q570" s="121" t="s">
        <v>76</v>
      </c>
      <c r="R570" t="s">
        <v>1815</v>
      </c>
      <c r="S570" s="137" t="s">
        <v>1250</v>
      </c>
      <c r="T570" s="120">
        <v>4.1103515625</v>
      </c>
      <c r="U570" s="120" t="s">
        <v>639</v>
      </c>
      <c r="V570" s="120" t="s">
        <v>639</v>
      </c>
      <c r="W570" s="120" t="s">
        <v>1846</v>
      </c>
      <c r="X570" s="120" t="s">
        <v>643</v>
      </c>
      <c r="Y570" s="120">
        <v>1.120000004768372</v>
      </c>
      <c r="Z570" s="120" t="s">
        <v>645</v>
      </c>
      <c r="AA570" s="120">
        <v>0</v>
      </c>
      <c r="AB570" s="137">
        <v>44226</v>
      </c>
      <c r="AC570" s="120">
        <v>2021</v>
      </c>
      <c r="AD570" s="120">
        <v>1</v>
      </c>
      <c r="AE570" s="120" t="s">
        <v>1196</v>
      </c>
      <c r="AF570" s="120" t="s">
        <v>1133</v>
      </c>
      <c r="AG570" s="120" t="s">
        <v>1138</v>
      </c>
      <c r="AH570" s="120">
        <v>2</v>
      </c>
      <c r="AI570">
        <v>2</v>
      </c>
      <c r="AJ570" s="121">
        <v>1</v>
      </c>
      <c r="AK570" s="120" t="s">
        <v>74</v>
      </c>
      <c r="AL570" s="121">
        <v>0</v>
      </c>
      <c r="AM570" s="120">
        <v>2.9166666666666665</v>
      </c>
      <c r="AN570" s="120">
        <v>1.9433333333333334</v>
      </c>
      <c r="AO570" s="121">
        <v>0</v>
      </c>
      <c r="AP570" s="120">
        <v>2</v>
      </c>
    </row>
    <row r="571" spans="1:42" x14ac:dyDescent="0.25">
      <c r="A571" s="121" t="s">
        <v>33</v>
      </c>
      <c r="B571" s="121" t="s">
        <v>1145</v>
      </c>
      <c r="C571" s="121" t="s">
        <v>48</v>
      </c>
      <c r="D571" s="121" t="s">
        <v>52</v>
      </c>
      <c r="E571" s="121" t="s">
        <v>56</v>
      </c>
      <c r="F571" s="139">
        <v>50</v>
      </c>
      <c r="G571" s="121" t="s">
        <v>59</v>
      </c>
      <c r="H571" s="121" t="s">
        <v>62</v>
      </c>
      <c r="I571" s="120">
        <v>8</v>
      </c>
      <c r="J571" s="120" t="s">
        <v>69</v>
      </c>
      <c r="K571" s="121" t="s">
        <v>71</v>
      </c>
      <c r="L571" s="121">
        <v>0</v>
      </c>
      <c r="M571" s="121">
        <v>0</v>
      </c>
      <c r="N571" s="121">
        <v>0</v>
      </c>
      <c r="O571" s="121">
        <v>0</v>
      </c>
      <c r="P571" s="121">
        <v>0</v>
      </c>
      <c r="Q571" s="121" t="s">
        <v>76</v>
      </c>
      <c r="R571" t="s">
        <v>1816</v>
      </c>
      <c r="S571" s="134">
        <v>44229.95416666667</v>
      </c>
      <c r="T571" s="120">
        <v>3.8701171875</v>
      </c>
      <c r="U571" s="120" t="s">
        <v>639</v>
      </c>
      <c r="V571" s="120" t="s">
        <v>639</v>
      </c>
      <c r="W571" s="120" t="s">
        <v>1846</v>
      </c>
      <c r="X571" s="120" t="s">
        <v>643</v>
      </c>
      <c r="Y571" s="120">
        <v>0.93000000715255737</v>
      </c>
      <c r="Z571" s="120" t="s">
        <v>645</v>
      </c>
      <c r="AA571">
        <v>0</v>
      </c>
      <c r="AB571" s="137">
        <v>44229</v>
      </c>
      <c r="AC571" s="120">
        <v>2021</v>
      </c>
      <c r="AD571" s="120">
        <v>2</v>
      </c>
      <c r="AE571" s="120" t="s">
        <v>1196</v>
      </c>
      <c r="AF571" s="120" t="s">
        <v>1133</v>
      </c>
      <c r="AG571" s="120" t="s">
        <v>1139</v>
      </c>
      <c r="AH571" s="120">
        <v>2</v>
      </c>
      <c r="AI571">
        <v>2</v>
      </c>
      <c r="AJ571" s="121">
        <v>1</v>
      </c>
      <c r="AK571" s="120" t="s">
        <v>74</v>
      </c>
      <c r="AL571" s="121">
        <v>0</v>
      </c>
      <c r="AM571" s="120">
        <v>2.0003333333333333</v>
      </c>
      <c r="AN571" s="120">
        <v>8.2503333333333337</v>
      </c>
      <c r="AO571" s="121">
        <v>0</v>
      </c>
      <c r="AP571" s="120">
        <v>2</v>
      </c>
    </row>
    <row r="572" spans="1:42" x14ac:dyDescent="0.25">
      <c r="A572" s="79" t="s">
        <v>32</v>
      </c>
      <c r="B572" s="79" t="s">
        <v>1145</v>
      </c>
      <c r="C572" s="79" t="s">
        <v>48</v>
      </c>
      <c r="D572" s="121" t="s">
        <v>51</v>
      </c>
      <c r="E572" s="121" t="s">
        <v>56</v>
      </c>
      <c r="F572" s="139">
        <v>112</v>
      </c>
      <c r="G572" s="121" t="s">
        <v>59</v>
      </c>
      <c r="H572" s="121" t="s">
        <v>62</v>
      </c>
      <c r="I572" s="120">
        <v>1</v>
      </c>
      <c r="J572" s="120" t="s">
        <v>68</v>
      </c>
      <c r="K572" s="121" t="s">
        <v>71</v>
      </c>
      <c r="L572" s="121">
        <v>0</v>
      </c>
      <c r="M572" s="121">
        <v>0</v>
      </c>
      <c r="N572" s="121">
        <v>0</v>
      </c>
      <c r="O572" s="121">
        <v>0</v>
      </c>
      <c r="P572" s="121">
        <v>0</v>
      </c>
      <c r="Q572" s="121" t="s">
        <v>76</v>
      </c>
      <c r="R572" t="s">
        <v>1820</v>
      </c>
      <c r="S572" s="134">
        <v>44236.515277777777</v>
      </c>
      <c r="T572" s="120">
        <v>5.3896484375</v>
      </c>
      <c r="U572" s="120" t="s">
        <v>639</v>
      </c>
      <c r="V572" s="120" t="s">
        <v>639</v>
      </c>
      <c r="W572" s="120" t="s">
        <v>1846</v>
      </c>
      <c r="X572" s="120" t="s">
        <v>643</v>
      </c>
      <c r="Y572" s="120">
        <v>1.1499999761581421</v>
      </c>
      <c r="Z572" s="120" t="s">
        <v>645</v>
      </c>
      <c r="AA572">
        <v>0</v>
      </c>
      <c r="AB572" s="137">
        <v>44236</v>
      </c>
      <c r="AC572" s="120">
        <v>2021</v>
      </c>
      <c r="AD572" s="120">
        <v>2</v>
      </c>
      <c r="AE572" s="120" t="s">
        <v>1196</v>
      </c>
      <c r="AF572" s="120" t="s">
        <v>1133</v>
      </c>
      <c r="AG572" s="120" t="s">
        <v>1139</v>
      </c>
      <c r="AH572" s="120">
        <v>2</v>
      </c>
      <c r="AI572">
        <v>2</v>
      </c>
      <c r="AJ572" s="121">
        <v>1</v>
      </c>
      <c r="AK572" s="120" t="s">
        <v>74</v>
      </c>
      <c r="AL572" s="121">
        <v>0</v>
      </c>
      <c r="AM572" s="120">
        <v>1.5833333333333335</v>
      </c>
      <c r="AN572" s="120">
        <v>5.1166666666666663</v>
      </c>
      <c r="AO572" s="121">
        <v>0</v>
      </c>
      <c r="AP572" s="120">
        <v>2</v>
      </c>
    </row>
    <row r="573" spans="1:42" x14ac:dyDescent="0.25">
      <c r="A573" s="79" t="s">
        <v>33</v>
      </c>
      <c r="B573" s="79" t="s">
        <v>39</v>
      </c>
      <c r="C573" s="79" t="s">
        <v>48</v>
      </c>
      <c r="D573" s="121" t="s">
        <v>53</v>
      </c>
      <c r="E573" s="121" t="s">
        <v>57</v>
      </c>
      <c r="F573" s="139">
        <v>14</v>
      </c>
      <c r="G573" s="121" t="s">
        <v>61</v>
      </c>
      <c r="H573" s="121" t="s">
        <v>62</v>
      </c>
      <c r="I573" s="120">
        <v>1</v>
      </c>
      <c r="J573" s="120" t="s">
        <v>68</v>
      </c>
      <c r="K573" s="121" t="s">
        <v>71</v>
      </c>
      <c r="L573" s="121">
        <v>0</v>
      </c>
      <c r="M573" s="121">
        <v>0</v>
      </c>
      <c r="N573" s="121">
        <v>0</v>
      </c>
      <c r="O573" s="121">
        <v>0</v>
      </c>
      <c r="P573" s="121">
        <v>0</v>
      </c>
      <c r="Q573" s="121" t="s">
        <v>75</v>
      </c>
      <c r="R573" t="s">
        <v>1824</v>
      </c>
      <c r="S573" s="134">
        <v>44266.055555555555</v>
      </c>
      <c r="T573" s="120">
        <v>4.900390625</v>
      </c>
      <c r="U573" s="120" t="s">
        <v>639</v>
      </c>
      <c r="V573" s="120" t="s">
        <v>639</v>
      </c>
      <c r="W573" s="120" t="s">
        <v>1846</v>
      </c>
      <c r="X573" s="120" t="s">
        <v>643</v>
      </c>
      <c r="Y573" s="120">
        <v>1.0199999809265139</v>
      </c>
      <c r="Z573" s="120" t="s">
        <v>645</v>
      </c>
      <c r="AA573">
        <v>0</v>
      </c>
      <c r="AB573" s="137">
        <v>44266</v>
      </c>
      <c r="AC573" s="120">
        <v>2021</v>
      </c>
      <c r="AD573" s="120">
        <v>3</v>
      </c>
      <c r="AE573" s="120" t="s">
        <v>1196</v>
      </c>
      <c r="AF573" s="120" t="s">
        <v>1133</v>
      </c>
      <c r="AG573" s="120" t="s">
        <v>1138</v>
      </c>
      <c r="AH573" s="120">
        <v>2</v>
      </c>
      <c r="AI573">
        <v>2</v>
      </c>
      <c r="AJ573" s="121">
        <v>1</v>
      </c>
      <c r="AK573" s="120" t="s">
        <v>74</v>
      </c>
      <c r="AL573" s="121">
        <v>0</v>
      </c>
      <c r="AM573" s="120">
        <v>4.7350000000000003</v>
      </c>
      <c r="AN573" s="120">
        <v>-1.5931666666666668</v>
      </c>
      <c r="AO573" s="121">
        <v>0</v>
      </c>
      <c r="AP573" s="120">
        <v>2</v>
      </c>
    </row>
    <row r="574" spans="1:42" x14ac:dyDescent="0.25">
      <c r="A574" s="79" t="s">
        <v>33</v>
      </c>
      <c r="B574" s="79" t="s">
        <v>45</v>
      </c>
      <c r="C574" s="79" t="s">
        <v>47</v>
      </c>
      <c r="D574" s="121" t="s">
        <v>46</v>
      </c>
      <c r="E574" s="121" t="s">
        <v>57</v>
      </c>
      <c r="F574" s="139">
        <v>5</v>
      </c>
      <c r="G574" s="121" t="s">
        <v>60</v>
      </c>
      <c r="H574" s="121" t="s">
        <v>62</v>
      </c>
      <c r="I574" s="120">
        <v>1</v>
      </c>
      <c r="J574" s="120" t="s">
        <v>68</v>
      </c>
      <c r="K574" s="121" t="s">
        <v>71</v>
      </c>
      <c r="L574" s="121">
        <v>0</v>
      </c>
      <c r="M574" s="121">
        <v>0</v>
      </c>
      <c r="N574" s="121">
        <v>0</v>
      </c>
      <c r="O574" s="121">
        <v>0</v>
      </c>
      <c r="P574" s="121">
        <v>0</v>
      </c>
      <c r="Q574" s="121" t="s">
        <v>75</v>
      </c>
      <c r="R574" t="s">
        <v>1828</v>
      </c>
      <c r="S574" s="134">
        <v>44315.041666666664</v>
      </c>
      <c r="T574" s="120">
        <v>2.6201171875</v>
      </c>
      <c r="U574" s="120" t="s">
        <v>640</v>
      </c>
      <c r="V574" s="120" t="s">
        <v>639</v>
      </c>
      <c r="W574" s="120" t="s">
        <v>1846</v>
      </c>
      <c r="X574" s="120" t="s">
        <v>642</v>
      </c>
      <c r="Y574" s="120">
        <v>0.52999997138977051</v>
      </c>
      <c r="Z574" s="120" t="s">
        <v>647</v>
      </c>
      <c r="AA574">
        <v>7.1099060058593748</v>
      </c>
      <c r="AB574" s="137">
        <v>44315</v>
      </c>
      <c r="AC574" s="120">
        <v>2021</v>
      </c>
      <c r="AD574" s="120">
        <v>4</v>
      </c>
      <c r="AE574" s="120" t="s">
        <v>1197</v>
      </c>
      <c r="AF574" s="120" t="s">
        <v>1135</v>
      </c>
      <c r="AG574" s="120" t="s">
        <v>1139</v>
      </c>
      <c r="AH574" s="120">
        <v>2</v>
      </c>
      <c r="AI574">
        <v>2</v>
      </c>
      <c r="AJ574" s="121">
        <v>1</v>
      </c>
      <c r="AK574" s="120" t="s">
        <v>74</v>
      </c>
      <c r="AL574" s="121">
        <v>0</v>
      </c>
      <c r="AM574" s="120">
        <v>-8.6883333333333326</v>
      </c>
      <c r="AN574" s="120">
        <v>13.295</v>
      </c>
      <c r="AO574" s="121">
        <v>0</v>
      </c>
      <c r="AP574" s="120">
        <v>2</v>
      </c>
    </row>
    <row r="575" spans="1:42" x14ac:dyDescent="0.25">
      <c r="A575" s="79" t="s">
        <v>32</v>
      </c>
      <c r="B575" s="81" t="s">
        <v>34</v>
      </c>
      <c r="C575" s="79" t="s">
        <v>47</v>
      </c>
      <c r="D575" s="121" t="s">
        <v>52</v>
      </c>
      <c r="E575" s="121" t="s">
        <v>56</v>
      </c>
      <c r="F575" s="133">
        <v>208</v>
      </c>
      <c r="G575" s="121" t="s">
        <v>59</v>
      </c>
      <c r="H575" s="121" t="s">
        <v>62</v>
      </c>
      <c r="I575" s="120">
        <v>6</v>
      </c>
      <c r="J575" s="120" t="s">
        <v>69</v>
      </c>
      <c r="K575" s="121" t="s">
        <v>70</v>
      </c>
      <c r="L575" s="121">
        <v>0</v>
      </c>
      <c r="M575" s="121">
        <v>0</v>
      </c>
      <c r="N575" s="121">
        <v>0</v>
      </c>
      <c r="O575" s="121">
        <v>0</v>
      </c>
      <c r="P575" s="121">
        <v>0</v>
      </c>
      <c r="Q575" s="121" t="s">
        <v>76</v>
      </c>
      <c r="R575" t="s">
        <v>1831</v>
      </c>
      <c r="S575" s="134">
        <v>44353.666666666664</v>
      </c>
      <c r="T575" s="120">
        <v>4.9296875</v>
      </c>
      <c r="U575" s="120" t="s">
        <v>639</v>
      </c>
      <c r="V575" s="120" t="s">
        <v>639</v>
      </c>
      <c r="W575" s="120" t="s">
        <v>1847</v>
      </c>
      <c r="X575" s="120" t="s">
        <v>644</v>
      </c>
      <c r="Y575" s="120">
        <v>1.620000004768372</v>
      </c>
      <c r="Z575" s="120" t="s">
        <v>645</v>
      </c>
      <c r="AA575">
        <v>0</v>
      </c>
      <c r="AB575" s="137">
        <v>44353</v>
      </c>
      <c r="AC575" s="120">
        <v>2021</v>
      </c>
      <c r="AD575" s="120">
        <v>6</v>
      </c>
      <c r="AE575" s="120" t="s">
        <v>1197</v>
      </c>
      <c r="AF575" s="120" t="s">
        <v>1135</v>
      </c>
      <c r="AG575" s="120" t="s">
        <v>1137</v>
      </c>
      <c r="AH575" s="120">
        <v>2</v>
      </c>
      <c r="AI575">
        <v>2</v>
      </c>
      <c r="AJ575" s="121">
        <v>1</v>
      </c>
      <c r="AK575" s="120" t="s">
        <v>74</v>
      </c>
      <c r="AL575" s="121">
        <v>0</v>
      </c>
      <c r="AM575" s="120">
        <v>2.9636666666666667</v>
      </c>
      <c r="AN575" s="120">
        <v>2.7363333333333335</v>
      </c>
      <c r="AO575" s="121">
        <v>0</v>
      </c>
      <c r="AP575" s="120">
        <v>3</v>
      </c>
    </row>
    <row r="576" spans="1:42" x14ac:dyDescent="0.25">
      <c r="A576" s="79" t="s">
        <v>33</v>
      </c>
      <c r="B576" s="79" t="s">
        <v>39</v>
      </c>
      <c r="C576" s="79" t="s">
        <v>47</v>
      </c>
      <c r="D576" s="121" t="s">
        <v>46</v>
      </c>
      <c r="E576" s="121" t="s">
        <v>57</v>
      </c>
      <c r="F576" s="133">
        <v>3.5</v>
      </c>
      <c r="G576" s="121" t="s">
        <v>61</v>
      </c>
      <c r="H576" s="121" t="s">
        <v>62</v>
      </c>
      <c r="I576" s="120">
        <v>1</v>
      </c>
      <c r="J576" s="120" t="s">
        <v>68</v>
      </c>
      <c r="K576" s="121" t="s">
        <v>71</v>
      </c>
      <c r="L576" s="121">
        <v>0</v>
      </c>
      <c r="M576" s="121">
        <v>0</v>
      </c>
      <c r="N576" s="121">
        <v>0</v>
      </c>
      <c r="O576" s="121">
        <v>0</v>
      </c>
      <c r="P576" s="121">
        <v>0</v>
      </c>
      <c r="Q576" s="121" t="s">
        <v>75</v>
      </c>
      <c r="R576" t="s">
        <v>1833</v>
      </c>
      <c r="S576" s="134">
        <v>44408.947916666664</v>
      </c>
      <c r="T576" s="120">
        <v>3.33984375</v>
      </c>
      <c r="U576" s="120" t="s">
        <v>639</v>
      </c>
      <c r="V576" s="120" t="s">
        <v>639</v>
      </c>
      <c r="W576" s="120" t="s">
        <v>1847</v>
      </c>
      <c r="X576" s="120" t="s">
        <v>644</v>
      </c>
      <c r="Y576" s="120">
        <v>1.699999928474426</v>
      </c>
      <c r="Z576" s="120" t="s">
        <v>645</v>
      </c>
      <c r="AA576">
        <v>0</v>
      </c>
      <c r="AB576" s="137">
        <v>44408</v>
      </c>
      <c r="AC576" s="120">
        <v>2021</v>
      </c>
      <c r="AD576" s="120">
        <v>7</v>
      </c>
      <c r="AE576" s="120" t="s">
        <v>1197</v>
      </c>
      <c r="AF576" s="120" t="s">
        <v>1134</v>
      </c>
      <c r="AG576" s="120" t="s">
        <v>1138</v>
      </c>
      <c r="AH576" s="120">
        <v>2</v>
      </c>
      <c r="AI576">
        <v>2</v>
      </c>
      <c r="AJ576" s="121">
        <v>1</v>
      </c>
      <c r="AK576" s="120" t="s">
        <v>74</v>
      </c>
      <c r="AL576" s="121">
        <v>0</v>
      </c>
      <c r="AM576" s="120">
        <v>5.5883333333333329</v>
      </c>
      <c r="AN576" s="120">
        <v>5.3333333333333337E-2</v>
      </c>
      <c r="AO576" s="121">
        <v>0</v>
      </c>
      <c r="AP576" s="120">
        <v>2</v>
      </c>
    </row>
    <row r="577" spans="1:42" x14ac:dyDescent="0.25">
      <c r="A577" s="79" t="s">
        <v>32</v>
      </c>
      <c r="B577" s="81" t="s">
        <v>34</v>
      </c>
      <c r="C577" s="79" t="s">
        <v>47</v>
      </c>
      <c r="D577" s="121" t="s">
        <v>51</v>
      </c>
      <c r="E577" s="121" t="s">
        <v>56</v>
      </c>
      <c r="F577" s="135">
        <v>149</v>
      </c>
      <c r="G577" s="121" t="s">
        <v>59</v>
      </c>
      <c r="H577" s="121" t="s">
        <v>64</v>
      </c>
      <c r="I577" s="120">
        <v>4</v>
      </c>
      <c r="J577" s="120" t="s">
        <v>69</v>
      </c>
      <c r="K577" s="121" t="s">
        <v>71</v>
      </c>
      <c r="L577" s="121">
        <v>0</v>
      </c>
      <c r="M577" s="121">
        <v>0</v>
      </c>
      <c r="N577" s="121">
        <v>0</v>
      </c>
      <c r="O577" s="121">
        <v>0</v>
      </c>
      <c r="P577" s="121">
        <v>0</v>
      </c>
      <c r="Q577" s="121" t="s">
        <v>76</v>
      </c>
      <c r="R577" t="s">
        <v>1839</v>
      </c>
      <c r="S577" s="134">
        <v>44494.371527777781</v>
      </c>
      <c r="T577" s="120">
        <v>5.7900390625</v>
      </c>
      <c r="U577" s="120" t="s">
        <v>641</v>
      </c>
      <c r="V577" s="120" t="s">
        <v>641</v>
      </c>
      <c r="W577" s="120" t="s">
        <v>1846</v>
      </c>
      <c r="X577" s="120" t="s">
        <v>643</v>
      </c>
      <c r="Y577" s="120">
        <v>0.99</v>
      </c>
      <c r="Z577" s="120" t="s">
        <v>647</v>
      </c>
      <c r="AA577">
        <v>15.698850193023681</v>
      </c>
      <c r="AB577" s="137">
        <v>44494</v>
      </c>
      <c r="AC577" s="120">
        <v>2021</v>
      </c>
      <c r="AD577" s="120">
        <v>10</v>
      </c>
      <c r="AE577" s="120" t="s">
        <v>1197</v>
      </c>
      <c r="AF577" s="120" t="s">
        <v>1136</v>
      </c>
      <c r="AG577" s="120" t="s">
        <v>1137</v>
      </c>
      <c r="AH577" s="120">
        <v>3</v>
      </c>
      <c r="AI577">
        <v>2</v>
      </c>
      <c r="AJ577" s="121">
        <v>2</v>
      </c>
      <c r="AK577" s="120" t="s">
        <v>74</v>
      </c>
      <c r="AL577" s="121">
        <v>1</v>
      </c>
      <c r="AM577" s="120">
        <v>2.2166666666666668</v>
      </c>
      <c r="AN577" s="120">
        <v>4.833333333333333</v>
      </c>
      <c r="AO577" s="121">
        <v>0</v>
      </c>
      <c r="AP577" s="120">
        <v>2</v>
      </c>
    </row>
    <row r="578" spans="1:42" ht="15" customHeight="1" x14ac:dyDescent="0.25">
      <c r="A578" s="79" t="s">
        <v>33</v>
      </c>
      <c r="B578" s="79" t="s">
        <v>45</v>
      </c>
      <c r="C578" s="81" t="s">
        <v>50</v>
      </c>
      <c r="D578" s="121" t="s">
        <v>53</v>
      </c>
      <c r="E578" s="121" t="s">
        <v>57</v>
      </c>
      <c r="F578" s="139">
        <v>1</v>
      </c>
      <c r="G578" s="121" t="s">
        <v>60</v>
      </c>
      <c r="H578" s="121" t="s">
        <v>64</v>
      </c>
      <c r="I578" s="120">
        <v>4</v>
      </c>
      <c r="J578" s="120" t="s">
        <v>69</v>
      </c>
      <c r="K578" s="121" t="s">
        <v>71</v>
      </c>
      <c r="L578" s="121">
        <v>0</v>
      </c>
      <c r="M578" s="121">
        <v>0</v>
      </c>
      <c r="N578" s="121">
        <v>0</v>
      </c>
      <c r="O578" s="121">
        <v>0</v>
      </c>
      <c r="P578" s="121">
        <v>0</v>
      </c>
      <c r="Q578" s="121" t="s">
        <v>75</v>
      </c>
      <c r="R578" t="s">
        <v>1840</v>
      </c>
      <c r="S578" s="134">
        <v>44512.104166666664</v>
      </c>
      <c r="T578" s="120">
        <v>3.2998046875</v>
      </c>
      <c r="U578" s="120" t="s">
        <v>640</v>
      </c>
      <c r="V578" s="120" t="s">
        <v>639</v>
      </c>
      <c r="W578" s="120" t="s">
        <v>1845</v>
      </c>
      <c r="X578" s="120" t="s">
        <v>642</v>
      </c>
      <c r="Y578" s="120">
        <v>0.47</v>
      </c>
      <c r="Z578" s="120" t="s">
        <v>645</v>
      </c>
      <c r="AA578">
        <v>0</v>
      </c>
      <c r="AB578" s="137">
        <v>44512</v>
      </c>
      <c r="AC578" s="120">
        <v>2021</v>
      </c>
      <c r="AD578" s="120">
        <v>11</v>
      </c>
      <c r="AE578" s="120" t="s">
        <v>1196</v>
      </c>
      <c r="AF578" s="120" t="s">
        <v>1136</v>
      </c>
      <c r="AG578" s="120" t="s">
        <v>1139</v>
      </c>
      <c r="AH578" s="120">
        <v>2</v>
      </c>
      <c r="AI578">
        <v>1</v>
      </c>
      <c r="AJ578" s="121">
        <v>2</v>
      </c>
      <c r="AK578" s="120" t="s">
        <v>74</v>
      </c>
      <c r="AL578" s="121">
        <v>1</v>
      </c>
      <c r="AM578" s="120">
        <v>-6.0765000000000002</v>
      </c>
      <c r="AN578" s="120">
        <v>12.311666666666667</v>
      </c>
      <c r="AO578" s="121">
        <v>0</v>
      </c>
      <c r="AP578" s="120">
        <v>2</v>
      </c>
    </row>
    <row r="579" spans="1:42" x14ac:dyDescent="0.25">
      <c r="A579" s="121" t="s">
        <v>33</v>
      </c>
      <c r="B579" s="121" t="s">
        <v>46</v>
      </c>
      <c r="C579" s="121" t="s">
        <v>47</v>
      </c>
      <c r="D579" s="121" t="s">
        <v>53</v>
      </c>
      <c r="E579" s="121" t="s">
        <v>57</v>
      </c>
      <c r="F579" s="144">
        <v>5</v>
      </c>
      <c r="G579" s="121" t="s">
        <v>61</v>
      </c>
      <c r="H579" s="121" t="s">
        <v>64</v>
      </c>
      <c r="I579" s="121">
        <v>1</v>
      </c>
      <c r="J579" s="120" t="s">
        <v>68</v>
      </c>
      <c r="K579" s="121" t="s">
        <v>71</v>
      </c>
      <c r="L579" s="121">
        <v>0</v>
      </c>
      <c r="M579" s="121">
        <v>0</v>
      </c>
      <c r="N579" s="121">
        <v>0</v>
      </c>
      <c r="O579" s="121">
        <v>0</v>
      </c>
      <c r="P579" s="121">
        <v>0</v>
      </c>
      <c r="Q579" s="121" t="s">
        <v>76</v>
      </c>
      <c r="R579" t="s">
        <v>1835</v>
      </c>
      <c r="S579" s="134">
        <v>44538.208333333336</v>
      </c>
      <c r="T579" s="120">
        <v>4.3256268579999997</v>
      </c>
      <c r="U579" s="120" t="s">
        <v>639</v>
      </c>
      <c r="V579" s="134" t="s">
        <v>639</v>
      </c>
      <c r="W579" s="120" t="s">
        <v>1846</v>
      </c>
      <c r="X579" s="120" t="s">
        <v>642</v>
      </c>
      <c r="Y579" s="120">
        <v>0.6</v>
      </c>
      <c r="Z579" s="120" t="s">
        <v>645</v>
      </c>
      <c r="AA579">
        <v>0</v>
      </c>
      <c r="AB579" s="137">
        <v>44538</v>
      </c>
      <c r="AC579" s="120">
        <v>2021</v>
      </c>
      <c r="AD579" s="120">
        <v>12</v>
      </c>
      <c r="AE579" s="120" t="s">
        <v>1196</v>
      </c>
      <c r="AF579" s="120" t="s">
        <v>1136</v>
      </c>
      <c r="AG579" s="120" t="s">
        <v>1140</v>
      </c>
      <c r="AH579" s="120">
        <v>2</v>
      </c>
      <c r="AI579">
        <v>2</v>
      </c>
      <c r="AJ579" s="121">
        <v>2</v>
      </c>
      <c r="AK579" s="120" t="s">
        <v>74</v>
      </c>
      <c r="AL579" s="121">
        <v>1</v>
      </c>
      <c r="AM579" s="120">
        <v>7.3453333333333335</v>
      </c>
      <c r="AN579" s="121">
        <v>-10.886666666666667</v>
      </c>
      <c r="AO579" s="121">
        <v>1</v>
      </c>
      <c r="AP579" s="120">
        <v>2</v>
      </c>
    </row>
    <row r="580" spans="1:42" x14ac:dyDescent="0.25">
      <c r="A580" s="121" t="s">
        <v>32</v>
      </c>
      <c r="B580" s="121" t="s">
        <v>1147</v>
      </c>
      <c r="C580" s="121" t="s">
        <v>47</v>
      </c>
      <c r="D580" s="121" t="s">
        <v>46</v>
      </c>
      <c r="E580" s="121" t="s">
        <v>56</v>
      </c>
      <c r="F580" s="139">
        <v>46</v>
      </c>
      <c r="G580" s="121" t="s">
        <v>59</v>
      </c>
      <c r="H580" s="121" t="s">
        <v>63</v>
      </c>
      <c r="I580" s="121">
        <v>7</v>
      </c>
      <c r="J580" s="120" t="s">
        <v>69</v>
      </c>
      <c r="K580" s="121" t="s">
        <v>71</v>
      </c>
      <c r="L580" s="121">
        <v>0</v>
      </c>
      <c r="M580" s="121">
        <v>0</v>
      </c>
      <c r="N580" s="121">
        <v>1</v>
      </c>
      <c r="O580" s="121">
        <v>1</v>
      </c>
      <c r="P580" s="121">
        <v>0</v>
      </c>
      <c r="Q580" s="121" t="s">
        <v>75</v>
      </c>
      <c r="R580" t="s">
        <v>1837</v>
      </c>
      <c r="S580" s="134">
        <v>44543.602083333331</v>
      </c>
      <c r="T580" s="120">
        <v>4.9856142349999999</v>
      </c>
      <c r="U580" s="120" t="s">
        <v>639</v>
      </c>
      <c r="V580" s="134" t="s">
        <v>639</v>
      </c>
      <c r="W580" s="120" t="s">
        <v>1846</v>
      </c>
      <c r="X580" s="120" t="s">
        <v>643</v>
      </c>
      <c r="Y580" s="120">
        <v>1</v>
      </c>
      <c r="Z580" s="120" t="s">
        <v>645</v>
      </c>
      <c r="AA580">
        <v>0</v>
      </c>
      <c r="AB580" s="137">
        <v>44543</v>
      </c>
      <c r="AC580" s="120">
        <v>2021</v>
      </c>
      <c r="AD580" s="120">
        <v>12</v>
      </c>
      <c r="AE580" s="120" t="s">
        <v>1196</v>
      </c>
      <c r="AF580" s="120" t="s">
        <v>1136</v>
      </c>
      <c r="AG580" s="120" t="s">
        <v>1137</v>
      </c>
      <c r="AH580" s="120">
        <v>2</v>
      </c>
      <c r="AI580">
        <v>2</v>
      </c>
      <c r="AJ580" s="121">
        <v>3</v>
      </c>
      <c r="AK580" s="120" t="s">
        <v>74</v>
      </c>
      <c r="AL580" s="121">
        <v>1</v>
      </c>
      <c r="AM580" s="120">
        <v>3.1903333333333332</v>
      </c>
      <c r="AN580" s="121">
        <v>7.8170000000000002</v>
      </c>
      <c r="AO580" s="121">
        <v>1</v>
      </c>
      <c r="AP580" s="120">
        <v>2</v>
      </c>
    </row>
    <row r="581" spans="1:42" x14ac:dyDescent="0.25">
      <c r="A581" s="79" t="s">
        <v>33</v>
      </c>
      <c r="B581" s="79" t="s">
        <v>42</v>
      </c>
      <c r="C581" s="79" t="s">
        <v>47</v>
      </c>
      <c r="D581" s="121" t="s">
        <v>50</v>
      </c>
      <c r="E581" s="121" t="s">
        <v>57</v>
      </c>
      <c r="F581" s="133">
        <v>4</v>
      </c>
      <c r="G581" s="121" t="s">
        <v>60</v>
      </c>
      <c r="H581" s="121" t="s">
        <v>64</v>
      </c>
      <c r="I581" s="120">
        <v>2</v>
      </c>
      <c r="J581" s="120" t="s">
        <v>68</v>
      </c>
      <c r="K581" s="121" t="s">
        <v>72</v>
      </c>
      <c r="L581" s="121">
        <v>0</v>
      </c>
      <c r="M581" s="121">
        <v>0</v>
      </c>
      <c r="N581" s="121">
        <v>0</v>
      </c>
      <c r="O581" s="121">
        <v>0</v>
      </c>
      <c r="P581" s="121">
        <v>0</v>
      </c>
      <c r="Q581" s="121" t="s">
        <v>76</v>
      </c>
      <c r="R581" t="s">
        <v>1810</v>
      </c>
      <c r="S581" s="137" t="s">
        <v>1246</v>
      </c>
      <c r="T581" s="120">
        <v>1.4599609375</v>
      </c>
      <c r="U581" s="120" t="s">
        <v>1842</v>
      </c>
      <c r="V581" s="120" t="s">
        <v>640</v>
      </c>
      <c r="W581" s="120" t="s">
        <v>1846</v>
      </c>
      <c r="X581" s="120" t="s">
        <v>643</v>
      </c>
      <c r="Y581" s="120">
        <v>1.120000004768372</v>
      </c>
      <c r="Z581" s="120" t="s">
        <v>645</v>
      </c>
      <c r="AA581">
        <v>0.58842921257019043</v>
      </c>
      <c r="AB581" s="137">
        <v>44200</v>
      </c>
      <c r="AC581" s="120">
        <v>2021</v>
      </c>
      <c r="AD581" s="120">
        <v>1</v>
      </c>
      <c r="AE581" s="120" t="s">
        <v>1196</v>
      </c>
      <c r="AF581" s="120" t="s">
        <v>1133</v>
      </c>
      <c r="AG581" s="120" t="s">
        <v>1139</v>
      </c>
      <c r="AH581" s="120">
        <v>1</v>
      </c>
      <c r="AI581">
        <v>1</v>
      </c>
      <c r="AJ581" s="121">
        <v>2</v>
      </c>
      <c r="AK581" s="120" t="s">
        <v>75</v>
      </c>
      <c r="AL581" s="121">
        <v>1</v>
      </c>
      <c r="AM581" s="120">
        <v>-4.7155000000000005</v>
      </c>
      <c r="AN581" s="120">
        <v>11.736833333333333</v>
      </c>
      <c r="AO581" s="121">
        <v>0</v>
      </c>
      <c r="AP581" s="120">
        <v>1</v>
      </c>
    </row>
    <row r="582" spans="1:42" ht="15" customHeight="1" x14ac:dyDescent="0.25">
      <c r="A582" s="79" t="s">
        <v>33</v>
      </c>
      <c r="B582" s="81" t="s">
        <v>1192</v>
      </c>
      <c r="C582" s="81" t="s">
        <v>50</v>
      </c>
      <c r="D582" s="121" t="s">
        <v>50</v>
      </c>
      <c r="E582" s="121" t="s">
        <v>57</v>
      </c>
      <c r="F582" s="133">
        <v>3</v>
      </c>
      <c r="G582" s="121" t="s">
        <v>60</v>
      </c>
      <c r="H582" s="121" t="s">
        <v>64</v>
      </c>
      <c r="I582" s="120">
        <v>3</v>
      </c>
      <c r="J582" s="120" t="s">
        <v>68</v>
      </c>
      <c r="K582" s="121" t="s">
        <v>71</v>
      </c>
      <c r="L582" s="121">
        <v>0</v>
      </c>
      <c r="M582" s="121">
        <v>0</v>
      </c>
      <c r="N582" s="121">
        <v>0</v>
      </c>
      <c r="O582" s="121">
        <v>0</v>
      </c>
      <c r="P582" s="121">
        <v>0</v>
      </c>
      <c r="Q582" s="121" t="s">
        <v>75</v>
      </c>
      <c r="R582" t="s">
        <v>1811</v>
      </c>
      <c r="S582" s="137" t="s">
        <v>1247</v>
      </c>
      <c r="T582" s="120">
        <v>2.41015625</v>
      </c>
      <c r="U582" s="120" t="s">
        <v>640</v>
      </c>
      <c r="V582" s="120" t="s">
        <v>640</v>
      </c>
      <c r="W582" s="120" t="s">
        <v>1845</v>
      </c>
      <c r="X582" s="120" t="s">
        <v>642</v>
      </c>
      <c r="Y582" s="120">
        <v>0.40999999642372131</v>
      </c>
      <c r="Z582" s="120" t="s">
        <v>645</v>
      </c>
      <c r="AA582" s="120">
        <v>0</v>
      </c>
      <c r="AB582" s="137">
        <v>44214</v>
      </c>
      <c r="AC582" s="120">
        <v>2021</v>
      </c>
      <c r="AD582" s="120">
        <v>1</v>
      </c>
      <c r="AE582" s="120" t="s">
        <v>1196</v>
      </c>
      <c r="AF582" s="120" t="s">
        <v>1133</v>
      </c>
      <c r="AG582" s="120" t="s">
        <v>1139</v>
      </c>
      <c r="AH582" s="120">
        <v>1</v>
      </c>
      <c r="AI582">
        <v>1</v>
      </c>
      <c r="AJ582" s="121">
        <v>2</v>
      </c>
      <c r="AK582" s="120" t="s">
        <v>75</v>
      </c>
      <c r="AL582" s="121">
        <v>1</v>
      </c>
      <c r="AM582" s="120">
        <v>-6.0333333333333332</v>
      </c>
      <c r="AN582" s="120">
        <v>12.358333333333333</v>
      </c>
      <c r="AO582" s="121">
        <v>0</v>
      </c>
      <c r="AP582" s="120">
        <v>2</v>
      </c>
    </row>
    <row r="583" spans="1:42" ht="15" customHeight="1" x14ac:dyDescent="0.25">
      <c r="A583" s="79" t="s">
        <v>32</v>
      </c>
      <c r="B583" s="79" t="s">
        <v>1145</v>
      </c>
      <c r="C583" s="81" t="s">
        <v>50</v>
      </c>
      <c r="D583" s="121" t="s">
        <v>50</v>
      </c>
      <c r="E583" s="121" t="s">
        <v>56</v>
      </c>
      <c r="F583" s="133">
        <v>50</v>
      </c>
      <c r="G583" s="121" t="s">
        <v>60</v>
      </c>
      <c r="H583" s="121" t="s">
        <v>62</v>
      </c>
      <c r="I583" s="120">
        <v>1</v>
      </c>
      <c r="J583" s="120" t="s">
        <v>68</v>
      </c>
      <c r="K583" s="121" t="s">
        <v>71</v>
      </c>
      <c r="L583" s="121">
        <v>0</v>
      </c>
      <c r="M583" s="121">
        <v>0</v>
      </c>
      <c r="N583" s="121">
        <v>0</v>
      </c>
      <c r="O583" s="121">
        <v>0</v>
      </c>
      <c r="P583" s="121">
        <v>0</v>
      </c>
      <c r="Q583" s="121" t="s">
        <v>76</v>
      </c>
      <c r="R583" t="s">
        <v>1818</v>
      </c>
      <c r="S583" s="134">
        <v>44235.263888888891</v>
      </c>
      <c r="T583" s="120">
        <v>3.240234375</v>
      </c>
      <c r="U583" s="120" t="s">
        <v>640</v>
      </c>
      <c r="V583" s="120" t="s">
        <v>639</v>
      </c>
      <c r="W583" s="120" t="s">
        <v>1846</v>
      </c>
      <c r="X583" s="120" t="s">
        <v>643</v>
      </c>
      <c r="Y583" s="120">
        <v>1.2099999189376831</v>
      </c>
      <c r="Z583" s="120" t="s">
        <v>645</v>
      </c>
      <c r="AA583">
        <v>0</v>
      </c>
      <c r="AB583" s="137">
        <v>44235</v>
      </c>
      <c r="AC583" s="120">
        <v>2021</v>
      </c>
      <c r="AD583" s="120">
        <v>2</v>
      </c>
      <c r="AE583" s="120" t="s">
        <v>1196</v>
      </c>
      <c r="AF583" s="120" t="s">
        <v>1133</v>
      </c>
      <c r="AG583" s="120" t="s">
        <v>1139</v>
      </c>
      <c r="AH583" s="120">
        <v>2</v>
      </c>
      <c r="AI583">
        <v>1</v>
      </c>
      <c r="AJ583" s="121">
        <v>1</v>
      </c>
      <c r="AK583" s="120" t="s">
        <v>75</v>
      </c>
      <c r="AL583" s="121">
        <v>0</v>
      </c>
      <c r="AM583" s="120">
        <v>-0.71516666666666662</v>
      </c>
      <c r="AN583" s="120">
        <v>6.1318333333333337</v>
      </c>
      <c r="AO583" s="121">
        <v>0</v>
      </c>
      <c r="AP583" s="120">
        <v>2</v>
      </c>
    </row>
    <row r="584" spans="1:42" x14ac:dyDescent="0.25">
      <c r="A584" s="121" t="s">
        <v>33</v>
      </c>
      <c r="B584" s="121" t="s">
        <v>37</v>
      </c>
      <c r="C584" s="121" t="s">
        <v>48</v>
      </c>
      <c r="D584" s="121" t="s">
        <v>50</v>
      </c>
      <c r="E584" s="121" t="s">
        <v>56</v>
      </c>
      <c r="F584" s="133">
        <v>75</v>
      </c>
      <c r="G584" s="121" t="s">
        <v>59</v>
      </c>
      <c r="H584" s="121" t="s">
        <v>62</v>
      </c>
      <c r="I584" s="120">
        <v>1</v>
      </c>
      <c r="J584" s="120" t="s">
        <v>68</v>
      </c>
      <c r="K584" s="121" t="s">
        <v>71</v>
      </c>
      <c r="L584" s="121">
        <v>0</v>
      </c>
      <c r="M584" s="121">
        <v>0</v>
      </c>
      <c r="N584" s="121">
        <v>0</v>
      </c>
      <c r="O584" s="121">
        <v>0</v>
      </c>
      <c r="P584" s="121">
        <v>0</v>
      </c>
      <c r="Q584" s="121" t="s">
        <v>76</v>
      </c>
      <c r="R584" t="s">
        <v>1819</v>
      </c>
      <c r="S584" s="134">
        <v>44235.197222222225</v>
      </c>
      <c r="T584" s="120">
        <v>3.9501953125</v>
      </c>
      <c r="U584" s="120" t="s">
        <v>639</v>
      </c>
      <c r="V584" s="120" t="s">
        <v>639</v>
      </c>
      <c r="W584" s="120" t="s">
        <v>1846</v>
      </c>
      <c r="X584" s="120" t="s">
        <v>643</v>
      </c>
      <c r="Y584" s="120">
        <v>1.2599999904632571</v>
      </c>
      <c r="Z584" t="s">
        <v>645</v>
      </c>
      <c r="AA584">
        <v>1.14709734916687E-3</v>
      </c>
      <c r="AB584" s="137">
        <v>44235</v>
      </c>
      <c r="AC584" s="120">
        <v>2021</v>
      </c>
      <c r="AD584" s="120">
        <v>2</v>
      </c>
      <c r="AE584" s="120" t="s">
        <v>1196</v>
      </c>
      <c r="AF584" s="120" t="s">
        <v>1133</v>
      </c>
      <c r="AG584" s="120" t="s">
        <v>1139</v>
      </c>
      <c r="AH584" s="120">
        <v>2</v>
      </c>
      <c r="AI584">
        <v>2</v>
      </c>
      <c r="AJ584" s="121">
        <v>1</v>
      </c>
      <c r="AK584" s="120" t="s">
        <v>75</v>
      </c>
      <c r="AL584" s="121">
        <v>0</v>
      </c>
      <c r="AM584" s="120">
        <v>-0.99666666666666659</v>
      </c>
      <c r="AN584" s="120">
        <v>7.5383333333333331</v>
      </c>
      <c r="AO584" s="121">
        <v>0</v>
      </c>
      <c r="AP584" s="120">
        <v>2</v>
      </c>
    </row>
    <row r="585" spans="1:42" ht="15" customHeight="1" x14ac:dyDescent="0.25">
      <c r="A585" s="79" t="s">
        <v>33</v>
      </c>
      <c r="B585" s="79" t="s">
        <v>45</v>
      </c>
      <c r="C585" s="79" t="s">
        <v>47</v>
      </c>
      <c r="D585" s="121" t="s">
        <v>50</v>
      </c>
      <c r="E585" s="121" t="s">
        <v>57</v>
      </c>
      <c r="F585" s="133">
        <v>1</v>
      </c>
      <c r="G585" s="121" t="s">
        <v>60</v>
      </c>
      <c r="H585" s="121" t="s">
        <v>64</v>
      </c>
      <c r="I585" s="120">
        <v>6</v>
      </c>
      <c r="J585" s="120" t="s">
        <v>69</v>
      </c>
      <c r="K585" s="121" t="s">
        <v>71</v>
      </c>
      <c r="L585" s="121">
        <v>0</v>
      </c>
      <c r="M585" s="121">
        <v>0</v>
      </c>
      <c r="N585" s="121">
        <v>0</v>
      </c>
      <c r="O585" s="121">
        <v>0</v>
      </c>
      <c r="P585" s="121">
        <v>0</v>
      </c>
      <c r="Q585" s="121" t="s">
        <v>75</v>
      </c>
      <c r="R585" t="s">
        <v>1821</v>
      </c>
      <c r="S585" s="134">
        <v>44253.104166666664</v>
      </c>
      <c r="T585" s="120">
        <v>2.900390625</v>
      </c>
      <c r="U585" s="120" t="s">
        <v>640</v>
      </c>
      <c r="V585" s="120" t="s">
        <v>639</v>
      </c>
      <c r="W585" s="120" t="s">
        <v>1845</v>
      </c>
      <c r="X585" s="120" t="s">
        <v>642</v>
      </c>
      <c r="Y585" s="120">
        <v>0.37000000476837158</v>
      </c>
      <c r="Z585" s="120" t="s">
        <v>645</v>
      </c>
      <c r="AA585">
        <v>0</v>
      </c>
      <c r="AB585" s="137">
        <v>44253</v>
      </c>
      <c r="AC585" s="120">
        <v>2021</v>
      </c>
      <c r="AD585" s="120">
        <v>2</v>
      </c>
      <c r="AE585" s="120" t="s">
        <v>1196</v>
      </c>
      <c r="AF585" s="120" t="s">
        <v>1133</v>
      </c>
      <c r="AG585" s="120" t="s">
        <v>1139</v>
      </c>
      <c r="AH585" s="120">
        <v>2</v>
      </c>
      <c r="AI585">
        <v>1</v>
      </c>
      <c r="AJ585" s="121">
        <v>2</v>
      </c>
      <c r="AK585" s="120" t="s">
        <v>75</v>
      </c>
      <c r="AL585" s="121">
        <v>1</v>
      </c>
      <c r="AM585" s="120">
        <v>-8.7520000000000007</v>
      </c>
      <c r="AN585" s="120">
        <v>13.284666666666666</v>
      </c>
      <c r="AO585" s="121">
        <v>0</v>
      </c>
      <c r="AP585" s="120">
        <v>2</v>
      </c>
    </row>
    <row r="586" spans="1:42" ht="15" customHeight="1" x14ac:dyDescent="0.25">
      <c r="A586" s="79" t="s">
        <v>33</v>
      </c>
      <c r="B586" s="79" t="s">
        <v>41</v>
      </c>
      <c r="C586" s="79" t="s">
        <v>47</v>
      </c>
      <c r="D586" s="121" t="s">
        <v>50</v>
      </c>
      <c r="E586" s="121" t="s">
        <v>57</v>
      </c>
      <c r="F586" s="133">
        <v>20</v>
      </c>
      <c r="G586" s="121" t="s">
        <v>61</v>
      </c>
      <c r="H586" s="121" t="s">
        <v>64</v>
      </c>
      <c r="I586" s="120">
        <v>8</v>
      </c>
      <c r="J586" s="120" t="s">
        <v>69</v>
      </c>
      <c r="K586" s="121" t="s">
        <v>71</v>
      </c>
      <c r="L586" s="121">
        <v>0</v>
      </c>
      <c r="M586" s="121">
        <v>0</v>
      </c>
      <c r="N586" s="121">
        <v>0</v>
      </c>
      <c r="O586" s="121">
        <v>0</v>
      </c>
      <c r="P586" s="121">
        <v>0</v>
      </c>
      <c r="Q586" s="121" t="s">
        <v>75</v>
      </c>
      <c r="R586" t="s">
        <v>1822</v>
      </c>
      <c r="S586" s="134">
        <v>44254.104166666664</v>
      </c>
      <c r="T586" s="120">
        <v>1.252532958984375</v>
      </c>
      <c r="U586" s="120" t="s">
        <v>1842</v>
      </c>
      <c r="V586" s="120" t="s">
        <v>640</v>
      </c>
      <c r="W586" s="120" t="s">
        <v>1846</v>
      </c>
      <c r="X586" s="120" t="s">
        <v>643</v>
      </c>
      <c r="Y586" s="120">
        <v>1.0164200000000001</v>
      </c>
      <c r="Z586" s="120" t="s">
        <v>645</v>
      </c>
      <c r="AA586">
        <v>0</v>
      </c>
      <c r="AB586" s="137">
        <v>44254</v>
      </c>
      <c r="AC586" s="120">
        <v>2021</v>
      </c>
      <c r="AD586" s="120">
        <v>2</v>
      </c>
      <c r="AE586" s="120" t="s">
        <v>1196</v>
      </c>
      <c r="AF586" s="120" t="s">
        <v>1133</v>
      </c>
      <c r="AG586" s="120" t="s">
        <v>1140</v>
      </c>
      <c r="AH586" s="120">
        <v>1</v>
      </c>
      <c r="AI586">
        <v>1</v>
      </c>
      <c r="AJ586" s="121">
        <v>2</v>
      </c>
      <c r="AK586" s="120" t="s">
        <v>75</v>
      </c>
      <c r="AL586" s="121">
        <v>1</v>
      </c>
      <c r="AM586" s="120">
        <v>9.1999999999999993</v>
      </c>
      <c r="AN586" s="120">
        <v>-12.716666666666667</v>
      </c>
      <c r="AO586" s="121">
        <v>0</v>
      </c>
      <c r="AP586" s="120">
        <v>2</v>
      </c>
    </row>
    <row r="587" spans="1:42" ht="15" customHeight="1" x14ac:dyDescent="0.25">
      <c r="A587" s="79" t="s">
        <v>32</v>
      </c>
      <c r="B587" s="79" t="s">
        <v>45</v>
      </c>
      <c r="C587" s="79" t="s">
        <v>47</v>
      </c>
      <c r="D587" s="121" t="s">
        <v>50</v>
      </c>
      <c r="E587" s="121" t="s">
        <v>57</v>
      </c>
      <c r="F587" s="135">
        <v>1.5</v>
      </c>
      <c r="G587" s="121" t="s">
        <v>60</v>
      </c>
      <c r="H587" s="121" t="s">
        <v>64</v>
      </c>
      <c r="I587" s="120">
        <v>4</v>
      </c>
      <c r="J587" s="120" t="s">
        <v>68</v>
      </c>
      <c r="K587" s="121" t="s">
        <v>71</v>
      </c>
      <c r="L587" s="121">
        <v>0</v>
      </c>
      <c r="M587" s="121">
        <v>0</v>
      </c>
      <c r="N587" s="121">
        <v>0</v>
      </c>
      <c r="O587" s="121">
        <v>0</v>
      </c>
      <c r="P587" s="121">
        <v>0</v>
      </c>
      <c r="Q587" s="121" t="s">
        <v>75</v>
      </c>
      <c r="R587" t="s">
        <v>1823</v>
      </c>
      <c r="S587" s="134">
        <v>44265.291666666664</v>
      </c>
      <c r="T587" s="120">
        <v>3.25</v>
      </c>
      <c r="U587" s="120" t="s">
        <v>640</v>
      </c>
      <c r="V587" s="120" t="s">
        <v>639</v>
      </c>
      <c r="W587" s="120" t="s">
        <v>1845</v>
      </c>
      <c r="X587" s="120" t="s">
        <v>642</v>
      </c>
      <c r="Y587" s="120">
        <v>0.37999999523162842</v>
      </c>
      <c r="Z587" s="120" t="s">
        <v>645</v>
      </c>
      <c r="AA587">
        <v>0</v>
      </c>
      <c r="AB587" s="137">
        <v>44265</v>
      </c>
      <c r="AC587" s="120">
        <v>2021</v>
      </c>
      <c r="AD587" s="120">
        <v>3</v>
      </c>
      <c r="AE587" s="120" t="s">
        <v>1196</v>
      </c>
      <c r="AF587" s="120" t="s">
        <v>1133</v>
      </c>
      <c r="AG587" s="120" t="s">
        <v>1139</v>
      </c>
      <c r="AH587" s="120">
        <v>2</v>
      </c>
      <c r="AI587">
        <v>1</v>
      </c>
      <c r="AJ587" s="121">
        <v>2</v>
      </c>
      <c r="AK587" s="120" t="s">
        <v>75</v>
      </c>
      <c r="AL587" s="121">
        <v>1</v>
      </c>
      <c r="AM587" s="120">
        <v>-8.7416666666666671</v>
      </c>
      <c r="AN587" s="120">
        <v>13.251666666666667</v>
      </c>
      <c r="AO587" s="121">
        <v>0</v>
      </c>
      <c r="AP587" s="120">
        <v>2</v>
      </c>
    </row>
    <row r="588" spans="1:42" ht="15" customHeight="1" x14ac:dyDescent="0.25">
      <c r="A588" s="79" t="s">
        <v>32</v>
      </c>
      <c r="B588" s="81" t="s">
        <v>34</v>
      </c>
      <c r="C588" s="81" t="s">
        <v>50</v>
      </c>
      <c r="D588" s="121" t="s">
        <v>50</v>
      </c>
      <c r="E588" s="121" t="s">
        <v>56</v>
      </c>
      <c r="F588" s="139">
        <v>208</v>
      </c>
      <c r="G588" s="121" t="s">
        <v>59</v>
      </c>
      <c r="H588" s="121" t="s">
        <v>62</v>
      </c>
      <c r="I588" s="120">
        <v>1</v>
      </c>
      <c r="J588" s="120" t="s">
        <v>68</v>
      </c>
      <c r="K588" s="121" t="s">
        <v>71</v>
      </c>
      <c r="L588" s="121">
        <v>0</v>
      </c>
      <c r="M588" s="121">
        <v>0</v>
      </c>
      <c r="N588" s="121">
        <v>0</v>
      </c>
      <c r="O588" s="121">
        <v>0</v>
      </c>
      <c r="P588" s="121">
        <v>0</v>
      </c>
      <c r="Q588" s="121" t="s">
        <v>76</v>
      </c>
      <c r="R588" t="s">
        <v>1826</v>
      </c>
      <c r="S588" s="134">
        <v>44269.306250000001</v>
      </c>
      <c r="T588" s="120">
        <v>5.2099609375</v>
      </c>
      <c r="U588" s="120" t="s">
        <v>639</v>
      </c>
      <c r="V588" s="120" t="s">
        <v>639</v>
      </c>
      <c r="W588" s="120" t="s">
        <v>1846</v>
      </c>
      <c r="X588" s="120" t="s">
        <v>643</v>
      </c>
      <c r="Y588" s="120">
        <v>1.0900000333786011</v>
      </c>
      <c r="Z588" s="120" t="s">
        <v>645</v>
      </c>
      <c r="AA588">
        <v>0</v>
      </c>
      <c r="AB588" s="137">
        <v>44269</v>
      </c>
      <c r="AC588" s="120">
        <v>2021</v>
      </c>
      <c r="AD588" s="120">
        <v>3</v>
      </c>
      <c r="AE588" s="120" t="s">
        <v>1196</v>
      </c>
      <c r="AF588" s="120" t="s">
        <v>1133</v>
      </c>
      <c r="AG588" s="120" t="s">
        <v>1137</v>
      </c>
      <c r="AH588" s="120">
        <v>2</v>
      </c>
      <c r="AI588">
        <v>2</v>
      </c>
      <c r="AJ588" s="121">
        <v>1</v>
      </c>
      <c r="AK588" s="120" t="s">
        <v>75</v>
      </c>
      <c r="AL588" s="121">
        <v>0</v>
      </c>
      <c r="AM588" s="120">
        <v>2.9666666666666668</v>
      </c>
      <c r="AN588" s="120">
        <v>2.8833333333333333</v>
      </c>
      <c r="AO588" s="121">
        <v>0</v>
      </c>
      <c r="AP588" s="120">
        <v>2</v>
      </c>
    </row>
    <row r="589" spans="1:42" ht="15" customHeight="1" x14ac:dyDescent="0.25">
      <c r="A589" s="79" t="s">
        <v>32</v>
      </c>
      <c r="B589" s="79" t="s">
        <v>1145</v>
      </c>
      <c r="C589" s="79" t="s">
        <v>47</v>
      </c>
      <c r="D589" s="121" t="s">
        <v>50</v>
      </c>
      <c r="E589" s="121" t="s">
        <v>56</v>
      </c>
      <c r="F589" s="133">
        <v>132</v>
      </c>
      <c r="G589" s="121" t="s">
        <v>59</v>
      </c>
      <c r="H589" s="121" t="s">
        <v>62</v>
      </c>
      <c r="I589" s="120">
        <v>1</v>
      </c>
      <c r="J589" s="120" t="s">
        <v>68</v>
      </c>
      <c r="K589" s="121" t="s">
        <v>71</v>
      </c>
      <c r="L589" s="121">
        <v>0</v>
      </c>
      <c r="M589" s="121">
        <v>0</v>
      </c>
      <c r="N589" s="121">
        <v>0</v>
      </c>
      <c r="O589" s="121">
        <v>0</v>
      </c>
      <c r="P589" s="121">
        <v>0</v>
      </c>
      <c r="Q589" s="121" t="s">
        <v>76</v>
      </c>
      <c r="R589" s="147" t="s">
        <v>1827</v>
      </c>
      <c r="S589" s="134">
        <v>44309.377083333333</v>
      </c>
      <c r="T589" s="120">
        <v>3.2802734375</v>
      </c>
      <c r="U589" s="120" t="s">
        <v>640</v>
      </c>
      <c r="V589" s="120" t="s">
        <v>639</v>
      </c>
      <c r="W589" s="120" t="s">
        <v>1846</v>
      </c>
      <c r="X589" s="120" t="s">
        <v>643</v>
      </c>
      <c r="Y589" s="120">
        <v>1.029999971389771</v>
      </c>
      <c r="Z589" t="s">
        <v>645</v>
      </c>
      <c r="AA589">
        <v>8.2148104906082153E-2</v>
      </c>
      <c r="AB589" s="137">
        <v>44309</v>
      </c>
      <c r="AC589" s="120">
        <v>2021</v>
      </c>
      <c r="AD589" s="120">
        <v>4</v>
      </c>
      <c r="AE589" s="120" t="s">
        <v>1197</v>
      </c>
      <c r="AF589" s="120" t="s">
        <v>1135</v>
      </c>
      <c r="AG589" s="120" t="s">
        <v>1139</v>
      </c>
      <c r="AH589" s="120">
        <v>2</v>
      </c>
      <c r="AI589">
        <v>1</v>
      </c>
      <c r="AJ589" s="121">
        <v>1</v>
      </c>
      <c r="AK589" s="120" t="s">
        <v>75</v>
      </c>
      <c r="AL589" s="121">
        <v>0</v>
      </c>
      <c r="AM589" s="120">
        <v>1.45</v>
      </c>
      <c r="AN589" s="120">
        <v>4.6333333333333329</v>
      </c>
      <c r="AO589" s="121">
        <v>0</v>
      </c>
      <c r="AP589" s="120">
        <v>2</v>
      </c>
    </row>
    <row r="590" spans="1:42" x14ac:dyDescent="0.25">
      <c r="A590" s="79" t="s">
        <v>32</v>
      </c>
      <c r="B590" s="79" t="s">
        <v>39</v>
      </c>
      <c r="C590" s="81" t="s">
        <v>50</v>
      </c>
      <c r="D590" s="121" t="s">
        <v>50</v>
      </c>
      <c r="E590" s="121" t="s">
        <v>56</v>
      </c>
      <c r="F590" s="135">
        <v>76</v>
      </c>
      <c r="G590" s="121" t="s">
        <v>61</v>
      </c>
      <c r="H590" s="121" t="s">
        <v>66</v>
      </c>
      <c r="I590" s="120">
        <v>3</v>
      </c>
      <c r="J590" s="120" t="s">
        <v>68</v>
      </c>
      <c r="K590" s="121" t="s">
        <v>71</v>
      </c>
      <c r="L590" s="121">
        <v>0</v>
      </c>
      <c r="M590" s="121">
        <v>1</v>
      </c>
      <c r="N590" s="121">
        <v>0</v>
      </c>
      <c r="O590" s="121">
        <v>0</v>
      </c>
      <c r="P590" s="121">
        <v>0</v>
      </c>
      <c r="Q590" s="121" t="s">
        <v>75</v>
      </c>
      <c r="R590" t="s">
        <v>1829</v>
      </c>
      <c r="S590" s="134">
        <v>44335.770833333336</v>
      </c>
      <c r="T590" s="120">
        <v>4.73046875</v>
      </c>
      <c r="U590" s="120" t="s">
        <v>639</v>
      </c>
      <c r="V590" s="120" t="s">
        <v>639</v>
      </c>
      <c r="W590" s="120" t="s">
        <v>1846</v>
      </c>
      <c r="X590" s="120" t="s">
        <v>643</v>
      </c>
      <c r="Y590" s="120">
        <v>1.220000028610229</v>
      </c>
      <c r="Z590" s="120" t="s">
        <v>645</v>
      </c>
      <c r="AA590">
        <v>0</v>
      </c>
      <c r="AB590" s="137">
        <v>44335</v>
      </c>
      <c r="AC590" s="120">
        <v>2021</v>
      </c>
      <c r="AD590" s="120">
        <v>5</v>
      </c>
      <c r="AE590" s="120" t="s">
        <v>1197</v>
      </c>
      <c r="AF590" s="120" t="s">
        <v>1135</v>
      </c>
      <c r="AG590" s="120" t="s">
        <v>1138</v>
      </c>
      <c r="AH590" s="120">
        <v>2</v>
      </c>
      <c r="AI590">
        <v>2</v>
      </c>
      <c r="AJ590" s="121">
        <v>2</v>
      </c>
      <c r="AK590" s="120" t="s">
        <v>75</v>
      </c>
      <c r="AL590" s="121">
        <v>1</v>
      </c>
      <c r="AM590" s="120">
        <v>4.5583333333333336</v>
      </c>
      <c r="AN590" s="120">
        <v>0.26</v>
      </c>
      <c r="AO590" s="121">
        <v>1</v>
      </c>
      <c r="AP590" s="120">
        <v>2</v>
      </c>
    </row>
    <row r="591" spans="1:42" x14ac:dyDescent="0.25">
      <c r="A591" s="79" t="s">
        <v>32</v>
      </c>
      <c r="B591" s="79" t="s">
        <v>1191</v>
      </c>
      <c r="C591" s="81" t="s">
        <v>50</v>
      </c>
      <c r="D591" s="121" t="s">
        <v>50</v>
      </c>
      <c r="E591" s="121" t="s">
        <v>56</v>
      </c>
      <c r="F591" s="133">
        <v>104</v>
      </c>
      <c r="G591" s="121" t="s">
        <v>61</v>
      </c>
      <c r="H591" s="121" t="s">
        <v>66</v>
      </c>
      <c r="I591" s="120">
        <v>5</v>
      </c>
      <c r="J591" s="120" t="s">
        <v>69</v>
      </c>
      <c r="K591" s="121" t="s">
        <v>71</v>
      </c>
      <c r="L591" s="121">
        <v>0</v>
      </c>
      <c r="M591" s="121">
        <v>1</v>
      </c>
      <c r="N591" s="121">
        <v>0</v>
      </c>
      <c r="O591" s="121">
        <v>0</v>
      </c>
      <c r="P591" s="121">
        <v>0</v>
      </c>
      <c r="Q591" s="121" t="s">
        <v>75</v>
      </c>
      <c r="R591" t="s">
        <v>1830</v>
      </c>
      <c r="S591" s="134">
        <v>44347.8125</v>
      </c>
      <c r="T591" s="120">
        <v>5.490234375</v>
      </c>
      <c r="U591" s="120" t="s">
        <v>639</v>
      </c>
      <c r="V591" s="120" t="s">
        <v>639</v>
      </c>
      <c r="W591" s="120" t="s">
        <v>1847</v>
      </c>
      <c r="X591" s="120" t="s">
        <v>643</v>
      </c>
      <c r="Y591" s="120">
        <v>1.5099999904632571</v>
      </c>
      <c r="Z591" s="120" t="s">
        <v>645</v>
      </c>
      <c r="AA591">
        <v>2.1160636470431369</v>
      </c>
      <c r="AB591" s="137">
        <v>44347</v>
      </c>
      <c r="AC591" s="120">
        <v>2021</v>
      </c>
      <c r="AD591" s="120">
        <v>5</v>
      </c>
      <c r="AE591" s="120" t="s">
        <v>1197</v>
      </c>
      <c r="AF591" s="120" t="s">
        <v>1135</v>
      </c>
      <c r="AG591" s="120" t="s">
        <v>1138</v>
      </c>
      <c r="AH591" s="120">
        <v>2</v>
      </c>
      <c r="AI591">
        <v>2</v>
      </c>
      <c r="AJ591" s="121">
        <v>2</v>
      </c>
      <c r="AK591" s="120" t="s">
        <v>75</v>
      </c>
      <c r="AL591" s="121">
        <v>1</v>
      </c>
      <c r="AM591" s="120">
        <v>4.55</v>
      </c>
      <c r="AN591" s="120">
        <v>2.3833333333333333</v>
      </c>
      <c r="AO591" s="121">
        <v>0</v>
      </c>
      <c r="AP591" s="120">
        <v>2</v>
      </c>
    </row>
    <row r="592" spans="1:42" ht="15" customHeight="1" x14ac:dyDescent="0.25">
      <c r="A592" s="79" t="s">
        <v>33</v>
      </c>
      <c r="B592" s="79" t="s">
        <v>41</v>
      </c>
      <c r="C592" s="79" t="s">
        <v>47</v>
      </c>
      <c r="D592" s="121" t="s">
        <v>50</v>
      </c>
      <c r="E592" s="121" t="s">
        <v>57</v>
      </c>
      <c r="F592" s="139">
        <v>10</v>
      </c>
      <c r="G592" s="121" t="s">
        <v>60</v>
      </c>
      <c r="H592" s="121" t="s">
        <v>64</v>
      </c>
      <c r="I592" s="120">
        <v>7</v>
      </c>
      <c r="J592" s="120" t="s">
        <v>69</v>
      </c>
      <c r="K592" s="121" t="s">
        <v>70</v>
      </c>
      <c r="L592" s="121">
        <v>0</v>
      </c>
      <c r="M592" s="121">
        <v>0</v>
      </c>
      <c r="N592" s="121">
        <v>0</v>
      </c>
      <c r="O592" s="121">
        <v>0</v>
      </c>
      <c r="P592" s="121">
        <v>0</v>
      </c>
      <c r="Q592" s="121" t="s">
        <v>75</v>
      </c>
      <c r="R592" t="s">
        <v>1832</v>
      </c>
      <c r="S592" s="134">
        <v>44385.145833333336</v>
      </c>
      <c r="T592" s="120">
        <v>4.650390625</v>
      </c>
      <c r="U592" s="120" t="s">
        <v>639</v>
      </c>
      <c r="V592" s="120" t="s">
        <v>639</v>
      </c>
      <c r="W592" s="120" t="s">
        <v>1845</v>
      </c>
      <c r="X592" s="120" t="s">
        <v>642</v>
      </c>
      <c r="Y592" s="120">
        <v>0.25</v>
      </c>
      <c r="Z592" s="120" t="s">
        <v>645</v>
      </c>
      <c r="AA592">
        <v>2.4449300765991211</v>
      </c>
      <c r="AB592" s="137">
        <v>44385</v>
      </c>
      <c r="AC592" s="120">
        <v>2021</v>
      </c>
      <c r="AD592" s="120">
        <v>7</v>
      </c>
      <c r="AE592" s="120" t="s">
        <v>1197</v>
      </c>
      <c r="AF592" s="120" t="s">
        <v>1134</v>
      </c>
      <c r="AG592" s="120" t="s">
        <v>1140</v>
      </c>
      <c r="AH592" s="120">
        <v>2</v>
      </c>
      <c r="AI592">
        <v>1</v>
      </c>
      <c r="AJ592" s="121">
        <v>2</v>
      </c>
      <c r="AK592" s="120" t="s">
        <v>75</v>
      </c>
      <c r="AL592" s="121">
        <v>1</v>
      </c>
      <c r="AM592" s="120">
        <v>9.3033333333333328</v>
      </c>
      <c r="AN592" s="120">
        <v>-13.824999999999999</v>
      </c>
      <c r="AO592" s="121">
        <v>0</v>
      </c>
      <c r="AP592" s="120">
        <v>3</v>
      </c>
    </row>
    <row r="593" spans="1:42" ht="15" customHeight="1" x14ac:dyDescent="0.25">
      <c r="A593" s="79" t="s">
        <v>33</v>
      </c>
      <c r="B593" s="79" t="s">
        <v>37</v>
      </c>
      <c r="C593" s="79" t="s">
        <v>47</v>
      </c>
      <c r="D593" s="121" t="s">
        <v>50</v>
      </c>
      <c r="E593" s="121" t="s">
        <v>57</v>
      </c>
      <c r="F593" s="150">
        <v>3</v>
      </c>
      <c r="G593" s="121" t="s">
        <v>60</v>
      </c>
      <c r="H593" s="121" t="s">
        <v>62</v>
      </c>
      <c r="I593" s="120">
        <v>5</v>
      </c>
      <c r="J593" s="120" t="s">
        <v>69</v>
      </c>
      <c r="K593" s="121" t="s">
        <v>70</v>
      </c>
      <c r="L593" s="121">
        <v>0</v>
      </c>
      <c r="M593" s="121">
        <v>0</v>
      </c>
      <c r="N593" s="121">
        <v>0</v>
      </c>
      <c r="O593" s="121">
        <v>1</v>
      </c>
      <c r="P593" s="121">
        <v>0</v>
      </c>
      <c r="Q593" s="121" t="s">
        <v>75</v>
      </c>
      <c r="R593" t="s">
        <v>1834</v>
      </c>
      <c r="S593" s="134">
        <v>44444.004861111112</v>
      </c>
      <c r="T593" s="120">
        <v>5.5498046875</v>
      </c>
      <c r="U593" s="120" t="s">
        <v>641</v>
      </c>
      <c r="V593" s="120" t="s">
        <v>641</v>
      </c>
      <c r="W593" s="120" t="s">
        <v>1845</v>
      </c>
      <c r="X593" s="120" t="s">
        <v>642</v>
      </c>
      <c r="Y593" s="120">
        <v>0.45999997854232788</v>
      </c>
      <c r="Z593" s="120" t="s">
        <v>645</v>
      </c>
      <c r="AA593">
        <v>3.3465957641601558</v>
      </c>
      <c r="AB593" s="137">
        <v>44444</v>
      </c>
      <c r="AC593" s="120">
        <v>2021</v>
      </c>
      <c r="AD593" s="120">
        <v>9</v>
      </c>
      <c r="AE593" s="120" t="s">
        <v>1197</v>
      </c>
      <c r="AF593" s="120" t="s">
        <v>1134</v>
      </c>
      <c r="AG593" s="120" t="s">
        <v>1139</v>
      </c>
      <c r="AH593" s="120">
        <v>2</v>
      </c>
      <c r="AI593">
        <v>1</v>
      </c>
      <c r="AJ593" s="121">
        <v>1</v>
      </c>
      <c r="AK593" s="120" t="s">
        <v>75</v>
      </c>
      <c r="AL593" s="121">
        <v>0</v>
      </c>
      <c r="AM593" s="120">
        <v>0.373</v>
      </c>
      <c r="AN593" s="120">
        <v>9.4045000000000005</v>
      </c>
      <c r="AO593" s="121">
        <v>0</v>
      </c>
      <c r="AP593" s="120">
        <v>3</v>
      </c>
    </row>
    <row r="594" spans="1:42" ht="15" customHeight="1" x14ac:dyDescent="0.25">
      <c r="A594" s="121" t="s">
        <v>33</v>
      </c>
      <c r="B594" s="121" t="s">
        <v>37</v>
      </c>
      <c r="C594" s="121" t="s">
        <v>47</v>
      </c>
      <c r="D594" s="121" t="s">
        <v>50</v>
      </c>
      <c r="E594" s="121" t="s">
        <v>57</v>
      </c>
      <c r="F594" s="139">
        <v>1.5</v>
      </c>
      <c r="G594" s="121" t="s">
        <v>60</v>
      </c>
      <c r="H594" s="121" t="s">
        <v>62</v>
      </c>
      <c r="I594" s="121">
        <v>5</v>
      </c>
      <c r="J594" s="120" t="s">
        <v>69</v>
      </c>
      <c r="K594" s="121" t="s">
        <v>70</v>
      </c>
      <c r="L594" s="121">
        <v>0</v>
      </c>
      <c r="M594" s="121">
        <v>0</v>
      </c>
      <c r="N594" s="121">
        <v>0</v>
      </c>
      <c r="O594" s="121">
        <v>0</v>
      </c>
      <c r="P594" s="121">
        <v>0</v>
      </c>
      <c r="Q594" s="121" t="s">
        <v>76</v>
      </c>
      <c r="R594" t="s">
        <v>1836</v>
      </c>
      <c r="S594" s="134">
        <v>44543.041666666664</v>
      </c>
      <c r="T594" s="120">
        <v>2.9856471450000002</v>
      </c>
      <c r="U594" s="120" t="s">
        <v>640</v>
      </c>
      <c r="V594" s="134" t="s">
        <v>639</v>
      </c>
      <c r="W594" s="120" t="s">
        <v>1845</v>
      </c>
      <c r="X594" s="120" t="s">
        <v>642</v>
      </c>
      <c r="Y594" s="120">
        <v>0.18999999761581421</v>
      </c>
      <c r="Z594" s="120" t="s">
        <v>645</v>
      </c>
      <c r="AA594">
        <v>0</v>
      </c>
      <c r="AB594" s="137">
        <v>44543</v>
      </c>
      <c r="AC594" s="120">
        <v>2021</v>
      </c>
      <c r="AD594" s="120">
        <v>12</v>
      </c>
      <c r="AE594" s="120" t="s">
        <v>1196</v>
      </c>
      <c r="AF594" s="120" t="s">
        <v>1136</v>
      </c>
      <c r="AG594" s="120" t="s">
        <v>1139</v>
      </c>
      <c r="AH594" s="120">
        <v>2</v>
      </c>
      <c r="AI594">
        <v>1</v>
      </c>
      <c r="AJ594" s="121">
        <v>1</v>
      </c>
      <c r="AK594" s="120" t="s">
        <v>75</v>
      </c>
      <c r="AL594" s="121">
        <v>0</v>
      </c>
      <c r="AM594" s="120">
        <v>0.30516666666666664</v>
      </c>
      <c r="AN594" s="121">
        <v>9.4004999999999992</v>
      </c>
      <c r="AO594" s="121">
        <v>1</v>
      </c>
      <c r="AP594" s="120">
        <v>3</v>
      </c>
    </row>
    <row r="595" spans="1:42" ht="15" customHeight="1" x14ac:dyDescent="0.25">
      <c r="A595" s="121" t="s">
        <v>32</v>
      </c>
      <c r="B595" s="121" t="s">
        <v>1147</v>
      </c>
      <c r="C595" s="121" t="s">
        <v>50</v>
      </c>
      <c r="D595" s="121" t="s">
        <v>50</v>
      </c>
      <c r="E595" s="121" t="s">
        <v>56</v>
      </c>
      <c r="F595" s="151">
        <v>21</v>
      </c>
      <c r="G595" s="121" t="s">
        <v>61</v>
      </c>
      <c r="H595" s="121" t="s">
        <v>62</v>
      </c>
      <c r="I595" s="121">
        <v>6</v>
      </c>
      <c r="J595" s="120" t="s">
        <v>69</v>
      </c>
      <c r="K595" s="121" t="s">
        <v>70</v>
      </c>
      <c r="L595" s="121">
        <v>0</v>
      </c>
      <c r="M595" s="121">
        <v>0</v>
      </c>
      <c r="N595" s="121">
        <v>0</v>
      </c>
      <c r="O595" s="121">
        <v>1</v>
      </c>
      <c r="P595" s="121">
        <v>0</v>
      </c>
      <c r="Q595" s="121" t="s">
        <v>74</v>
      </c>
      <c r="R595" t="s">
        <v>1838</v>
      </c>
      <c r="S595" s="134">
        <v>44545.770833333336</v>
      </c>
      <c r="T595" s="120">
        <v>3.5687456210000001</v>
      </c>
      <c r="U595" s="120" t="s">
        <v>639</v>
      </c>
      <c r="V595" s="134" t="s">
        <v>639</v>
      </c>
      <c r="W595" s="120" t="s">
        <v>1846</v>
      </c>
      <c r="X595" s="120" t="s">
        <v>642</v>
      </c>
      <c r="Y595" s="120">
        <v>0.62000000476837158</v>
      </c>
      <c r="Z595" s="120" t="s">
        <v>645</v>
      </c>
      <c r="AA595">
        <v>0</v>
      </c>
      <c r="AB595" s="137">
        <v>44545</v>
      </c>
      <c r="AC595" s="120">
        <v>2021</v>
      </c>
      <c r="AD595" s="120">
        <v>12</v>
      </c>
      <c r="AE595" s="120" t="s">
        <v>1196</v>
      </c>
      <c r="AF595" s="120" t="s">
        <v>1136</v>
      </c>
      <c r="AG595" s="120" t="s">
        <v>1137</v>
      </c>
      <c r="AH595" s="120">
        <v>2</v>
      </c>
      <c r="AI595">
        <v>2</v>
      </c>
      <c r="AJ595" s="121">
        <v>1</v>
      </c>
      <c r="AK595" s="120" t="s">
        <v>75</v>
      </c>
      <c r="AL595" s="121">
        <v>0</v>
      </c>
      <c r="AM595" s="120">
        <v>2.3283333333333331</v>
      </c>
      <c r="AN595" s="121">
        <v>9.4283333333333328</v>
      </c>
      <c r="AO595" s="121">
        <v>1</v>
      </c>
      <c r="AP595" s="120">
        <v>3</v>
      </c>
    </row>
    <row r="596" spans="1:42" x14ac:dyDescent="0.25">
      <c r="A596" s="79" t="s">
        <v>33</v>
      </c>
      <c r="B596" s="79" t="s">
        <v>37</v>
      </c>
      <c r="C596" s="79" t="s">
        <v>50</v>
      </c>
      <c r="D596" s="121" t="s">
        <v>55</v>
      </c>
      <c r="E596" s="121" t="s">
        <v>56</v>
      </c>
      <c r="F596" s="135">
        <v>83</v>
      </c>
      <c r="G596" s="121" t="s">
        <v>59</v>
      </c>
      <c r="H596" s="121" t="s">
        <v>65</v>
      </c>
      <c r="I596" s="120">
        <v>1</v>
      </c>
      <c r="J596" s="120" t="s">
        <v>68</v>
      </c>
      <c r="K596" s="121" t="s">
        <v>71</v>
      </c>
      <c r="L596" s="121">
        <v>1</v>
      </c>
      <c r="M596" s="121">
        <v>1</v>
      </c>
      <c r="N596" s="121">
        <v>0</v>
      </c>
      <c r="O596" s="121">
        <v>0</v>
      </c>
      <c r="P596" s="121">
        <v>0</v>
      </c>
      <c r="Q596" s="121" t="s">
        <v>76</v>
      </c>
      <c r="R596" t="s">
        <v>1817</v>
      </c>
      <c r="S596" s="134">
        <v>44235.756944444445</v>
      </c>
      <c r="T596" s="120">
        <v>3.7001953125</v>
      </c>
      <c r="U596" s="120" t="s">
        <v>639</v>
      </c>
      <c r="V596" s="120" t="s">
        <v>639</v>
      </c>
      <c r="W596" s="120" t="s">
        <v>1846</v>
      </c>
      <c r="X596" s="120" t="s">
        <v>643</v>
      </c>
      <c r="Y596" s="120">
        <v>1.139999985694885</v>
      </c>
      <c r="Z596" s="120" t="s">
        <v>645</v>
      </c>
      <c r="AA596">
        <v>0</v>
      </c>
      <c r="AB596" s="137">
        <v>44235</v>
      </c>
      <c r="AC596" s="120">
        <v>2021</v>
      </c>
      <c r="AD596" s="120">
        <v>2</v>
      </c>
      <c r="AE596" s="120" t="s">
        <v>1196</v>
      </c>
      <c r="AF596" s="120" t="s">
        <v>1133</v>
      </c>
      <c r="AG596" s="120" t="s">
        <v>1139</v>
      </c>
      <c r="AH596" s="120">
        <v>2</v>
      </c>
      <c r="AI596">
        <v>2</v>
      </c>
      <c r="AJ596" s="121">
        <v>3</v>
      </c>
      <c r="AK596" s="120" t="s">
        <v>76</v>
      </c>
      <c r="AL596" s="121">
        <v>1</v>
      </c>
      <c r="AM596" s="120">
        <v>-0.85716666666666663</v>
      </c>
      <c r="AN596" s="120">
        <v>7.3366666666666669</v>
      </c>
      <c r="AO596" s="121">
        <v>0</v>
      </c>
      <c r="AP596" s="120">
        <v>2</v>
      </c>
    </row>
  </sheetData>
  <phoneticPr fontId="8" type="noConversion"/>
  <conditionalFormatting sqref="R203:R231">
    <cfRule type="expression" dxfId="76" priority="11">
      <formula>INDIRECT("z"&amp;ROW())=1</formula>
    </cfRule>
  </conditionalFormatting>
  <conditionalFormatting sqref="R232:R275">
    <cfRule type="expression" dxfId="75" priority="9">
      <formula>INDIRECT("z"&amp;ROW())=1</formula>
    </cfRule>
  </conditionalFormatting>
  <conditionalFormatting sqref="R276:R304">
    <cfRule type="expression" dxfId="74" priority="8">
      <formula>INDIRECT("z"&amp;ROW())=1</formula>
    </cfRule>
  </conditionalFormatting>
  <conditionalFormatting sqref="R287">
    <cfRule type="expression" dxfId="73" priority="7">
      <formula>INDIRECT("z"&amp;ROW())=1</formula>
    </cfRule>
  </conditionalFormatting>
  <conditionalFormatting sqref="R354:R355 R305:R352">
    <cfRule type="expression" dxfId="72" priority="6">
      <formula>INDIRECT("z"&amp;ROW())=1</formula>
    </cfRule>
  </conditionalFormatting>
  <conditionalFormatting sqref="R383:R397 R377:R381">
    <cfRule type="expression" dxfId="71" priority="5">
      <formula>INDIRECT("z"&amp;ROW())=1</formula>
    </cfRule>
  </conditionalFormatting>
  <conditionalFormatting sqref="R398:R406">
    <cfRule type="expression" dxfId="70" priority="2">
      <formula>INDIRECT("z"&amp;ROW())=1</formula>
    </cfRule>
  </conditionalFormatting>
  <conditionalFormatting sqref="R407">
    <cfRule type="expression" dxfId="69" priority="1">
      <formula>INDIRECT("z"&amp;ROW())=1</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3F4E9-D061-4F6D-81DB-7229AD5F7A28}">
  <dimension ref="A1:CS158"/>
  <sheetViews>
    <sheetView topLeftCell="BO19" zoomScale="80" zoomScaleNormal="80" workbookViewId="0">
      <selection activeCell="CB42" sqref="CB42"/>
    </sheetView>
  </sheetViews>
  <sheetFormatPr defaultRowHeight="15" x14ac:dyDescent="0.25"/>
  <cols>
    <col min="1" max="1" width="14" customWidth="1"/>
    <col min="2" max="2" width="23.5703125" customWidth="1"/>
    <col min="3" max="3" width="26.85546875" customWidth="1"/>
    <col min="6" max="6" width="30.28515625" customWidth="1"/>
    <col min="7" max="7" width="15.7109375" customWidth="1"/>
    <col min="9" max="9" width="13.7109375" customWidth="1"/>
    <col min="10" max="10" width="29.7109375" customWidth="1"/>
    <col min="11" max="11" width="9.85546875" customWidth="1"/>
    <col min="12" max="12" width="14.28515625" customWidth="1"/>
    <col min="14" max="14" width="29.85546875" customWidth="1"/>
    <col min="17" max="17" width="7.5703125" customWidth="1"/>
    <col min="18" max="18" width="15" customWidth="1"/>
    <col min="19" max="19" width="23.5703125" customWidth="1"/>
    <col min="20" max="20" width="17.140625" customWidth="1"/>
    <col min="21" max="21" width="15.7109375" customWidth="1"/>
    <col min="22" max="22" width="19.5703125" customWidth="1"/>
    <col min="23" max="23" width="11.7109375" customWidth="1"/>
    <col min="25" max="25" width="20.28515625" customWidth="1"/>
    <col min="26" max="27" width="15.5703125" customWidth="1"/>
    <col min="28" max="28" width="14.28515625" customWidth="1"/>
    <col min="30" max="30" width="19.28515625" customWidth="1"/>
    <col min="31" max="31" width="13.140625" customWidth="1"/>
    <col min="34" max="34" width="14.140625" customWidth="1"/>
    <col min="35" max="35" width="12.42578125" customWidth="1"/>
    <col min="40" max="40" width="13.28515625" customWidth="1"/>
    <col min="41" max="41" width="19.7109375" customWidth="1"/>
    <col min="44" max="44" width="19.28515625" customWidth="1"/>
    <col min="45" max="45" width="11.5703125" customWidth="1"/>
    <col min="46" max="46" width="20.140625" customWidth="1"/>
    <col min="55" max="55" width="18.28515625" customWidth="1"/>
    <col min="56" max="56" width="9.85546875" customWidth="1"/>
    <col min="57" max="57" width="17" customWidth="1"/>
    <col min="67" max="67" width="20.7109375" customWidth="1"/>
    <col min="68" max="68" width="18.28515625" customWidth="1"/>
    <col min="71" max="71" width="15" customWidth="1"/>
    <col min="72" max="72" width="12" customWidth="1"/>
    <col min="73" max="73" width="14.28515625" customWidth="1"/>
    <col min="77" max="77" width="14.5703125" customWidth="1"/>
    <col min="78" max="78" width="16.42578125" customWidth="1"/>
    <col min="83" max="83" width="16.42578125" customWidth="1"/>
    <col min="84" max="84" width="10.7109375" customWidth="1"/>
    <col min="90" max="90" width="6.140625" customWidth="1"/>
    <col min="91" max="91" width="9.140625" hidden="1" customWidth="1"/>
    <col min="92" max="92" width="14.28515625" customWidth="1"/>
    <col min="93" max="93" width="22" customWidth="1"/>
    <col min="94" max="94" width="27.140625" customWidth="1"/>
  </cols>
  <sheetData>
    <row r="1" spans="2:97" x14ac:dyDescent="0.25">
      <c r="BE1" s="153" t="s">
        <v>1242</v>
      </c>
      <c r="BF1" s="153"/>
      <c r="BG1" s="153"/>
      <c r="BH1" s="153"/>
      <c r="BI1" s="153"/>
    </row>
    <row r="2" spans="2:97" x14ac:dyDescent="0.25">
      <c r="B2" s="80" t="s">
        <v>0</v>
      </c>
      <c r="C2" s="80" t="s">
        <v>1198</v>
      </c>
      <c r="D2" s="80" t="s">
        <v>1199</v>
      </c>
      <c r="E2" s="80" t="s">
        <v>1200</v>
      </c>
      <c r="F2" s="80" t="s">
        <v>1201</v>
      </c>
      <c r="G2" s="80" t="s">
        <v>1202</v>
      </c>
      <c r="H2" s="80" t="s">
        <v>1203</v>
      </c>
      <c r="I2" s="80" t="s">
        <v>1204</v>
      </c>
      <c r="J2" s="80" t="s">
        <v>1205</v>
      </c>
      <c r="K2" s="80" t="s">
        <v>1206</v>
      </c>
      <c r="L2" s="80" t="s">
        <v>1207</v>
      </c>
      <c r="M2" s="80" t="s">
        <v>1208</v>
      </c>
      <c r="N2" s="80" t="s">
        <v>1209</v>
      </c>
      <c r="O2" s="80" t="s">
        <v>1210</v>
      </c>
      <c r="P2" t="s">
        <v>1190</v>
      </c>
      <c r="Q2" t="s">
        <v>1193</v>
      </c>
      <c r="R2" t="s">
        <v>1194</v>
      </c>
      <c r="V2" t="s">
        <v>1143</v>
      </c>
      <c r="W2" t="s">
        <v>1198</v>
      </c>
      <c r="X2" t="s">
        <v>1199</v>
      </c>
      <c r="Y2" t="s">
        <v>1200</v>
      </c>
      <c r="Z2" t="s">
        <v>1201</v>
      </c>
      <c r="AA2" t="s">
        <v>1202</v>
      </c>
      <c r="AB2" t="s">
        <v>1203</v>
      </c>
      <c r="AC2" t="s">
        <v>1204</v>
      </c>
      <c r="AD2" t="s">
        <v>1205</v>
      </c>
      <c r="AE2" t="s">
        <v>1206</v>
      </c>
      <c r="AF2" t="s">
        <v>1207</v>
      </c>
      <c r="AG2" t="s">
        <v>1208</v>
      </c>
      <c r="AH2" t="s">
        <v>1209</v>
      </c>
      <c r="AI2" t="s">
        <v>1210</v>
      </c>
      <c r="AJ2" s="81" t="s">
        <v>1153</v>
      </c>
      <c r="AL2" t="s">
        <v>1143</v>
      </c>
      <c r="AM2" t="s">
        <v>1198</v>
      </c>
      <c r="AN2" t="s">
        <v>1199</v>
      </c>
      <c r="AO2" t="s">
        <v>1200</v>
      </c>
      <c r="AP2" t="s">
        <v>1201</v>
      </c>
      <c r="AQ2" t="s">
        <v>1202</v>
      </c>
      <c r="AR2" t="s">
        <v>1203</v>
      </c>
      <c r="AS2" t="s">
        <v>1204</v>
      </c>
      <c r="AT2" t="s">
        <v>1205</v>
      </c>
      <c r="AU2" t="s">
        <v>1206</v>
      </c>
      <c r="AV2" t="s">
        <v>1207</v>
      </c>
      <c r="AW2" t="s">
        <v>1208</v>
      </c>
      <c r="AX2" t="s">
        <v>1209</v>
      </c>
      <c r="AY2" t="s">
        <v>1190</v>
      </c>
      <c r="AZ2" t="s">
        <v>1193</v>
      </c>
      <c r="BE2" s="128" t="s">
        <v>1215</v>
      </c>
      <c r="BF2" s="128" t="s">
        <v>1214</v>
      </c>
      <c r="BG2" s="128" t="s">
        <v>10</v>
      </c>
      <c r="BH2" s="128" t="s">
        <v>11</v>
      </c>
      <c r="BI2" s="128" t="s">
        <v>9</v>
      </c>
      <c r="BO2" s="107" t="s">
        <v>1244</v>
      </c>
      <c r="BP2" s="107" t="s">
        <v>1245</v>
      </c>
      <c r="BS2" s="107" t="s">
        <v>1175</v>
      </c>
      <c r="BT2" s="107" t="s">
        <v>1845</v>
      </c>
      <c r="BU2" s="107" t="s">
        <v>1846</v>
      </c>
      <c r="BV2" s="107" t="s">
        <v>1847</v>
      </c>
      <c r="BZ2" s="107" t="s">
        <v>1244</v>
      </c>
      <c r="CA2" s="107" t="s">
        <v>1245</v>
      </c>
      <c r="CE2" s="107" t="s">
        <v>1849</v>
      </c>
      <c r="CF2" s="107" t="s">
        <v>1842</v>
      </c>
      <c r="CG2" s="107" t="s">
        <v>640</v>
      </c>
      <c r="CH2" s="107" t="s">
        <v>639</v>
      </c>
      <c r="CI2" s="107" t="s">
        <v>641</v>
      </c>
      <c r="CJ2" s="107" t="s">
        <v>1843</v>
      </c>
      <c r="CN2" s="107" t="s">
        <v>1850</v>
      </c>
      <c r="CO2" s="107" t="s">
        <v>1171</v>
      </c>
      <c r="CP2" s="107" t="s">
        <v>1172</v>
      </c>
      <c r="CQ2" s="107" t="s">
        <v>1173</v>
      </c>
    </row>
    <row r="3" spans="2:97" x14ac:dyDescent="0.25">
      <c r="B3" s="80" t="s">
        <v>33</v>
      </c>
      <c r="C3" s="80">
        <v>31</v>
      </c>
      <c r="D3" s="80">
        <v>42</v>
      </c>
      <c r="E3" s="80">
        <v>50</v>
      </c>
      <c r="F3" s="80">
        <v>43</v>
      </c>
      <c r="G3" s="80">
        <v>33</v>
      </c>
      <c r="H3" s="80">
        <v>25</v>
      </c>
      <c r="I3" s="80">
        <v>31</v>
      </c>
      <c r="J3" s="80">
        <v>23</v>
      </c>
      <c r="K3" s="80">
        <v>44</v>
      </c>
      <c r="L3" s="80">
        <v>48</v>
      </c>
      <c r="M3" s="80">
        <v>45</v>
      </c>
      <c r="N3" s="80">
        <v>17</v>
      </c>
      <c r="O3" s="82">
        <f>SUM(Tabela24[[#This Row],[2010]]:Tabela24[[#This Row],[2021]])</f>
        <v>432</v>
      </c>
      <c r="V3" t="s">
        <v>60</v>
      </c>
      <c r="W3" s="81">
        <v>10</v>
      </c>
      <c r="X3" s="81">
        <v>9</v>
      </c>
      <c r="Y3" s="81">
        <v>9</v>
      </c>
      <c r="Z3" s="81">
        <v>11</v>
      </c>
      <c r="AA3" s="81">
        <v>12</v>
      </c>
      <c r="AB3" s="81">
        <v>10</v>
      </c>
      <c r="AC3" s="81">
        <v>12</v>
      </c>
      <c r="AD3" s="81">
        <v>4</v>
      </c>
      <c r="AE3" s="81">
        <v>10</v>
      </c>
      <c r="AF3" s="81">
        <v>8</v>
      </c>
      <c r="AG3" s="81">
        <v>18</v>
      </c>
      <c r="AH3" s="81">
        <v>9</v>
      </c>
      <c r="AI3" s="81">
        <f>SUM(Tabela2567[[#This Row],[2010]:[2021]])</f>
        <v>122</v>
      </c>
      <c r="AJ3" s="83"/>
      <c r="AL3" t="s">
        <v>60</v>
      </c>
      <c r="AM3" s="99">
        <f>Tabela2567[[#This Row],[2010]]/W6</f>
        <v>0.25641025641025639</v>
      </c>
      <c r="AN3" s="99">
        <f>Tabela2567[[#This Row],[2011]]/$X$6</f>
        <v>0.17307692307692307</v>
      </c>
      <c r="AO3" s="99">
        <f>Tabela2567[[#This Row],[2012]]/$Y$6</f>
        <v>0.14516129032258066</v>
      </c>
      <c r="AP3" s="99">
        <f>Tabela2567[[#This Row],[2013]]/$Z$6</f>
        <v>0.21153846153846154</v>
      </c>
      <c r="AQ3" s="99">
        <f>Tabela2567[[#This Row],[2014]]/$AA$6</f>
        <v>0.27272727272727271</v>
      </c>
      <c r="AR3" s="99">
        <f>Tabela2567[[#This Row],[2015]]/$AB$6</f>
        <v>0.34482758620689657</v>
      </c>
      <c r="AS3" s="99">
        <f>Tabela2567[[#This Row],[2016]]/$AC$6</f>
        <v>0.23529411764705882</v>
      </c>
      <c r="AT3" s="99">
        <f>Tabela2567[[#This Row],[2017]]/$AD$6</f>
        <v>9.5238095238095233E-2</v>
      </c>
      <c r="AU3" s="99">
        <f>Tabela2567[[#This Row],[2018]]/$AE$6</f>
        <v>0.15625</v>
      </c>
      <c r="AV3" s="99">
        <f>Tabela2567[[#This Row],[2019]]/$AF$6</f>
        <v>0.13559322033898305</v>
      </c>
      <c r="AW3" s="99">
        <f>Tabela2567[[#This Row],[2020]]/$AG$6</f>
        <v>0.25714285714285712</v>
      </c>
      <c r="AX3" s="99">
        <f>Tabela2567[[#This Row],[2021]]/$AH$6</f>
        <v>0.33333333333333331</v>
      </c>
      <c r="BC3" s="154" t="s">
        <v>1142</v>
      </c>
      <c r="BD3" s="107" t="s">
        <v>75</v>
      </c>
      <c r="BE3">
        <v>100</v>
      </c>
      <c r="BF3">
        <v>85</v>
      </c>
      <c r="BG3">
        <v>5</v>
      </c>
      <c r="BH3">
        <v>11</v>
      </c>
      <c r="BI3">
        <v>1</v>
      </c>
      <c r="BJ3" s="107">
        <f>SUM(BE3:BI3)</f>
        <v>202</v>
      </c>
      <c r="BN3" s="107" t="s">
        <v>75</v>
      </c>
      <c r="BO3">
        <v>265</v>
      </c>
      <c r="BP3">
        <v>112</v>
      </c>
      <c r="BQ3">
        <f>SUM(BO3:BP3)</f>
        <v>377</v>
      </c>
      <c r="BT3">
        <v>55</v>
      </c>
      <c r="BU3">
        <v>391</v>
      </c>
      <c r="BV3">
        <v>149</v>
      </c>
      <c r="BW3">
        <f>SUM(BT3:BV3)</f>
        <v>595</v>
      </c>
      <c r="BY3" s="107" t="s">
        <v>1845</v>
      </c>
      <c r="BZ3">
        <v>40</v>
      </c>
      <c r="CA3">
        <v>15</v>
      </c>
      <c r="CF3">
        <v>13</v>
      </c>
      <c r="CG3">
        <v>193</v>
      </c>
      <c r="CH3">
        <v>321</v>
      </c>
      <c r="CI3">
        <v>66</v>
      </c>
      <c r="CJ3">
        <v>2</v>
      </c>
      <c r="CK3">
        <f>SUM(CF3:CJ3)</f>
        <v>595</v>
      </c>
      <c r="CO3">
        <v>503</v>
      </c>
      <c r="CP3">
        <v>73</v>
      </c>
      <c r="CQ3">
        <v>19</v>
      </c>
      <c r="CR3">
        <f>SUM(CO3:CQ3)</f>
        <v>595</v>
      </c>
    </row>
    <row r="4" spans="2:97" x14ac:dyDescent="0.25">
      <c r="B4" s="80" t="s">
        <v>32</v>
      </c>
      <c r="C4" s="80">
        <v>8</v>
      </c>
      <c r="D4" s="80">
        <v>10</v>
      </c>
      <c r="E4" s="80">
        <v>12</v>
      </c>
      <c r="F4" s="80">
        <v>9</v>
      </c>
      <c r="G4" s="80">
        <v>11</v>
      </c>
      <c r="H4" s="80">
        <v>4</v>
      </c>
      <c r="I4" s="80">
        <v>20</v>
      </c>
      <c r="J4" s="80">
        <v>19</v>
      </c>
      <c r="K4" s="80">
        <v>20</v>
      </c>
      <c r="L4" s="80">
        <v>11</v>
      </c>
      <c r="M4" s="80">
        <v>25</v>
      </c>
      <c r="N4" s="80">
        <v>10</v>
      </c>
      <c r="O4" s="82">
        <f>SUM(Tabela24[[#This Row],[2010]]:Tabela24[[#This Row],[2021]])</f>
        <v>159</v>
      </c>
      <c r="V4" t="s">
        <v>61</v>
      </c>
      <c r="W4" s="81">
        <v>15</v>
      </c>
      <c r="X4" s="81">
        <v>22</v>
      </c>
      <c r="Y4" s="81">
        <v>26</v>
      </c>
      <c r="Z4" s="81">
        <v>12</v>
      </c>
      <c r="AA4" s="81">
        <v>11</v>
      </c>
      <c r="AB4" s="81">
        <v>10</v>
      </c>
      <c r="AC4" s="81">
        <v>9</v>
      </c>
      <c r="AD4" s="81">
        <v>13</v>
      </c>
      <c r="AE4" s="81">
        <v>21</v>
      </c>
      <c r="AF4" s="81">
        <v>25</v>
      </c>
      <c r="AG4" s="81">
        <v>12</v>
      </c>
      <c r="AH4" s="81">
        <v>5</v>
      </c>
      <c r="AI4" s="81">
        <f>SUM(Tabela2567[[#This Row],[2010]:[2021]])</f>
        <v>181</v>
      </c>
      <c r="AJ4" s="83"/>
      <c r="AL4" t="s">
        <v>61</v>
      </c>
      <c r="AM4" s="99">
        <f>Tabela2567[[#This Row],[2010]]/$W$6</f>
        <v>0.38461538461538464</v>
      </c>
      <c r="AN4" s="99">
        <f>Tabela2567[[#This Row],[2011]]/$X$6</f>
        <v>0.42307692307692307</v>
      </c>
      <c r="AO4" s="99">
        <f>Tabela2567[[#This Row],[2012]]/$Y$6</f>
        <v>0.41935483870967744</v>
      </c>
      <c r="AP4" s="99">
        <f>Tabela2567[[#This Row],[2013]]/$Z$6</f>
        <v>0.23076923076923078</v>
      </c>
      <c r="AQ4" s="99">
        <f>Tabela2567[[#This Row],[2014]]/$AA$6</f>
        <v>0.25</v>
      </c>
      <c r="AR4" s="99">
        <f>Tabela2567[[#This Row],[2015]]/$AB$6</f>
        <v>0.34482758620689657</v>
      </c>
      <c r="AS4" s="99">
        <f>Tabela2567[[#This Row],[2016]]/$AC$6</f>
        <v>0.17647058823529413</v>
      </c>
      <c r="AT4" s="99">
        <f>Tabela2567[[#This Row],[2017]]/$AD$6</f>
        <v>0.30952380952380953</v>
      </c>
      <c r="AU4" s="99">
        <f>Tabela2567[[#This Row],[2018]]/$AE$6</f>
        <v>0.328125</v>
      </c>
      <c r="AV4" s="99">
        <f>Tabela2567[[#This Row],[2019]]/$AF$6</f>
        <v>0.42372881355932202</v>
      </c>
      <c r="AW4" s="99">
        <f>Tabela2567[[#This Row],[2020]]/$AG$6</f>
        <v>0.17142857142857143</v>
      </c>
      <c r="AX4" s="99">
        <f>Tabela2567[[#This Row],[2021]]/$AH$6</f>
        <v>0.18518518518518517</v>
      </c>
      <c r="BC4" s="154"/>
      <c r="BD4" s="107" t="s">
        <v>76</v>
      </c>
      <c r="BE4">
        <v>146</v>
      </c>
      <c r="BF4">
        <v>97</v>
      </c>
      <c r="BG4">
        <v>24</v>
      </c>
      <c r="BH4">
        <v>32</v>
      </c>
      <c r="BI4">
        <v>24</v>
      </c>
      <c r="BJ4" s="107">
        <f t="shared" ref="BJ4:BJ5" si="0">SUM(BE4:BI4)</f>
        <v>323</v>
      </c>
      <c r="BN4" s="107" t="s">
        <v>76</v>
      </c>
      <c r="BO4">
        <v>50</v>
      </c>
      <c r="BP4">
        <v>105</v>
      </c>
      <c r="BQ4">
        <f t="shared" ref="BQ4:BQ5" si="1">SUM(BO4:BP4)</f>
        <v>155</v>
      </c>
      <c r="BT4" s="122">
        <f>BT3/$BW$3</f>
        <v>9.2436974789915971E-2</v>
      </c>
      <c r="BU4" s="122">
        <f t="shared" ref="BU4:BV4" si="2">BU3/$BW$3</f>
        <v>0.65714285714285714</v>
      </c>
      <c r="BV4" s="122">
        <f t="shared" si="2"/>
        <v>0.25042016806722689</v>
      </c>
      <c r="BY4" s="107" t="s">
        <v>1846</v>
      </c>
      <c r="BZ4">
        <v>192</v>
      </c>
      <c r="CA4">
        <v>199</v>
      </c>
      <c r="CF4" s="122">
        <f>CF3/$CK$3</f>
        <v>2.1848739495798318E-2</v>
      </c>
      <c r="CG4" s="122">
        <f t="shared" ref="CG4:CJ4" si="3">CG3/$CK$3</f>
        <v>0.32436974789915968</v>
      </c>
      <c r="CH4" s="122">
        <f t="shared" si="3"/>
        <v>0.5394957983193277</v>
      </c>
      <c r="CI4" s="122">
        <f t="shared" si="3"/>
        <v>0.11092436974789915</v>
      </c>
      <c r="CJ4" s="122">
        <f t="shared" si="3"/>
        <v>3.3613445378151263E-3</v>
      </c>
      <c r="CO4" s="122">
        <f>CO3/$CR$3</f>
        <v>0.8453781512605042</v>
      </c>
      <c r="CP4" s="122">
        <f t="shared" ref="CP4:CQ4" si="4">CP3/$CR$3</f>
        <v>0.1226890756302521</v>
      </c>
      <c r="CQ4" s="122">
        <f t="shared" si="4"/>
        <v>3.1932773109243695E-2</v>
      </c>
      <c r="CR4" s="122"/>
      <c r="CS4" s="122"/>
    </row>
    <row r="5" spans="2:97" ht="15.75" thickBot="1" x14ac:dyDescent="0.3">
      <c r="B5" s="84" t="s">
        <v>1210</v>
      </c>
      <c r="C5" s="84">
        <f t="shared" ref="C5:O5" si="5">C3+C4</f>
        <v>39</v>
      </c>
      <c r="D5" s="84">
        <f t="shared" si="5"/>
        <v>52</v>
      </c>
      <c r="E5" s="84">
        <f t="shared" si="5"/>
        <v>62</v>
      </c>
      <c r="F5" s="84">
        <f t="shared" si="5"/>
        <v>52</v>
      </c>
      <c r="G5" s="84">
        <f t="shared" si="5"/>
        <v>44</v>
      </c>
      <c r="H5" s="84">
        <f t="shared" si="5"/>
        <v>29</v>
      </c>
      <c r="I5" s="84">
        <f t="shared" si="5"/>
        <v>51</v>
      </c>
      <c r="J5" s="84">
        <f t="shared" si="5"/>
        <v>42</v>
      </c>
      <c r="K5" s="84">
        <f t="shared" si="5"/>
        <v>64</v>
      </c>
      <c r="L5" s="84">
        <f t="shared" si="5"/>
        <v>59</v>
      </c>
      <c r="M5" s="84">
        <f t="shared" si="5"/>
        <v>70</v>
      </c>
      <c r="N5" s="84">
        <f t="shared" si="5"/>
        <v>27</v>
      </c>
      <c r="O5" s="84">
        <f t="shared" si="5"/>
        <v>591</v>
      </c>
      <c r="V5" t="s">
        <v>59</v>
      </c>
      <c r="W5" s="81">
        <v>14</v>
      </c>
      <c r="X5" s="81">
        <v>21</v>
      </c>
      <c r="Y5" s="81">
        <v>27</v>
      </c>
      <c r="Z5" s="81">
        <v>29</v>
      </c>
      <c r="AA5" s="81">
        <v>21</v>
      </c>
      <c r="AB5" s="81">
        <v>9</v>
      </c>
      <c r="AC5" s="81">
        <v>30</v>
      </c>
      <c r="AD5" s="81">
        <v>25</v>
      </c>
      <c r="AE5" s="81">
        <v>33</v>
      </c>
      <c r="AF5" s="81">
        <v>26</v>
      </c>
      <c r="AG5" s="81">
        <v>40</v>
      </c>
      <c r="AH5" s="81">
        <v>13</v>
      </c>
      <c r="AI5" s="81">
        <f>SUM(Tabela2567[[#This Row],[2010]:[2021]])</f>
        <v>288</v>
      </c>
      <c r="AJ5" s="83"/>
      <c r="AL5" t="s">
        <v>59</v>
      </c>
      <c r="AM5" s="99">
        <f>Tabela2567[[#This Row],[2010]]/$W$6</f>
        <v>0.35897435897435898</v>
      </c>
      <c r="AN5" s="99">
        <f>Tabela2567[[#This Row],[2011]]/$X$6</f>
        <v>0.40384615384615385</v>
      </c>
      <c r="AO5" s="99">
        <f>Tabela2567[[#This Row],[2012]]/$Y$6</f>
        <v>0.43548387096774194</v>
      </c>
      <c r="AP5" s="99">
        <f>Tabela2567[[#This Row],[2013]]/$Z$6</f>
        <v>0.55769230769230771</v>
      </c>
      <c r="AQ5" s="99">
        <f>Tabela2567[[#This Row],[2014]]/$AA$6</f>
        <v>0.47727272727272729</v>
      </c>
      <c r="AR5" s="99">
        <f>Tabela2567[[#This Row],[2015]]/$AB$6</f>
        <v>0.31034482758620691</v>
      </c>
      <c r="AS5" s="99">
        <f>Tabela2567[[#This Row],[2016]]/$AC$6</f>
        <v>0.58823529411764708</v>
      </c>
      <c r="AT5" s="99">
        <f>Tabela2567[[#This Row],[2017]]/$AD$6</f>
        <v>0.59523809523809523</v>
      </c>
      <c r="AU5" s="99">
        <f>Tabela2567[[#This Row],[2018]]/$AE$6</f>
        <v>0.515625</v>
      </c>
      <c r="AV5" s="99">
        <f>Tabela2567[[#This Row],[2019]]/$AF$6</f>
        <v>0.44067796610169491</v>
      </c>
      <c r="AW5" s="99">
        <f>Tabela2567[[#This Row],[2020]]/$AG$6</f>
        <v>0.5714285714285714</v>
      </c>
      <c r="AX5" s="99">
        <f>Tabela2567[[#This Row],[2021]]/$AH$6</f>
        <v>0.48148148148148145</v>
      </c>
      <c r="BC5" s="154"/>
      <c r="BD5" s="107" t="s">
        <v>74</v>
      </c>
      <c r="BE5">
        <v>19</v>
      </c>
      <c r="BF5">
        <v>10</v>
      </c>
      <c r="BG5">
        <v>7</v>
      </c>
      <c r="BH5">
        <v>5</v>
      </c>
      <c r="BI5">
        <v>15</v>
      </c>
      <c r="BJ5" s="107">
        <f t="shared" si="0"/>
        <v>56</v>
      </c>
      <c r="BN5" s="107" t="s">
        <v>74</v>
      </c>
      <c r="BO5">
        <v>11</v>
      </c>
      <c r="BP5">
        <v>48</v>
      </c>
      <c r="BQ5">
        <f t="shared" si="1"/>
        <v>59</v>
      </c>
      <c r="BY5" s="107" t="s">
        <v>1847</v>
      </c>
      <c r="BZ5">
        <v>89</v>
      </c>
      <c r="CA5">
        <v>60</v>
      </c>
    </row>
    <row r="6" spans="2:97" ht="15.75" thickBot="1" x14ac:dyDescent="0.3">
      <c r="V6" s="85" t="s">
        <v>1210</v>
      </c>
      <c r="W6" s="86">
        <f>SUM(W3:W5)</f>
        <v>39</v>
      </c>
      <c r="X6" s="86">
        <f t="shared" ref="X6:AI6" si="6">SUM(X3:X5)</f>
        <v>52</v>
      </c>
      <c r="Y6" s="86">
        <f t="shared" si="6"/>
        <v>62</v>
      </c>
      <c r="Z6" s="86">
        <f t="shared" si="6"/>
        <v>52</v>
      </c>
      <c r="AA6" s="86">
        <f t="shared" si="6"/>
        <v>44</v>
      </c>
      <c r="AB6" s="86">
        <f t="shared" si="6"/>
        <v>29</v>
      </c>
      <c r="AC6" s="86">
        <f t="shared" si="6"/>
        <v>51</v>
      </c>
      <c r="AD6" s="86">
        <f t="shared" si="6"/>
        <v>42</v>
      </c>
      <c r="AE6" s="86">
        <f t="shared" si="6"/>
        <v>64</v>
      </c>
      <c r="AF6" s="86">
        <f t="shared" si="6"/>
        <v>59</v>
      </c>
      <c r="AG6" s="86">
        <f t="shared" si="6"/>
        <v>70</v>
      </c>
      <c r="AH6" s="86">
        <f t="shared" si="6"/>
        <v>27</v>
      </c>
      <c r="AI6" s="86">
        <f t="shared" si="6"/>
        <v>591</v>
      </c>
      <c r="AJ6" s="87"/>
      <c r="AL6" s="85" t="s">
        <v>1210</v>
      </c>
      <c r="AM6" s="86">
        <f>SUM(AM3:AM5)</f>
        <v>1</v>
      </c>
      <c r="AN6" s="86">
        <f t="shared" ref="AN6" si="7">SUM(AN3:AN5)</f>
        <v>1</v>
      </c>
      <c r="AO6" s="86">
        <f t="shared" ref="AO6" si="8">SUM(AO3:AO5)</f>
        <v>1</v>
      </c>
      <c r="AP6" s="86">
        <f t="shared" ref="AP6" si="9">SUM(AP3:AP5)</f>
        <v>1</v>
      </c>
      <c r="AQ6" s="86">
        <f t="shared" ref="AQ6" si="10">SUM(AQ3:AQ5)</f>
        <v>1</v>
      </c>
      <c r="AR6" s="86">
        <f t="shared" ref="AR6" si="11">SUM(AR3:AR5)</f>
        <v>1</v>
      </c>
      <c r="AS6" s="86">
        <f t="shared" ref="AS6" si="12">SUM(AS3:AS5)</f>
        <v>1</v>
      </c>
      <c r="AT6" s="86">
        <f t="shared" ref="AT6" si="13">SUM(AT3:AT5)</f>
        <v>1</v>
      </c>
      <c r="AU6" s="86">
        <f t="shared" ref="AU6" si="14">SUM(AU3:AU5)</f>
        <v>1</v>
      </c>
      <c r="AV6" s="86">
        <f t="shared" ref="AV6" si="15">SUM(AV3:AV5)</f>
        <v>1</v>
      </c>
      <c r="AW6" s="86">
        <f t="shared" ref="AW6:AX6" si="16">SUM(AW3:AW5)</f>
        <v>1</v>
      </c>
      <c r="AX6" s="86">
        <f t="shared" si="16"/>
        <v>1</v>
      </c>
    </row>
    <row r="7" spans="2:97" x14ac:dyDescent="0.25">
      <c r="B7" s="88" t="s">
        <v>1212</v>
      </c>
      <c r="C7" s="90" t="s">
        <v>1210</v>
      </c>
      <c r="D7" s="90" t="s">
        <v>1153</v>
      </c>
    </row>
    <row r="8" spans="2:97" ht="15.75" thickBot="1" x14ac:dyDescent="0.3">
      <c r="B8" s="88" t="s">
        <v>47</v>
      </c>
      <c r="C8" s="89">
        <v>246</v>
      </c>
      <c r="D8" s="110">
        <f>Tabela25[[#This Row],[Total]]/Tabela25[[#Totals],[Total]]</f>
        <v>0.41624365482233505</v>
      </c>
      <c r="BE8" s="153" t="s">
        <v>1242</v>
      </c>
      <c r="BF8" s="153"/>
      <c r="BG8" s="153"/>
      <c r="BH8" s="153"/>
      <c r="BI8" s="153"/>
      <c r="CN8" t="s">
        <v>29</v>
      </c>
      <c r="CO8" s="107" t="s">
        <v>1244</v>
      </c>
      <c r="CP8" s="107" t="s">
        <v>1245</v>
      </c>
    </row>
    <row r="9" spans="2:97" ht="15.75" thickBot="1" x14ac:dyDescent="0.3">
      <c r="B9" s="88" t="s">
        <v>48</v>
      </c>
      <c r="C9" s="89">
        <v>203</v>
      </c>
      <c r="D9" s="110">
        <f>Tabela25[[#This Row],[Total]]/Tabela25[[#Totals],[Total]]</f>
        <v>0.34348561759729274</v>
      </c>
      <c r="T9" s="111" t="s">
        <v>1148</v>
      </c>
      <c r="U9" s="115" t="s">
        <v>1210</v>
      </c>
      <c r="W9" s="111" t="s">
        <v>1148</v>
      </c>
      <c r="X9" s="115" t="s">
        <v>1210</v>
      </c>
      <c r="Z9" s="90" t="s">
        <v>1221</v>
      </c>
      <c r="AA9" s="90" t="s">
        <v>1210</v>
      </c>
      <c r="AB9" s="90" t="s">
        <v>1153</v>
      </c>
      <c r="AD9" s="3" t="s">
        <v>1223</v>
      </c>
      <c r="AE9" s="3" t="s">
        <v>33</v>
      </c>
      <c r="AF9" s="3" t="s">
        <v>32</v>
      </c>
      <c r="AG9" s="3" t="s">
        <v>1210</v>
      </c>
      <c r="AI9" s="3" t="s">
        <v>1223</v>
      </c>
      <c r="AJ9" s="3" t="s">
        <v>33</v>
      </c>
      <c r="AK9" s="3" t="s">
        <v>32</v>
      </c>
      <c r="AM9" s="91" t="s">
        <v>1152</v>
      </c>
      <c r="AN9" s="91" t="s">
        <v>1163</v>
      </c>
      <c r="AO9" s="91" t="s">
        <v>62</v>
      </c>
      <c r="AP9" s="92" t="s">
        <v>1210</v>
      </c>
      <c r="AR9" s="91" t="s">
        <v>1152</v>
      </c>
      <c r="AS9" s="91" t="s">
        <v>1163</v>
      </c>
      <c r="AT9" s="91" t="s">
        <v>1215</v>
      </c>
      <c r="AU9" s="92" t="s">
        <v>1210</v>
      </c>
      <c r="BE9" s="128" t="s">
        <v>1215</v>
      </c>
      <c r="BF9" s="128" t="s">
        <v>1214</v>
      </c>
      <c r="BG9" s="128" t="s">
        <v>10</v>
      </c>
      <c r="BH9" s="128" t="s">
        <v>11</v>
      </c>
      <c r="BI9" s="128" t="s">
        <v>9</v>
      </c>
      <c r="BO9" s="107" t="s">
        <v>1244</v>
      </c>
      <c r="BP9" s="107" t="s">
        <v>1245</v>
      </c>
      <c r="BQ9" s="107" t="s">
        <v>1210</v>
      </c>
      <c r="BS9" s="107" t="s">
        <v>24</v>
      </c>
      <c r="BT9" s="107" t="s">
        <v>1228</v>
      </c>
      <c r="BU9" s="107" t="s">
        <v>1229</v>
      </c>
      <c r="BV9" s="107" t="s">
        <v>1230</v>
      </c>
      <c r="BW9" s="107" t="s">
        <v>1231</v>
      </c>
      <c r="BX9" s="107" t="s">
        <v>1232</v>
      </c>
      <c r="BY9" s="107" t="s">
        <v>1233</v>
      </c>
      <c r="BZ9" s="107" t="s">
        <v>1234</v>
      </c>
      <c r="CA9" s="107" t="s">
        <v>1235</v>
      </c>
      <c r="CB9" s="107" t="s">
        <v>1236</v>
      </c>
      <c r="CC9" s="107" t="s">
        <v>1237</v>
      </c>
      <c r="CD9" s="107" t="s">
        <v>1238</v>
      </c>
      <c r="CE9" s="107" t="s">
        <v>1239</v>
      </c>
      <c r="CN9" s="107">
        <v>1</v>
      </c>
      <c r="CO9">
        <v>112</v>
      </c>
      <c r="CP9">
        <v>72</v>
      </c>
      <c r="CQ9">
        <f>SUM(CO9:CP9)</f>
        <v>184</v>
      </c>
    </row>
    <row r="10" spans="2:97" ht="16.5" thickTop="1" thickBot="1" x14ac:dyDescent="0.3">
      <c r="B10" s="88" t="s">
        <v>49</v>
      </c>
      <c r="C10" s="89">
        <v>60</v>
      </c>
      <c r="D10" s="110">
        <f>Tabela25[[#This Row],[Total]]/Tabela25[[#Totals],[Total]]</f>
        <v>0.10152284263959391</v>
      </c>
      <c r="G10" s="91" t="s">
        <v>1152</v>
      </c>
      <c r="H10" s="91" t="s">
        <v>32</v>
      </c>
      <c r="I10" s="91" t="s">
        <v>33</v>
      </c>
      <c r="J10" s="92" t="s">
        <v>1210</v>
      </c>
      <c r="N10" s="91" t="s">
        <v>1220</v>
      </c>
      <c r="O10" s="91" t="s">
        <v>32</v>
      </c>
      <c r="P10" s="91" t="s">
        <v>33</v>
      </c>
      <c r="Q10" s="92" t="s">
        <v>1210</v>
      </c>
      <c r="T10" s="112" t="s">
        <v>45</v>
      </c>
      <c r="U10" s="116">
        <v>18</v>
      </c>
      <c r="W10" s="112" t="s">
        <v>36</v>
      </c>
      <c r="X10" s="129">
        <f>U24/U25</f>
        <v>4.9069373942470386E-2</v>
      </c>
      <c r="Z10" s="90" t="s">
        <v>1222</v>
      </c>
      <c r="AA10" s="119">
        <v>100</v>
      </c>
      <c r="AB10" s="132">
        <f>Tabela253341[[#This Row],[Total]]/$AA$15</f>
        <v>0.16920473773265651</v>
      </c>
      <c r="AD10" s="3" t="s">
        <v>1227</v>
      </c>
      <c r="AE10">
        <v>73</v>
      </c>
      <c r="AF10">
        <v>39</v>
      </c>
      <c r="AG10" s="3">
        <f>SUM(AE10:AF10)</f>
        <v>112</v>
      </c>
      <c r="AI10" s="3" t="s">
        <v>1224</v>
      </c>
      <c r="AJ10" s="122">
        <f>AE10/$AG$10</f>
        <v>0.6517857142857143</v>
      </c>
      <c r="AK10" s="122">
        <f>AF10/$AG$10</f>
        <v>0.3482142857142857</v>
      </c>
      <c r="AM10" s="93" t="s">
        <v>58</v>
      </c>
      <c r="AN10" s="94">
        <v>17</v>
      </c>
      <c r="AO10" s="94">
        <v>9</v>
      </c>
      <c r="AP10" s="95">
        <f>AN10+AO10</f>
        <v>26</v>
      </c>
      <c r="AR10" s="93" t="s">
        <v>58</v>
      </c>
      <c r="AS10" s="125">
        <f>AN10/AP10</f>
        <v>0.65384615384615385</v>
      </c>
      <c r="AT10" s="125">
        <f>AO10/AP10</f>
        <v>0.34615384615384615</v>
      </c>
      <c r="AU10" s="127">
        <f>AS10+AT10</f>
        <v>1</v>
      </c>
      <c r="BC10" s="154" t="s">
        <v>1142</v>
      </c>
      <c r="BD10" s="107" t="s">
        <v>75</v>
      </c>
      <c r="BE10" s="122">
        <f>BE3/$BJ$3</f>
        <v>0.49504950495049505</v>
      </c>
      <c r="BF10" s="122">
        <f t="shared" ref="BF10:BI10" si="17">BF3/$BJ$3</f>
        <v>0.42079207920792078</v>
      </c>
      <c r="BG10" s="122">
        <f t="shared" si="17"/>
        <v>2.4752475247524754E-2</v>
      </c>
      <c r="BH10" s="122">
        <f t="shared" si="17"/>
        <v>5.4455445544554455E-2</v>
      </c>
      <c r="BI10" s="122">
        <f t="shared" si="17"/>
        <v>4.9504950495049506E-3</v>
      </c>
      <c r="BJ10" s="107">
        <f>SUM(BE10:BI10)</f>
        <v>1</v>
      </c>
      <c r="BN10" s="107" t="s">
        <v>75</v>
      </c>
      <c r="BO10" s="122">
        <f>BO3/$BQ$3</f>
        <v>0.70291777188328908</v>
      </c>
      <c r="BP10" s="122">
        <f>BP3/$BQ$3</f>
        <v>0.29708222811671087</v>
      </c>
      <c r="BQ10" s="107">
        <f>SUM(BO10:BP10)</f>
        <v>1</v>
      </c>
      <c r="BS10" s="107" t="s">
        <v>1243</v>
      </c>
      <c r="BT10">
        <v>55</v>
      </c>
      <c r="BU10">
        <v>69</v>
      </c>
      <c r="BV10">
        <v>55</v>
      </c>
      <c r="BW10">
        <v>54</v>
      </c>
      <c r="BX10">
        <v>53</v>
      </c>
      <c r="BY10">
        <v>40</v>
      </c>
      <c r="BZ10">
        <v>52</v>
      </c>
      <c r="CA10">
        <v>42</v>
      </c>
      <c r="CB10">
        <v>39</v>
      </c>
      <c r="CC10">
        <v>43</v>
      </c>
      <c r="CD10">
        <v>45</v>
      </c>
      <c r="CE10">
        <v>44</v>
      </c>
      <c r="CF10">
        <f>SUM(BT10:CE10)</f>
        <v>591</v>
      </c>
      <c r="CN10" s="107">
        <v>2</v>
      </c>
      <c r="CO10">
        <v>212</v>
      </c>
      <c r="CP10">
        <v>189</v>
      </c>
      <c r="CQ10">
        <f t="shared" ref="CQ10:CQ11" si="18">SUM(CO10:CP10)</f>
        <v>401</v>
      </c>
    </row>
    <row r="11" spans="2:97" x14ac:dyDescent="0.25">
      <c r="B11" s="88" t="s">
        <v>50</v>
      </c>
      <c r="C11" s="89">
        <v>82</v>
      </c>
      <c r="D11" s="110">
        <f>Tabela25[[#This Row],[Total]]/Tabela25[[#Totals],[Total]]</f>
        <v>0.13874788494077833</v>
      </c>
      <c r="G11" s="93" t="s">
        <v>58</v>
      </c>
      <c r="H11" s="94">
        <v>1</v>
      </c>
      <c r="I11" s="94">
        <v>25</v>
      </c>
      <c r="J11" s="95">
        <f>H11+I11</f>
        <v>26</v>
      </c>
      <c r="N11" s="93" t="s">
        <v>60</v>
      </c>
      <c r="O11" s="94">
        <v>11</v>
      </c>
      <c r="P11" s="94">
        <v>111</v>
      </c>
      <c r="Q11" s="95">
        <f>O11+P11</f>
        <v>122</v>
      </c>
      <c r="T11" s="113" t="s">
        <v>1191</v>
      </c>
      <c r="U11" s="117">
        <v>42</v>
      </c>
      <c r="W11" s="113" t="s">
        <v>41</v>
      </c>
      <c r="X11" s="129">
        <f>U17/U25</f>
        <v>5.7529610829103212E-2</v>
      </c>
      <c r="Z11" s="90" t="s">
        <v>46</v>
      </c>
      <c r="AA11" s="119">
        <v>85</v>
      </c>
      <c r="AB11" s="132">
        <f>Tabela253341[[#This Row],[Total]]/$AA$15</f>
        <v>0.14382402707275804</v>
      </c>
      <c r="AD11" s="3" t="s">
        <v>1226</v>
      </c>
      <c r="AE11">
        <v>360</v>
      </c>
      <c r="AF11">
        <v>119</v>
      </c>
      <c r="AG11" s="3">
        <f>SUM(AE11:AF11)</f>
        <v>479</v>
      </c>
      <c r="AI11" s="3" t="s">
        <v>1225</v>
      </c>
      <c r="AJ11" s="122">
        <f>AE11/$AG$11</f>
        <v>0.75156576200417535</v>
      </c>
      <c r="AK11" s="122">
        <f>AF11/$AG$11</f>
        <v>0.24843423799582465</v>
      </c>
      <c r="AM11" s="15" t="s">
        <v>1211</v>
      </c>
      <c r="AN11" s="96">
        <v>168</v>
      </c>
      <c r="AO11" s="96">
        <v>104</v>
      </c>
      <c r="AP11" s="95">
        <f>AN11+AO11</f>
        <v>272</v>
      </c>
      <c r="AR11" s="15" t="s">
        <v>1211</v>
      </c>
      <c r="AS11" s="126">
        <f>AN11/AP11</f>
        <v>0.61764705882352944</v>
      </c>
      <c r="AT11" s="126">
        <f>AO11/AP11</f>
        <v>0.38235294117647056</v>
      </c>
      <c r="AU11" s="127">
        <f>AS11+AT11</f>
        <v>1</v>
      </c>
      <c r="BC11" s="154"/>
      <c r="BD11" s="107" t="s">
        <v>76</v>
      </c>
      <c r="BE11" s="122">
        <f>BE4/$BJ$4</f>
        <v>0.45201238390092879</v>
      </c>
      <c r="BF11" s="122">
        <f t="shared" ref="BF11:BI11" si="19">BF4/$BJ$4</f>
        <v>0.30030959752321984</v>
      </c>
      <c r="BG11" s="122">
        <f t="shared" si="19"/>
        <v>7.4303405572755415E-2</v>
      </c>
      <c r="BH11" s="122">
        <f t="shared" si="19"/>
        <v>9.9071207430340563E-2</v>
      </c>
      <c r="BI11" s="122">
        <f t="shared" si="19"/>
        <v>7.4303405572755415E-2</v>
      </c>
      <c r="BJ11" s="107">
        <f t="shared" ref="BJ11:BJ12" si="20">SUM(BE11:BI11)</f>
        <v>1</v>
      </c>
      <c r="BN11" s="107" t="s">
        <v>76</v>
      </c>
      <c r="BO11" s="122">
        <f>BO4/$BQ$4</f>
        <v>0.32258064516129031</v>
      </c>
      <c r="BP11" s="122">
        <f>BP4/$BQ$4</f>
        <v>0.67741935483870963</v>
      </c>
      <c r="BQ11" s="107">
        <f t="shared" ref="BQ11:BQ12" si="21">SUM(BO11:BP11)</f>
        <v>1</v>
      </c>
      <c r="CN11" s="107">
        <v>3</v>
      </c>
      <c r="CO11">
        <v>4</v>
      </c>
      <c r="CP11">
        <v>6</v>
      </c>
      <c r="CQ11">
        <f t="shared" si="18"/>
        <v>10</v>
      </c>
    </row>
    <row r="12" spans="2:97" ht="15.75" thickBot="1" x14ac:dyDescent="0.3">
      <c r="B12" s="88"/>
      <c r="C12" s="109">
        <f>SUM(Tabela25[Total])</f>
        <v>591</v>
      </c>
      <c r="D12" s="109">
        <f>SUM(Tabela25[%])</f>
        <v>1</v>
      </c>
      <c r="G12" s="15" t="s">
        <v>1211</v>
      </c>
      <c r="H12" s="96">
        <v>17</v>
      </c>
      <c r="I12" s="96">
        <v>255</v>
      </c>
      <c r="J12" s="95">
        <f>H12+I12</f>
        <v>272</v>
      </c>
      <c r="N12" s="15" t="s">
        <v>61</v>
      </c>
      <c r="O12" s="96">
        <v>25</v>
      </c>
      <c r="P12" s="96">
        <v>156</v>
      </c>
      <c r="Q12" s="95">
        <f>O12+P12</f>
        <v>181</v>
      </c>
      <c r="T12" s="112" t="s">
        <v>43</v>
      </c>
      <c r="U12" s="116">
        <v>16</v>
      </c>
      <c r="W12" s="112" t="s">
        <v>1191</v>
      </c>
      <c r="X12" s="129">
        <f>U11/U25</f>
        <v>7.1065989847715741E-2</v>
      </c>
      <c r="Z12" s="90" t="s">
        <v>51</v>
      </c>
      <c r="AA12" s="119">
        <v>80</v>
      </c>
      <c r="AB12" s="132">
        <f>Tabela253341[[#This Row],[Total]]/$AA$15</f>
        <v>0.13536379018612521</v>
      </c>
      <c r="AM12" s="93" t="s">
        <v>56</v>
      </c>
      <c r="AN12" s="94">
        <v>141</v>
      </c>
      <c r="AO12" s="94">
        <v>152</v>
      </c>
      <c r="AP12" s="95">
        <f>AN12+AO12</f>
        <v>293</v>
      </c>
      <c r="AR12" s="93" t="s">
        <v>56</v>
      </c>
      <c r="AS12" s="125">
        <f>AN12/AP12</f>
        <v>0.48122866894197952</v>
      </c>
      <c r="AT12" s="125">
        <f>AO12/AP12</f>
        <v>0.51877133105802042</v>
      </c>
      <c r="AU12" s="127">
        <f>AS12+AT12</f>
        <v>1</v>
      </c>
      <c r="BC12" s="154"/>
      <c r="BD12" s="107" t="s">
        <v>74</v>
      </c>
      <c r="BE12" s="122">
        <f>BE5/$BJ$5</f>
        <v>0.3392857142857143</v>
      </c>
      <c r="BF12" s="122">
        <f t="shared" ref="BF12:BI12" si="22">BF5/$BJ$5</f>
        <v>0.17857142857142858</v>
      </c>
      <c r="BG12" s="122">
        <f t="shared" si="22"/>
        <v>0.125</v>
      </c>
      <c r="BH12" s="122">
        <f t="shared" si="22"/>
        <v>8.9285714285714288E-2</v>
      </c>
      <c r="BI12" s="122">
        <f t="shared" si="22"/>
        <v>0.26785714285714285</v>
      </c>
      <c r="BJ12" s="107">
        <f t="shared" si="20"/>
        <v>1</v>
      </c>
      <c r="BN12" s="107" t="s">
        <v>74</v>
      </c>
      <c r="BO12" s="122">
        <f>BO5/$BQ$5</f>
        <v>0.1864406779661017</v>
      </c>
      <c r="BP12" s="122">
        <f>BP5/$BQ$5</f>
        <v>0.81355932203389836</v>
      </c>
      <c r="BQ12" s="107">
        <f t="shared" si="21"/>
        <v>1</v>
      </c>
    </row>
    <row r="13" spans="2:97" ht="15.75" thickBot="1" x14ac:dyDescent="0.3">
      <c r="G13" s="93" t="s">
        <v>56</v>
      </c>
      <c r="H13" s="94">
        <v>140</v>
      </c>
      <c r="I13" s="94">
        <v>153</v>
      </c>
      <c r="J13" s="95">
        <f>H13+I13</f>
        <v>293</v>
      </c>
      <c r="N13" s="93" t="s">
        <v>59</v>
      </c>
      <c r="O13" s="94">
        <v>122</v>
      </c>
      <c r="P13" s="94">
        <v>166</v>
      </c>
      <c r="Q13" s="95">
        <f>O13+P13</f>
        <v>288</v>
      </c>
      <c r="T13" s="113" t="s">
        <v>42</v>
      </c>
      <c r="U13" s="117">
        <v>43</v>
      </c>
      <c r="W13" s="113" t="s">
        <v>42</v>
      </c>
      <c r="X13" s="129">
        <f>U13/U25</f>
        <v>7.2758037225042302E-2</v>
      </c>
      <c r="Z13" s="90" t="s">
        <v>53</v>
      </c>
      <c r="AA13" s="119">
        <v>65</v>
      </c>
      <c r="AB13" s="132">
        <f>Tabela253341[[#This Row],[Total]]/$AA$15</f>
        <v>0.10998307952622674</v>
      </c>
      <c r="AM13" s="97" t="s">
        <v>1210</v>
      </c>
      <c r="AN13" s="98">
        <f>AN10+AN11+AN12</f>
        <v>326</v>
      </c>
      <c r="AO13" s="98">
        <f t="shared" ref="AO13:AP13" si="23">AO10+AO11+AO12</f>
        <v>265</v>
      </c>
      <c r="AP13" s="98">
        <f t="shared" si="23"/>
        <v>591</v>
      </c>
    </row>
    <row r="14" spans="2:97" ht="15.75" thickBot="1" x14ac:dyDescent="0.3">
      <c r="G14" s="97" t="s">
        <v>1210</v>
      </c>
      <c r="H14" s="98">
        <f>H11+H12+H13</f>
        <v>158</v>
      </c>
      <c r="I14" s="98">
        <f t="shared" ref="I14:J14" si="24">I11+I12+I13</f>
        <v>433</v>
      </c>
      <c r="J14" s="98">
        <f t="shared" si="24"/>
        <v>591</v>
      </c>
      <c r="N14" s="97" t="s">
        <v>1210</v>
      </c>
      <c r="O14" s="98">
        <f>O11+O12+O13</f>
        <v>158</v>
      </c>
      <c r="P14" s="98">
        <f t="shared" ref="P14:Q14" si="25">P11+P12+P13</f>
        <v>433</v>
      </c>
      <c r="Q14" s="98">
        <f t="shared" si="25"/>
        <v>591</v>
      </c>
      <c r="T14" s="112" t="s">
        <v>38</v>
      </c>
      <c r="U14" s="116">
        <v>26</v>
      </c>
      <c r="W14" s="112" t="s">
        <v>39</v>
      </c>
      <c r="X14" s="129">
        <f>U16/U25</f>
        <v>7.1065989847715741E-2</v>
      </c>
      <c r="Z14" s="90" t="s">
        <v>50</v>
      </c>
      <c r="AA14" s="119">
        <v>261</v>
      </c>
      <c r="AB14" s="132">
        <f>Tabela253341[[#This Row],[Total]]/$AA$15</f>
        <v>0.44162436548223349</v>
      </c>
      <c r="CN14" t="s">
        <v>29</v>
      </c>
      <c r="CO14" s="107" t="s">
        <v>1245</v>
      </c>
      <c r="CP14" s="107" t="s">
        <v>1244</v>
      </c>
      <c r="CQ14" s="149"/>
    </row>
    <row r="15" spans="2:97" x14ac:dyDescent="0.25">
      <c r="T15" s="113" t="s">
        <v>37</v>
      </c>
      <c r="U15" s="117">
        <v>7</v>
      </c>
      <c r="W15" s="113" t="s">
        <v>34</v>
      </c>
      <c r="X15" s="129">
        <f>U20/U25</f>
        <v>0.4906937394247039</v>
      </c>
      <c r="Z15" s="118" t="s">
        <v>1210</v>
      </c>
      <c r="AA15" s="119">
        <f>SUM(AA10:AA14)</f>
        <v>591</v>
      </c>
      <c r="AB15" s="131">
        <f>Tabela253341[[#This Row],[Total]]/$AA$15</f>
        <v>1</v>
      </c>
      <c r="CN15" s="107">
        <v>1</v>
      </c>
      <c r="CO15" s="122">
        <f>CP9/$CQ$9</f>
        <v>0.39130434782608697</v>
      </c>
      <c r="CP15" s="122">
        <v>0.60869565217391308</v>
      </c>
      <c r="CQ15" s="122"/>
    </row>
    <row r="16" spans="2:97" x14ac:dyDescent="0.25">
      <c r="B16" s="106" t="s">
        <v>1241</v>
      </c>
      <c r="C16" s="106" t="s">
        <v>1216</v>
      </c>
      <c r="D16" s="107" t="s">
        <v>1155</v>
      </c>
      <c r="T16" s="112" t="s">
        <v>39</v>
      </c>
      <c r="U16" s="116">
        <v>42</v>
      </c>
      <c r="W16" s="112" t="s">
        <v>50</v>
      </c>
      <c r="X16" s="129">
        <f>U27/U25</f>
        <v>0.18781725888324874</v>
      </c>
      <c r="CN16" s="107">
        <v>2</v>
      </c>
      <c r="CO16" s="122">
        <f>CP10/$CQ$10</f>
        <v>0.47132169576059851</v>
      </c>
      <c r="CP16" s="122">
        <v>0.52867830423940154</v>
      </c>
      <c r="CQ16" s="122"/>
    </row>
    <row r="17" spans="1:95" x14ac:dyDescent="0.25">
      <c r="A17" s="106" t="s">
        <v>33</v>
      </c>
      <c r="B17">
        <v>256</v>
      </c>
      <c r="C17">
        <v>177</v>
      </c>
      <c r="D17" s="107">
        <f>SUM(B17:C17)</f>
        <v>433</v>
      </c>
      <c r="G17" s="12">
        <v>2010</v>
      </c>
      <c r="H17" s="12">
        <f>G17+1</f>
        <v>2011</v>
      </c>
      <c r="I17" s="12">
        <f>H17+1</f>
        <v>2012</v>
      </c>
      <c r="J17" s="12">
        <f t="shared" ref="J17:R17" si="26">I17+1</f>
        <v>2013</v>
      </c>
      <c r="K17" s="12">
        <f t="shared" si="26"/>
        <v>2014</v>
      </c>
      <c r="L17" s="12">
        <f t="shared" si="26"/>
        <v>2015</v>
      </c>
      <c r="M17" s="12">
        <f t="shared" si="26"/>
        <v>2016</v>
      </c>
      <c r="N17" s="12">
        <f t="shared" si="26"/>
        <v>2017</v>
      </c>
      <c r="O17" s="12">
        <f t="shared" si="26"/>
        <v>2018</v>
      </c>
      <c r="P17" s="12">
        <f t="shared" si="26"/>
        <v>2019</v>
      </c>
      <c r="Q17" s="12">
        <f t="shared" si="26"/>
        <v>2020</v>
      </c>
      <c r="R17" s="12">
        <f t="shared" si="26"/>
        <v>2021</v>
      </c>
      <c r="T17" s="113" t="s">
        <v>41</v>
      </c>
      <c r="U17" s="117">
        <v>34</v>
      </c>
      <c r="W17" s="114" t="s">
        <v>1210</v>
      </c>
      <c r="X17" s="130">
        <f>SUM(X10:X16)</f>
        <v>1</v>
      </c>
      <c r="Y17" t="e">
        <f>#REF!+#REF!+#REF!+Tabela253341[[#This Row],[Total]]</f>
        <v>#REF!</v>
      </c>
      <c r="CN17" s="107">
        <v>3</v>
      </c>
      <c r="CO17" s="122">
        <f>CP11/$CQ$11</f>
        <v>0.6</v>
      </c>
      <c r="CP17" s="122">
        <v>0.4</v>
      </c>
      <c r="CQ17" s="122"/>
    </row>
    <row r="18" spans="1:95" x14ac:dyDescent="0.25">
      <c r="A18" s="106" t="s">
        <v>32</v>
      </c>
      <c r="B18">
        <v>70</v>
      </c>
      <c r="C18">
        <v>88</v>
      </c>
      <c r="D18" s="107">
        <f>SUM(B18:C18)</f>
        <v>158</v>
      </c>
      <c r="F18" s="12" t="s">
        <v>1217</v>
      </c>
      <c r="G18" s="12">
        <v>8</v>
      </c>
      <c r="H18" s="12">
        <v>15</v>
      </c>
      <c r="I18" s="12">
        <v>22</v>
      </c>
      <c r="J18" s="12">
        <v>29</v>
      </c>
      <c r="K18" s="12">
        <v>21</v>
      </c>
      <c r="L18" s="12">
        <v>15</v>
      </c>
      <c r="M18" s="12">
        <v>24</v>
      </c>
      <c r="N18" s="12">
        <v>22</v>
      </c>
      <c r="O18" s="12">
        <v>41</v>
      </c>
      <c r="P18" s="12">
        <v>26</v>
      </c>
      <c r="Q18" s="12">
        <v>29</v>
      </c>
      <c r="R18" s="12">
        <v>13</v>
      </c>
      <c r="T18" s="112" t="s">
        <v>1147</v>
      </c>
      <c r="U18" s="116">
        <v>4</v>
      </c>
    </row>
    <row r="19" spans="1:95" x14ac:dyDescent="0.25">
      <c r="B19" s="107">
        <f>SUM(B17:B18)</f>
        <v>326</v>
      </c>
      <c r="C19" s="107">
        <f>SUM(C17:C18)</f>
        <v>265</v>
      </c>
      <c r="D19" s="107">
        <f>SUM(D17:D18)</f>
        <v>591</v>
      </c>
      <c r="F19" t="s">
        <v>1218</v>
      </c>
      <c r="G19" s="108">
        <f t="shared" ref="G19:R19" si="27">G18/C5</f>
        <v>0.20512820512820512</v>
      </c>
      <c r="H19" s="108">
        <f t="shared" si="27"/>
        <v>0.28846153846153844</v>
      </c>
      <c r="I19" s="108">
        <f t="shared" si="27"/>
        <v>0.35483870967741937</v>
      </c>
      <c r="J19" s="108">
        <f t="shared" si="27"/>
        <v>0.55769230769230771</v>
      </c>
      <c r="K19" s="108">
        <f t="shared" si="27"/>
        <v>0.47727272727272729</v>
      </c>
      <c r="L19" s="108">
        <f t="shared" si="27"/>
        <v>0.51724137931034486</v>
      </c>
      <c r="M19" s="108">
        <f t="shared" si="27"/>
        <v>0.47058823529411764</v>
      </c>
      <c r="N19" s="108">
        <f t="shared" si="27"/>
        <v>0.52380952380952384</v>
      </c>
      <c r="O19" s="108">
        <f t="shared" si="27"/>
        <v>0.640625</v>
      </c>
      <c r="P19" s="108">
        <f t="shared" si="27"/>
        <v>0.44067796610169491</v>
      </c>
      <c r="Q19" s="108">
        <f t="shared" si="27"/>
        <v>0.41428571428571431</v>
      </c>
      <c r="R19" s="108">
        <f t="shared" si="27"/>
        <v>0.48148148148148145</v>
      </c>
      <c r="T19" s="112" t="s">
        <v>46</v>
      </c>
      <c r="U19" s="117">
        <v>6</v>
      </c>
      <c r="Z19" s="123" t="s">
        <v>24</v>
      </c>
      <c r="AA19" s="123" t="s">
        <v>1240</v>
      </c>
    </row>
    <row r="20" spans="1:95" x14ac:dyDescent="0.25">
      <c r="T20" s="113" t="s">
        <v>34</v>
      </c>
      <c r="U20" s="116">
        <v>290</v>
      </c>
      <c r="Z20" s="107" t="s">
        <v>1228</v>
      </c>
      <c r="AA20">
        <v>55</v>
      </c>
    </row>
    <row r="21" spans="1:95" x14ac:dyDescent="0.25">
      <c r="B21" s="106" t="s">
        <v>1241</v>
      </c>
      <c r="C21" s="106" t="s">
        <v>1216</v>
      </c>
      <c r="T21" s="112" t="s">
        <v>1146</v>
      </c>
      <c r="U21" s="117">
        <v>13</v>
      </c>
      <c r="Z21" s="107" t="s">
        <v>1229</v>
      </c>
      <c r="AA21">
        <v>72</v>
      </c>
    </row>
    <row r="22" spans="1:95" x14ac:dyDescent="0.25">
      <c r="A22" s="106" t="s">
        <v>33</v>
      </c>
      <c r="B22" s="122">
        <f>B17/B19</f>
        <v>0.78527607361963192</v>
      </c>
      <c r="C22" s="122">
        <f>C17/C19</f>
        <v>0.66792452830188676</v>
      </c>
      <c r="T22" s="113" t="s">
        <v>1145</v>
      </c>
      <c r="U22" s="116">
        <v>11</v>
      </c>
      <c r="Z22" s="107" t="s">
        <v>1230</v>
      </c>
      <c r="AA22">
        <v>57</v>
      </c>
    </row>
    <row r="23" spans="1:95" x14ac:dyDescent="0.25">
      <c r="A23" s="106" t="s">
        <v>32</v>
      </c>
      <c r="B23" s="122">
        <f>B18/B19</f>
        <v>0.21472392638036811</v>
      </c>
      <c r="C23" s="122">
        <f>C18/C19</f>
        <v>0.33207547169811319</v>
      </c>
      <c r="T23" s="112" t="s">
        <v>40</v>
      </c>
      <c r="U23" s="117">
        <v>10</v>
      </c>
      <c r="Z23" s="107" t="s">
        <v>1231</v>
      </c>
      <c r="AA23">
        <v>55</v>
      </c>
    </row>
    <row r="24" spans="1:95" x14ac:dyDescent="0.25">
      <c r="B24" s="107">
        <f>SUM(B22:B23)</f>
        <v>1</v>
      </c>
      <c r="C24" s="107">
        <f>SUM(C22:C23)</f>
        <v>1</v>
      </c>
      <c r="T24" s="113" t="s">
        <v>36</v>
      </c>
      <c r="U24" s="116">
        <v>29</v>
      </c>
      <c r="Z24" s="107" t="s">
        <v>1232</v>
      </c>
      <c r="AA24">
        <v>53</v>
      </c>
    </row>
    <row r="25" spans="1:95" x14ac:dyDescent="0.25">
      <c r="E25" s="33"/>
      <c r="F25" s="33"/>
      <c r="G25" s="33"/>
      <c r="H25" s="83"/>
      <c r="T25" s="114" t="s">
        <v>1210</v>
      </c>
      <c r="U25" s="117">
        <f>SUM(U10:U24)</f>
        <v>591</v>
      </c>
      <c r="W25" s="35"/>
      <c r="X25" s="35"/>
      <c r="Z25" s="107" t="s">
        <v>1233</v>
      </c>
      <c r="AA25">
        <v>39</v>
      </c>
    </row>
    <row r="26" spans="1:95" x14ac:dyDescent="0.25">
      <c r="A26" s="100" t="s">
        <v>0</v>
      </c>
      <c r="B26" s="101" t="s">
        <v>1198</v>
      </c>
      <c r="C26" s="101" t="s">
        <v>1199</v>
      </c>
      <c r="D26" s="101" t="s">
        <v>1200</v>
      </c>
      <c r="E26" s="101" t="s">
        <v>1201</v>
      </c>
      <c r="F26" s="101" t="s">
        <v>1202</v>
      </c>
      <c r="G26" s="101" t="s">
        <v>1203</v>
      </c>
      <c r="H26" s="101" t="s">
        <v>1204</v>
      </c>
      <c r="I26" s="101" t="s">
        <v>1205</v>
      </c>
      <c r="J26" s="101" t="s">
        <v>1206</v>
      </c>
      <c r="K26" s="101" t="s">
        <v>1207</v>
      </c>
      <c r="L26" s="101" t="s">
        <v>1208</v>
      </c>
      <c r="M26" s="101" t="s">
        <v>1209</v>
      </c>
      <c r="N26" s="101" t="s">
        <v>1210</v>
      </c>
      <c r="W26" s="35"/>
      <c r="X26" s="35"/>
      <c r="Z26" s="107" t="s">
        <v>1234</v>
      </c>
      <c r="AA26">
        <v>50</v>
      </c>
    </row>
    <row r="27" spans="1:95" x14ac:dyDescent="0.25">
      <c r="A27" s="102" t="s">
        <v>9</v>
      </c>
      <c r="B27" s="103">
        <v>1</v>
      </c>
      <c r="C27" s="103">
        <v>5</v>
      </c>
      <c r="D27" s="103">
        <v>9</v>
      </c>
      <c r="E27" s="103">
        <v>7</v>
      </c>
      <c r="F27" s="103">
        <v>6</v>
      </c>
      <c r="G27" s="103">
        <v>2</v>
      </c>
      <c r="H27" s="103">
        <v>2</v>
      </c>
      <c r="I27" s="103">
        <v>1</v>
      </c>
      <c r="J27" s="103">
        <v>4</v>
      </c>
      <c r="K27" s="103">
        <v>3</v>
      </c>
      <c r="L27" s="103">
        <v>0</v>
      </c>
      <c r="M27" s="103">
        <v>1</v>
      </c>
      <c r="N27" s="104">
        <f>SUM(B27:M27)</f>
        <v>41</v>
      </c>
      <c r="U27">
        <f>U10+U12+U14+U15+U18+U19+U21+U22+U23</f>
        <v>111</v>
      </c>
      <c r="W27" s="35"/>
      <c r="X27" s="35"/>
      <c r="Z27" s="107" t="s">
        <v>1235</v>
      </c>
      <c r="AA27">
        <v>41</v>
      </c>
    </row>
    <row r="28" spans="1:95" x14ac:dyDescent="0.25">
      <c r="A28" s="102" t="s">
        <v>11</v>
      </c>
      <c r="B28" s="103">
        <v>0</v>
      </c>
      <c r="C28" s="103">
        <v>0</v>
      </c>
      <c r="D28" s="103">
        <v>0</v>
      </c>
      <c r="E28" s="103">
        <v>0</v>
      </c>
      <c r="F28" s="103">
        <v>3</v>
      </c>
      <c r="G28" s="103">
        <v>0</v>
      </c>
      <c r="H28" s="103">
        <v>0</v>
      </c>
      <c r="I28" s="103">
        <v>7</v>
      </c>
      <c r="J28" s="103">
        <v>7</v>
      </c>
      <c r="K28" s="103">
        <v>14</v>
      </c>
      <c r="L28" s="103">
        <v>17</v>
      </c>
      <c r="M28" s="103">
        <v>1</v>
      </c>
      <c r="N28" s="104">
        <f t="shared" ref="N28:N31" si="28">SUM(B28:M28)</f>
        <v>49</v>
      </c>
      <c r="W28" s="35"/>
      <c r="X28" s="35"/>
      <c r="Z28" s="107" t="s">
        <v>1236</v>
      </c>
      <c r="AA28">
        <v>38</v>
      </c>
    </row>
    <row r="29" spans="1:95" x14ac:dyDescent="0.25">
      <c r="A29" s="102" t="s">
        <v>10</v>
      </c>
      <c r="B29" s="103">
        <v>5</v>
      </c>
      <c r="C29" s="103">
        <v>1</v>
      </c>
      <c r="D29" s="103">
        <v>4</v>
      </c>
      <c r="E29" s="103">
        <v>8</v>
      </c>
      <c r="F29" s="103">
        <v>1</v>
      </c>
      <c r="G29" s="103">
        <v>4</v>
      </c>
      <c r="H29" s="103">
        <v>7</v>
      </c>
      <c r="I29" s="103">
        <v>0</v>
      </c>
      <c r="J29" s="103">
        <v>1</v>
      </c>
      <c r="K29" s="103">
        <v>2</v>
      </c>
      <c r="L29" s="103">
        <v>2</v>
      </c>
      <c r="M29" s="103">
        <v>4</v>
      </c>
      <c r="N29" s="104">
        <f t="shared" si="28"/>
        <v>39</v>
      </c>
      <c r="W29" s="35"/>
      <c r="X29" s="35"/>
      <c r="Z29" s="107" t="s">
        <v>1237</v>
      </c>
      <c r="AA29">
        <v>42</v>
      </c>
    </row>
    <row r="30" spans="1:95" x14ac:dyDescent="0.25">
      <c r="A30" s="102" t="s">
        <v>1214</v>
      </c>
      <c r="B30" s="103">
        <v>25</v>
      </c>
      <c r="C30" s="103">
        <v>31</v>
      </c>
      <c r="D30" s="103">
        <v>27</v>
      </c>
      <c r="E30" s="103">
        <v>8</v>
      </c>
      <c r="F30" s="103">
        <v>13</v>
      </c>
      <c r="G30" s="103">
        <v>8</v>
      </c>
      <c r="H30" s="103">
        <v>18</v>
      </c>
      <c r="I30" s="103">
        <v>12</v>
      </c>
      <c r="J30" s="103">
        <v>11</v>
      </c>
      <c r="K30" s="103">
        <v>14</v>
      </c>
      <c r="L30" s="103">
        <v>22</v>
      </c>
      <c r="M30" s="103">
        <v>8</v>
      </c>
      <c r="N30" s="104">
        <f t="shared" si="28"/>
        <v>197</v>
      </c>
      <c r="W30" s="35"/>
      <c r="X30" s="35"/>
      <c r="Z30" s="107" t="s">
        <v>1238</v>
      </c>
      <c r="AA30" s="35">
        <v>45</v>
      </c>
      <c r="AB30" s="35"/>
    </row>
    <row r="31" spans="1:95" x14ac:dyDescent="0.25">
      <c r="A31" s="105" t="s">
        <v>1215</v>
      </c>
      <c r="B31" s="80">
        <v>8</v>
      </c>
      <c r="C31" s="80">
        <v>15</v>
      </c>
      <c r="D31" s="80">
        <v>22</v>
      </c>
      <c r="E31" s="80">
        <v>29</v>
      </c>
      <c r="F31" s="80">
        <v>21</v>
      </c>
      <c r="G31" s="80">
        <v>15</v>
      </c>
      <c r="H31" s="80">
        <v>24</v>
      </c>
      <c r="I31" s="80">
        <v>22</v>
      </c>
      <c r="J31" s="80">
        <v>41</v>
      </c>
      <c r="K31" s="80">
        <v>26</v>
      </c>
      <c r="L31" s="80">
        <v>29</v>
      </c>
      <c r="M31" s="80">
        <v>13</v>
      </c>
      <c r="N31" s="104">
        <f t="shared" si="28"/>
        <v>265</v>
      </c>
      <c r="W31" s="35"/>
      <c r="X31" s="35"/>
      <c r="Z31" s="107" t="s">
        <v>1239</v>
      </c>
      <c r="AA31" s="35">
        <v>44</v>
      </c>
      <c r="AB31" s="35"/>
    </row>
    <row r="32" spans="1:95" x14ac:dyDescent="0.25">
      <c r="A32" s="105" t="s">
        <v>1213</v>
      </c>
      <c r="B32">
        <f t="shared" ref="B32:M32" si="29">SUM(B27:B31)</f>
        <v>39</v>
      </c>
      <c r="C32">
        <f t="shared" si="29"/>
        <v>52</v>
      </c>
      <c r="D32">
        <f t="shared" si="29"/>
        <v>62</v>
      </c>
      <c r="E32">
        <f t="shared" si="29"/>
        <v>52</v>
      </c>
      <c r="F32">
        <f t="shared" si="29"/>
        <v>44</v>
      </c>
      <c r="G32">
        <f t="shared" si="29"/>
        <v>29</v>
      </c>
      <c r="H32">
        <f t="shared" si="29"/>
        <v>51</v>
      </c>
      <c r="I32">
        <f t="shared" si="29"/>
        <v>42</v>
      </c>
      <c r="J32">
        <f t="shared" si="29"/>
        <v>64</v>
      </c>
      <c r="K32">
        <f t="shared" si="29"/>
        <v>59</v>
      </c>
      <c r="L32">
        <f t="shared" si="29"/>
        <v>70</v>
      </c>
      <c r="M32">
        <f t="shared" si="29"/>
        <v>27</v>
      </c>
      <c r="N32" s="104">
        <f t="shared" ref="N32" si="30">SUM(B32:M32)</f>
        <v>591</v>
      </c>
      <c r="W32" s="35"/>
      <c r="X32" s="35"/>
      <c r="Z32" s="35"/>
      <c r="AA32" s="35">
        <f>SUM(AA20:AA31)</f>
        <v>591</v>
      </c>
      <c r="AB32" s="35"/>
    </row>
    <row r="33" spans="1:65"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row>
    <row r="34" spans="1:65"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row>
    <row r="35" spans="1:65" x14ac:dyDescent="0.2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row>
    <row r="36" spans="1:65" x14ac:dyDescent="0.25">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row>
    <row r="37" spans="1:65" x14ac:dyDescent="0.2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row>
    <row r="38" spans="1:65" x14ac:dyDescent="0.2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row>
    <row r="39" spans="1:65" x14ac:dyDescent="0.2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row>
    <row r="40" spans="1:65" x14ac:dyDescent="0.2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row>
    <row r="41" spans="1:65" x14ac:dyDescent="0.2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row>
    <row r="42" spans="1:65" x14ac:dyDescent="0.25">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row>
    <row r="43" spans="1:65" x14ac:dyDescent="0.25">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row>
    <row r="44" spans="1:65" x14ac:dyDescent="0.25">
      <c r="A44" s="35"/>
      <c r="B44" s="35"/>
      <c r="C44" s="35"/>
      <c r="D44" s="35"/>
      <c r="E44" s="35"/>
      <c r="F44" s="35"/>
      <c r="G44" s="35"/>
      <c r="H44" s="35"/>
      <c r="I44" s="35"/>
      <c r="J44" s="35"/>
      <c r="K44" s="35"/>
      <c r="L44" s="35"/>
      <c r="M44" s="35"/>
      <c r="N44" s="35"/>
      <c r="O44" s="35"/>
      <c r="P44" s="35"/>
      <c r="Q44" s="35"/>
      <c r="R44" s="35"/>
      <c r="S44" s="35"/>
      <c r="T44" s="35"/>
      <c r="U44" s="35"/>
      <c r="V44" s="35"/>
      <c r="W44" s="35"/>
      <c r="X44" s="35"/>
      <c r="Y44" s="124"/>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row>
    <row r="45" spans="1:65" x14ac:dyDescent="0.2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row>
    <row r="46" spans="1:65" x14ac:dyDescent="0.25">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row>
    <row r="47" spans="1:65"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row>
    <row r="48" spans="1:65" x14ac:dyDescent="0.25">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row>
    <row r="49" spans="1:71" x14ac:dyDescent="0.25">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row>
    <row r="50" spans="1:71" x14ac:dyDescent="0.25">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row>
    <row r="51" spans="1:71"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row>
    <row r="52" spans="1:71"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row>
    <row r="53" spans="1:71"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row>
    <row r="54" spans="1:71"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row>
    <row r="55" spans="1:71"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row>
    <row r="56" spans="1:71"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row>
    <row r="57" spans="1:71"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row>
    <row r="58" spans="1:71"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row>
    <row r="59" spans="1:71"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row>
    <row r="60" spans="1:71"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row>
    <row r="61" spans="1:71"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row>
    <row r="62" spans="1:71"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row>
    <row r="63" spans="1:71"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row>
    <row r="64" spans="1:71"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row>
    <row r="65" spans="1:71"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row>
    <row r="66" spans="1:71"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row>
    <row r="67" spans="1:71"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row>
    <row r="68" spans="1:71"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row>
    <row r="69" spans="1:71"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row>
    <row r="70" spans="1:71"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row>
    <row r="71" spans="1:71"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row>
    <row r="72" spans="1:71"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row>
    <row r="73" spans="1:71"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row>
    <row r="74" spans="1:71"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row>
    <row r="75" spans="1:71"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row>
    <row r="76" spans="1:71"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row>
    <row r="77" spans="1:71"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row>
    <row r="78" spans="1:71"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row>
    <row r="79" spans="1:71"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row>
    <row r="80" spans="1:71"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row>
    <row r="81" spans="1:71"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row>
    <row r="82" spans="1:71"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row>
    <row r="83" spans="1:71"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row>
    <row r="84" spans="1:71"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row>
    <row r="85" spans="1:71"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row>
    <row r="86" spans="1:71"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row>
    <row r="87" spans="1:71"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row>
    <row r="88" spans="1:71"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row>
    <row r="89" spans="1:71"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row>
    <row r="90" spans="1:71"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row>
    <row r="91" spans="1:71"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row>
    <row r="92" spans="1:71"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row>
    <row r="93" spans="1:71"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row>
    <row r="94" spans="1:71"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row>
    <row r="95" spans="1:71"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row>
    <row r="96" spans="1:71"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row>
    <row r="97" spans="1:71"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row>
    <row r="98" spans="1:71"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row>
    <row r="99" spans="1:71"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row>
    <row r="100" spans="1:71"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row>
    <row r="101" spans="1:71"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row>
    <row r="102" spans="1:71"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row>
    <row r="103" spans="1:71"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row>
    <row r="104" spans="1:71"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row>
    <row r="105" spans="1:71"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row>
    <row r="106" spans="1:71"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row>
    <row r="107" spans="1:71"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row>
    <row r="108" spans="1:71"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row>
    <row r="109" spans="1:71"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row>
    <row r="110" spans="1:71"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row>
    <row r="111" spans="1:71"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row>
    <row r="112" spans="1:71"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row>
    <row r="113" spans="1:71"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row>
    <row r="114" spans="1:71"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row>
    <row r="115" spans="1:71"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row>
    <row r="116" spans="1:71"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row>
    <row r="117" spans="1:71"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row>
    <row r="118" spans="1:71"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row>
    <row r="119" spans="1:71"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row>
    <row r="120" spans="1:71"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row>
    <row r="121" spans="1:71"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row>
    <row r="122" spans="1:71"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row>
    <row r="123" spans="1:71"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row>
    <row r="124" spans="1:71"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row>
    <row r="125" spans="1:71"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row>
    <row r="126" spans="1:71"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row>
    <row r="127" spans="1:71"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row>
    <row r="128" spans="1:71"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row>
    <row r="129" spans="1:71"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row>
    <row r="130" spans="1:71"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row>
    <row r="131" spans="1:71"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row>
    <row r="132" spans="1:71"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row>
    <row r="133" spans="1:71"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t="s">
        <v>60</v>
      </c>
      <c r="AE133" s="35" t="s">
        <v>61</v>
      </c>
      <c r="AF133" s="35" t="s">
        <v>59</v>
      </c>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row>
    <row r="134" spans="1:71"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t="s">
        <v>68</v>
      </c>
      <c r="AD134" s="35">
        <v>83</v>
      </c>
      <c r="AE134" s="35">
        <v>85</v>
      </c>
      <c r="AF134" s="35">
        <v>34</v>
      </c>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row>
    <row r="135" spans="1:71"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t="s">
        <v>69</v>
      </c>
      <c r="AD135" s="35">
        <v>32</v>
      </c>
      <c r="AE135" s="35">
        <v>79</v>
      </c>
      <c r="AF135" s="35">
        <v>212</v>
      </c>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row>
    <row r="136" spans="1:71"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t="s">
        <v>67</v>
      </c>
      <c r="AD136" s="35">
        <v>3</v>
      </c>
      <c r="AE136" s="35">
        <v>15</v>
      </c>
      <c r="AF136" s="35">
        <v>38</v>
      </c>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row>
    <row r="137" spans="1:71"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row>
    <row r="138" spans="1:71"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row>
    <row r="139" spans="1:71"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row>
    <row r="140" spans="1:71"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row>
    <row r="141" spans="1:71"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row>
    <row r="142" spans="1:71"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row>
    <row r="143" spans="1:71"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row>
    <row r="144" spans="1:71"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row>
    <row r="145" spans="1:6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row>
    <row r="146" spans="1:6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row>
    <row r="147" spans="1:6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row>
    <row r="148" spans="1:6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row>
    <row r="149" spans="1:6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row>
    <row r="150" spans="1:6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row>
    <row r="151" spans="1:6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row>
    <row r="152" spans="1:6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row>
    <row r="153" spans="1:6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row>
    <row r="154" spans="1:6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row>
    <row r="155" spans="1:6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row>
    <row r="156" spans="1:6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Y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row>
    <row r="157" spans="1:6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Y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row>
    <row r="158" spans="1:6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Y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row>
  </sheetData>
  <mergeCells count="4">
    <mergeCell ref="BE1:BI1"/>
    <mergeCell ref="BC3:BC5"/>
    <mergeCell ref="BE8:BI8"/>
    <mergeCell ref="BC10:BC12"/>
  </mergeCells>
  <phoneticPr fontId="8" type="noConversion"/>
  <conditionalFormatting sqref="AI3:AI5">
    <cfRule type="colorScale" priority="33">
      <colorScale>
        <cfvo type="min"/>
        <cfvo type="max"/>
        <color rgb="FFFFEF9C"/>
        <color rgb="FFFF7128"/>
      </colorScale>
    </cfRule>
  </conditionalFormatting>
  <conditionalFormatting sqref="AI3:AI5">
    <cfRule type="colorScale" priority="30">
      <colorScale>
        <cfvo type="min"/>
        <cfvo type="max"/>
        <color rgb="FFFFEF9C"/>
        <color rgb="FFFF7128"/>
      </colorScale>
    </cfRule>
  </conditionalFormatting>
  <conditionalFormatting sqref="AJ3:AJ5">
    <cfRule type="colorScale" priority="29">
      <colorScale>
        <cfvo type="min"/>
        <cfvo type="max"/>
        <color rgb="FFFFEF9C"/>
        <color rgb="FFFF7128"/>
      </colorScale>
    </cfRule>
  </conditionalFormatting>
  <conditionalFormatting sqref="D8">
    <cfRule type="colorScale" priority="20">
      <colorScale>
        <cfvo type="min"/>
        <cfvo type="max"/>
        <color rgb="FFFFEF9C"/>
        <color rgb="FFFF7128"/>
      </colorScale>
    </cfRule>
  </conditionalFormatting>
  <conditionalFormatting sqref="N27:N32 Y44">
    <cfRule type="colorScale" priority="10">
      <colorScale>
        <cfvo type="min"/>
        <cfvo type="max"/>
        <color rgb="FFFFEF9C"/>
        <color rgb="FFFF7128"/>
      </colorScale>
    </cfRule>
  </conditionalFormatting>
  <conditionalFormatting sqref="O3:O4">
    <cfRule type="colorScale" priority="9">
      <colorScale>
        <cfvo type="min"/>
        <cfvo type="max"/>
        <color rgb="FFFFEF9C"/>
        <color rgb="FFFF7128"/>
      </colorScale>
    </cfRule>
  </conditionalFormatting>
  <conditionalFormatting sqref="C8:C11">
    <cfRule type="colorScale" priority="43">
      <colorScale>
        <cfvo type="min"/>
        <cfvo type="max"/>
        <color rgb="FFFFEF9C"/>
        <color rgb="FFFF7128"/>
      </colorScale>
    </cfRule>
  </conditionalFormatting>
  <conditionalFormatting sqref="D9:D11">
    <cfRule type="colorScale" priority="44">
      <colorScale>
        <cfvo type="min"/>
        <cfvo type="max"/>
        <color rgb="FFFFEF9C"/>
        <color rgb="FFFF7128"/>
      </colorScale>
    </cfRule>
  </conditionalFormatting>
  <conditionalFormatting sqref="U10:U25">
    <cfRule type="colorScale" priority="5">
      <colorScale>
        <cfvo type="min"/>
        <cfvo type="max"/>
        <color rgb="FFFFEF9C"/>
        <color rgb="FFFF7128"/>
      </colorScale>
    </cfRule>
  </conditionalFormatting>
  <conditionalFormatting sqref="AA15">
    <cfRule type="colorScale" priority="2">
      <colorScale>
        <cfvo type="min"/>
        <cfvo type="max"/>
        <color rgb="FFFFEF9C"/>
        <color rgb="FFFF7128"/>
      </colorScale>
    </cfRule>
  </conditionalFormatting>
  <conditionalFormatting sqref="X10:X17">
    <cfRule type="colorScale" priority="49">
      <colorScale>
        <cfvo type="min"/>
        <cfvo type="max"/>
        <color rgb="FFFFEF9C"/>
        <color rgb="FFFF7128"/>
      </colorScale>
    </cfRule>
  </conditionalFormatting>
  <conditionalFormatting sqref="AA10:AA14">
    <cfRule type="colorScale" priority="50">
      <colorScale>
        <cfvo type="min"/>
        <cfvo type="max"/>
        <color rgb="FFFFEF9C"/>
        <color rgb="FFFF7128"/>
      </colorScale>
    </cfRule>
  </conditionalFormatting>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015B6-59CB-4BF1-9F4D-DE9482EA6C6F}">
  <dimension ref="A1:Q44"/>
  <sheetViews>
    <sheetView topLeftCell="A18" zoomScale="80" zoomScaleNormal="80" workbookViewId="0">
      <selection activeCell="F27" sqref="F27"/>
    </sheetView>
  </sheetViews>
  <sheetFormatPr defaultRowHeight="15" x14ac:dyDescent="0.25"/>
  <cols>
    <col min="2" max="2" width="17.42578125" customWidth="1"/>
    <col min="3" max="3" width="8.7109375" customWidth="1"/>
    <col min="4" max="4" width="13.140625" customWidth="1"/>
    <col min="5" max="5" width="17.28515625" customWidth="1"/>
    <col min="6" max="6" width="17.5703125" customWidth="1"/>
    <col min="7" max="7" width="15.140625" customWidth="1"/>
    <col min="8" max="8" width="9.42578125" customWidth="1"/>
    <col min="9" max="9" width="15.85546875" customWidth="1"/>
    <col min="10" max="12" width="15.7109375" customWidth="1"/>
    <col min="13" max="13" width="13.42578125" customWidth="1"/>
    <col min="14" max="14" width="16.7109375" customWidth="1"/>
  </cols>
  <sheetData>
    <row r="1" spans="1:17" x14ac:dyDescent="0.25">
      <c r="A1" s="35"/>
      <c r="B1" s="35"/>
      <c r="C1" s="35"/>
      <c r="D1" s="35"/>
      <c r="E1" s="35"/>
      <c r="F1" s="35"/>
      <c r="G1" s="35"/>
      <c r="H1" s="35"/>
      <c r="I1" s="35"/>
      <c r="J1" s="35"/>
      <c r="K1" s="35"/>
      <c r="L1" s="35"/>
      <c r="M1" s="35"/>
      <c r="N1" s="35"/>
      <c r="O1" s="35"/>
      <c r="P1" s="35"/>
      <c r="Q1" s="35"/>
    </row>
    <row r="2" spans="1:17" x14ac:dyDescent="0.25">
      <c r="A2" s="35"/>
      <c r="B2" s="35"/>
      <c r="C2" s="35"/>
      <c r="D2" s="35"/>
      <c r="E2" s="35"/>
      <c r="F2" s="35"/>
      <c r="G2" s="35"/>
      <c r="H2" s="35"/>
      <c r="I2" s="35"/>
      <c r="J2" s="35"/>
      <c r="K2" s="35"/>
      <c r="L2" s="35"/>
      <c r="M2" s="35"/>
      <c r="N2" s="35"/>
      <c r="O2" s="35"/>
      <c r="P2" s="35"/>
      <c r="Q2" s="35"/>
    </row>
    <row r="3" spans="1:17" x14ac:dyDescent="0.25">
      <c r="A3" s="35"/>
      <c r="B3" s="35"/>
      <c r="C3" s="9" t="s">
        <v>0</v>
      </c>
      <c r="D3" s="9" t="s">
        <v>1144</v>
      </c>
      <c r="E3" s="9" t="s">
        <v>4</v>
      </c>
      <c r="F3" s="9" t="s">
        <v>1143</v>
      </c>
      <c r="G3" s="9" t="s">
        <v>1141</v>
      </c>
      <c r="H3" s="9" t="s">
        <v>25</v>
      </c>
      <c r="I3" s="9" t="s">
        <v>26</v>
      </c>
      <c r="J3" s="9" t="s">
        <v>27</v>
      </c>
      <c r="K3" s="9" t="s">
        <v>28</v>
      </c>
      <c r="L3" s="9" t="s">
        <v>29</v>
      </c>
      <c r="M3" s="9" t="s">
        <v>1156</v>
      </c>
      <c r="N3" s="9" t="s">
        <v>1154</v>
      </c>
      <c r="O3" s="35"/>
      <c r="P3" s="35"/>
    </row>
    <row r="4" spans="1:17" x14ac:dyDescent="0.25">
      <c r="A4" s="35"/>
      <c r="B4" s="9" t="s">
        <v>0</v>
      </c>
      <c r="C4" s="53"/>
      <c r="D4" s="54"/>
      <c r="E4" s="4"/>
      <c r="F4" s="4"/>
      <c r="G4" s="4"/>
      <c r="H4" s="4"/>
      <c r="I4" s="4"/>
      <c r="J4" s="4"/>
      <c r="K4" s="4"/>
      <c r="L4" s="51"/>
      <c r="M4" s="8"/>
      <c r="N4" s="54"/>
      <c r="O4" s="35"/>
      <c r="P4" s="35"/>
    </row>
    <row r="5" spans="1:17" x14ac:dyDescent="0.25">
      <c r="A5" s="35"/>
      <c r="B5" s="9" t="s">
        <v>1144</v>
      </c>
      <c r="C5" s="54"/>
      <c r="D5" s="53"/>
      <c r="E5" s="4"/>
      <c r="F5" s="4"/>
      <c r="G5" s="8"/>
      <c r="H5" s="54"/>
      <c r="I5" s="4"/>
      <c r="J5" s="4"/>
      <c r="K5" s="4"/>
      <c r="L5" s="54"/>
      <c r="M5" s="4"/>
      <c r="N5" s="51"/>
      <c r="O5" s="35"/>
      <c r="P5" s="35"/>
    </row>
    <row r="6" spans="1:17" x14ac:dyDescent="0.25">
      <c r="A6" s="35"/>
      <c r="B6" s="9" t="s">
        <v>4</v>
      </c>
      <c r="C6" s="4"/>
      <c r="D6" s="4"/>
      <c r="E6" s="53"/>
      <c r="F6" s="4"/>
      <c r="G6" s="8"/>
      <c r="H6" s="54"/>
      <c r="I6" s="4"/>
      <c r="J6" s="4"/>
      <c r="K6" s="4"/>
      <c r="L6" s="4"/>
      <c r="M6" s="4"/>
      <c r="N6" s="54"/>
      <c r="O6" s="35"/>
      <c r="P6" s="35"/>
    </row>
    <row r="7" spans="1:17" x14ac:dyDescent="0.25">
      <c r="A7" s="35"/>
      <c r="B7" s="9" t="s">
        <v>1143</v>
      </c>
      <c r="C7" s="4"/>
      <c r="D7" s="4"/>
      <c r="E7" s="4"/>
      <c r="F7" s="53"/>
      <c r="G7" s="4"/>
      <c r="H7" s="54"/>
      <c r="I7" s="4"/>
      <c r="J7" s="4"/>
      <c r="K7" s="4"/>
      <c r="L7" s="4"/>
      <c r="M7" s="8"/>
      <c r="N7" s="54"/>
      <c r="O7" s="35"/>
      <c r="P7" s="35"/>
    </row>
    <row r="8" spans="1:17" x14ac:dyDescent="0.25">
      <c r="A8" s="35"/>
      <c r="B8" s="9" t="s">
        <v>1141</v>
      </c>
      <c r="C8" s="4"/>
      <c r="D8" s="8"/>
      <c r="E8" s="8"/>
      <c r="F8" s="4"/>
      <c r="G8" s="53"/>
      <c r="H8" s="54"/>
      <c r="I8" s="4"/>
      <c r="J8" s="4"/>
      <c r="K8" s="4"/>
      <c r="L8" s="54"/>
      <c r="M8" s="4"/>
      <c r="N8" s="51"/>
      <c r="O8" s="35"/>
      <c r="P8" s="35"/>
    </row>
    <row r="9" spans="1:17" x14ac:dyDescent="0.25">
      <c r="A9" s="35"/>
      <c r="B9" s="9" t="s">
        <v>25</v>
      </c>
      <c r="C9" s="4"/>
      <c r="D9" s="54"/>
      <c r="E9" s="54"/>
      <c r="F9" s="54"/>
      <c r="G9" s="54"/>
      <c r="H9" s="53"/>
      <c r="I9" s="4"/>
      <c r="J9" s="4"/>
      <c r="K9" s="54"/>
      <c r="L9" s="8"/>
      <c r="M9" s="54"/>
      <c r="N9" s="54"/>
      <c r="O9" s="35"/>
      <c r="P9" s="35"/>
    </row>
    <row r="10" spans="1:17" x14ac:dyDescent="0.25">
      <c r="A10" s="35"/>
      <c r="B10" s="9" t="s">
        <v>26</v>
      </c>
      <c r="C10" s="4"/>
      <c r="D10" s="4"/>
      <c r="E10" s="4"/>
      <c r="F10" s="4"/>
      <c r="G10" s="4"/>
      <c r="H10" s="4"/>
      <c r="I10" s="53"/>
      <c r="J10" s="4"/>
      <c r="K10" s="6"/>
      <c r="L10" s="4"/>
      <c r="M10" s="4"/>
      <c r="N10" s="54"/>
      <c r="O10" s="35"/>
      <c r="P10" s="35"/>
    </row>
    <row r="11" spans="1:17" x14ac:dyDescent="0.25">
      <c r="A11" s="35"/>
      <c r="B11" s="9" t="s">
        <v>27</v>
      </c>
      <c r="C11" s="4"/>
      <c r="D11" s="4"/>
      <c r="E11" s="4"/>
      <c r="F11" s="4"/>
      <c r="G11" s="4"/>
      <c r="H11" s="4"/>
      <c r="I11" s="4"/>
      <c r="J11" s="53"/>
      <c r="K11" s="4"/>
      <c r="L11" s="51"/>
      <c r="M11" s="8"/>
      <c r="N11" s="4"/>
      <c r="O11" s="35"/>
      <c r="P11" s="35"/>
    </row>
    <row r="12" spans="1:17" x14ac:dyDescent="0.25">
      <c r="A12" s="35"/>
      <c r="B12" s="9" t="s">
        <v>28</v>
      </c>
      <c r="C12" s="4"/>
      <c r="D12" s="4"/>
      <c r="E12" s="4"/>
      <c r="F12" s="4"/>
      <c r="G12" s="4"/>
      <c r="H12" s="54"/>
      <c r="I12" s="8"/>
      <c r="J12" s="4"/>
      <c r="K12" s="53"/>
      <c r="L12" s="4"/>
      <c r="M12" s="8"/>
      <c r="N12" s="54"/>
      <c r="O12" s="35"/>
      <c r="P12" s="35"/>
    </row>
    <row r="13" spans="1:17" x14ac:dyDescent="0.25">
      <c r="A13" s="35"/>
      <c r="B13" s="9" t="s">
        <v>29</v>
      </c>
      <c r="C13" s="51"/>
      <c r="D13" s="54"/>
      <c r="E13" s="4"/>
      <c r="F13" s="4"/>
      <c r="G13" s="54"/>
      <c r="H13" s="8"/>
      <c r="I13" s="4"/>
      <c r="J13" s="51"/>
      <c r="K13" s="4"/>
      <c r="L13" s="53"/>
      <c r="M13" s="8"/>
      <c r="N13" s="54"/>
      <c r="O13" s="35"/>
      <c r="P13" s="35"/>
    </row>
    <row r="14" spans="1:17" x14ac:dyDescent="0.25">
      <c r="A14" s="35"/>
      <c r="B14" s="9" t="s">
        <v>1156</v>
      </c>
      <c r="C14" s="8"/>
      <c r="D14" s="4"/>
      <c r="E14" s="4"/>
      <c r="F14" s="8"/>
      <c r="G14" s="4"/>
      <c r="H14" s="54"/>
      <c r="I14" s="4"/>
      <c r="J14" s="8"/>
      <c r="K14" s="8"/>
      <c r="L14" s="8"/>
      <c r="M14" s="53"/>
      <c r="N14" s="54"/>
      <c r="O14" s="35"/>
      <c r="P14" s="35"/>
    </row>
    <row r="15" spans="1:17" x14ac:dyDescent="0.25">
      <c r="A15" s="35"/>
      <c r="B15" s="9" t="s">
        <v>1154</v>
      </c>
      <c r="C15" s="54"/>
      <c r="D15" s="51"/>
      <c r="E15" s="54"/>
      <c r="F15" s="54"/>
      <c r="G15" s="51"/>
      <c r="H15" s="54"/>
      <c r="I15" s="54"/>
      <c r="J15" s="4"/>
      <c r="K15" s="54"/>
      <c r="L15" s="54"/>
      <c r="M15" s="54"/>
      <c r="N15" s="53"/>
      <c r="O15" s="35"/>
      <c r="P15" s="35"/>
    </row>
    <row r="16" spans="1:17" x14ac:dyDescent="0.25">
      <c r="A16" s="35"/>
      <c r="B16" s="35"/>
      <c r="C16" s="35"/>
      <c r="D16" s="35"/>
      <c r="E16" s="35"/>
      <c r="F16" s="35"/>
      <c r="G16" s="35"/>
      <c r="H16" s="35"/>
      <c r="I16" s="35"/>
      <c r="J16" s="35"/>
      <c r="K16" s="35"/>
      <c r="L16" s="35"/>
      <c r="M16" s="35"/>
      <c r="N16" s="35"/>
      <c r="O16" s="35"/>
      <c r="P16" s="35"/>
      <c r="Q16" s="35"/>
    </row>
    <row r="17" spans="1:17" x14ac:dyDescent="0.25">
      <c r="A17" s="35"/>
      <c r="B17" s="35"/>
      <c r="C17" s="35"/>
      <c r="D17" s="35"/>
      <c r="E17" s="35"/>
      <c r="F17" s="35"/>
      <c r="G17" s="35"/>
      <c r="H17" s="35"/>
      <c r="I17" s="35"/>
      <c r="J17" s="35"/>
      <c r="K17" s="35"/>
      <c r="L17" s="35"/>
      <c r="M17" s="35"/>
      <c r="N17" s="35"/>
      <c r="O17" s="35"/>
      <c r="P17" s="35"/>
      <c r="Q17" s="35"/>
    </row>
    <row r="18" spans="1:17" x14ac:dyDescent="0.25">
      <c r="A18" s="35"/>
      <c r="B18" s="35"/>
      <c r="C18" s="35"/>
      <c r="D18" s="35"/>
      <c r="E18" s="35"/>
      <c r="F18" s="35"/>
      <c r="G18" s="35"/>
      <c r="H18" s="35"/>
      <c r="I18" s="35"/>
      <c r="J18" s="35"/>
      <c r="K18" s="35"/>
      <c r="L18" s="35"/>
      <c r="M18" s="35"/>
      <c r="N18" s="35"/>
      <c r="O18" s="35"/>
      <c r="P18" s="35"/>
      <c r="Q18" s="35"/>
    </row>
    <row r="19" spans="1:17" x14ac:dyDescent="0.25">
      <c r="A19" s="35"/>
      <c r="B19" s="35"/>
      <c r="C19" s="35"/>
      <c r="D19" s="35"/>
      <c r="E19" s="35"/>
      <c r="F19" s="35"/>
      <c r="G19" s="35"/>
      <c r="H19" s="35"/>
      <c r="I19" s="35"/>
      <c r="J19" s="35"/>
      <c r="K19" s="35"/>
      <c r="L19" s="35"/>
      <c r="M19" s="35"/>
      <c r="N19" s="35"/>
      <c r="O19" s="35"/>
      <c r="P19" s="35"/>
      <c r="Q19" s="35"/>
    </row>
    <row r="20" spans="1:17" x14ac:dyDescent="0.25">
      <c r="A20" s="35"/>
      <c r="B20" s="35"/>
      <c r="C20" s="35"/>
      <c r="D20" s="35"/>
      <c r="E20" s="35"/>
      <c r="F20" s="35"/>
      <c r="G20" s="35"/>
      <c r="H20" s="35"/>
      <c r="I20" s="35"/>
      <c r="J20" s="35"/>
      <c r="K20" s="35"/>
      <c r="L20" s="35"/>
      <c r="M20" s="35"/>
      <c r="N20" s="35"/>
      <c r="O20" s="35"/>
      <c r="P20" s="35"/>
      <c r="Q20" s="35"/>
    </row>
    <row r="21" spans="1:17" x14ac:dyDescent="0.25">
      <c r="A21" s="35"/>
      <c r="B21" s="52"/>
      <c r="C21" s="35" t="s">
        <v>1167</v>
      </c>
      <c r="D21" s="35"/>
      <c r="E21" s="35"/>
      <c r="F21" s="35"/>
      <c r="G21" s="35"/>
      <c r="H21" s="35"/>
      <c r="I21" s="35"/>
      <c r="J21" s="35"/>
      <c r="K21" s="35"/>
      <c r="L21" s="35"/>
      <c r="M21" s="35"/>
      <c r="N21" s="35"/>
      <c r="O21" s="35"/>
      <c r="P21" s="35"/>
      <c r="Q21" s="35"/>
    </row>
    <row r="22" spans="1:17" x14ac:dyDescent="0.25">
      <c r="A22" s="35"/>
      <c r="B22" s="11"/>
      <c r="C22" s="35" t="s">
        <v>1165</v>
      </c>
      <c r="D22" s="35"/>
      <c r="E22" s="35"/>
      <c r="F22" s="35"/>
      <c r="G22" s="35"/>
      <c r="H22" s="35"/>
      <c r="I22" s="35"/>
      <c r="J22" s="35"/>
      <c r="K22" s="35"/>
      <c r="L22" s="35"/>
      <c r="M22" s="35"/>
      <c r="N22" s="35"/>
      <c r="O22" s="35"/>
      <c r="P22" s="35"/>
      <c r="Q22" s="35"/>
    </row>
    <row r="23" spans="1:17" x14ac:dyDescent="0.25">
      <c r="A23" s="35"/>
      <c r="B23" s="3"/>
      <c r="C23" s="35" t="s">
        <v>1166</v>
      </c>
      <c r="D23" s="35"/>
      <c r="E23" s="35"/>
      <c r="F23" s="35"/>
      <c r="G23" s="35"/>
      <c r="H23" s="35"/>
      <c r="I23" s="35"/>
      <c r="J23" s="35"/>
      <c r="K23" s="35"/>
      <c r="L23" s="35"/>
      <c r="M23" s="35"/>
      <c r="N23" s="35"/>
      <c r="O23" s="35"/>
    </row>
    <row r="24" spans="1:17" ht="18.75" x14ac:dyDescent="0.3">
      <c r="A24" s="35"/>
      <c r="B24" s="2"/>
      <c r="C24" s="35" t="s">
        <v>1168</v>
      </c>
      <c r="D24" s="35"/>
      <c r="E24" s="35"/>
      <c r="F24" s="35"/>
      <c r="G24" s="35"/>
      <c r="H24" s="35"/>
      <c r="I24" s="35"/>
      <c r="J24" s="35"/>
      <c r="K24" s="35"/>
      <c r="L24" s="35"/>
      <c r="M24" s="155" t="s">
        <v>1253</v>
      </c>
      <c r="N24" s="155"/>
      <c r="O24" s="155"/>
    </row>
    <row r="25" spans="1:17" x14ac:dyDescent="0.25">
      <c r="A25" s="35"/>
      <c r="B25" s="35"/>
      <c r="C25" s="35"/>
      <c r="D25" s="35"/>
      <c r="E25" s="35"/>
      <c r="F25" s="35"/>
      <c r="G25" s="35"/>
      <c r="H25" s="35"/>
      <c r="I25" s="35"/>
      <c r="J25" s="35"/>
      <c r="K25" s="35"/>
      <c r="L25" s="35"/>
      <c r="M25" s="35"/>
      <c r="N25" s="35"/>
      <c r="O25" s="35"/>
    </row>
    <row r="26" spans="1:17" ht="23.25" x14ac:dyDescent="0.25">
      <c r="A26" s="35"/>
      <c r="B26" s="35"/>
      <c r="C26" s="35"/>
      <c r="D26" s="35"/>
      <c r="E26" s="35"/>
      <c r="F26" s="35"/>
      <c r="G26" s="35"/>
      <c r="H26" s="35"/>
      <c r="I26" s="35"/>
      <c r="J26" s="35"/>
      <c r="K26" s="35"/>
      <c r="L26" s="35"/>
      <c r="M26" s="141">
        <v>1</v>
      </c>
      <c r="N26" s="142">
        <v>4</v>
      </c>
      <c r="O26" s="141">
        <v>1</v>
      </c>
      <c r="P26" s="35"/>
    </row>
    <row r="27" spans="1:17" ht="23.25" x14ac:dyDescent="0.25">
      <c r="A27" s="35"/>
      <c r="B27" s="35"/>
      <c r="C27" s="35"/>
      <c r="D27" s="35"/>
      <c r="E27" s="35"/>
      <c r="F27" s="35"/>
      <c r="G27" s="35"/>
      <c r="H27" s="35"/>
      <c r="I27" s="35"/>
      <c r="J27" s="35"/>
      <c r="K27" s="35"/>
      <c r="L27" s="35"/>
      <c r="M27" s="142">
        <v>4</v>
      </c>
      <c r="N27" s="143">
        <v>10</v>
      </c>
      <c r="O27" s="142">
        <v>4</v>
      </c>
      <c r="P27" s="35"/>
    </row>
    <row r="28" spans="1:17" ht="23.25" x14ac:dyDescent="0.25">
      <c r="A28" s="35"/>
      <c r="B28" s="35"/>
      <c r="C28" s="35"/>
      <c r="D28" s="35"/>
      <c r="E28" s="35"/>
      <c r="F28" s="35"/>
      <c r="G28" s="35"/>
      <c r="H28" s="35"/>
      <c r="I28" s="35"/>
      <c r="J28" s="35"/>
      <c r="K28" s="35"/>
      <c r="L28" s="35"/>
      <c r="M28" s="141">
        <v>1</v>
      </c>
      <c r="N28" s="142">
        <v>4</v>
      </c>
      <c r="O28" s="141">
        <v>1</v>
      </c>
      <c r="P28" s="35"/>
    </row>
    <row r="29" spans="1:17" x14ac:dyDescent="0.25">
      <c r="A29" s="35"/>
      <c r="B29" s="35"/>
      <c r="C29" s="35"/>
      <c r="D29" s="35"/>
      <c r="E29" s="35"/>
      <c r="F29" s="35"/>
      <c r="G29" s="35"/>
      <c r="H29" s="35"/>
      <c r="I29" s="35"/>
      <c r="J29" s="35"/>
      <c r="K29" s="35"/>
      <c r="L29" s="35"/>
      <c r="M29" s="35"/>
      <c r="N29" s="35"/>
      <c r="O29" s="35"/>
      <c r="P29" s="35"/>
    </row>
    <row r="30" spans="1:17" x14ac:dyDescent="0.25">
      <c r="A30" s="35"/>
      <c r="B30" s="35"/>
      <c r="C30" s="35"/>
      <c r="D30" s="35"/>
      <c r="E30" s="35"/>
      <c r="F30" s="35"/>
      <c r="G30" s="35"/>
      <c r="H30" s="35"/>
      <c r="I30" s="35"/>
      <c r="J30" s="35"/>
      <c r="K30" s="35"/>
      <c r="L30" s="35"/>
      <c r="M30" s="35"/>
      <c r="N30" s="35"/>
      <c r="O30" s="35"/>
      <c r="P30" s="35"/>
    </row>
    <row r="42" ht="45" customHeight="1" x14ac:dyDescent="0.25"/>
    <row r="43" ht="45" customHeight="1" x14ac:dyDescent="0.25"/>
    <row r="44" ht="45" customHeight="1" x14ac:dyDescent="0.25"/>
  </sheetData>
  <mergeCells count="1">
    <mergeCell ref="M24:O2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4FD5-6A2F-4D67-84B1-1B1A3660C004}">
  <dimension ref="B2:AV122"/>
  <sheetViews>
    <sheetView zoomScale="80" zoomScaleNormal="80" workbookViewId="0">
      <selection activeCell="AH4" sqref="AH4"/>
    </sheetView>
  </sheetViews>
  <sheetFormatPr defaultRowHeight="15" x14ac:dyDescent="0.25"/>
  <cols>
    <col min="1" max="1" width="22.7109375" customWidth="1"/>
    <col min="2" max="2" width="18.42578125" bestFit="1" customWidth="1"/>
    <col min="3" max="3" width="15" customWidth="1"/>
    <col min="4" max="4" width="14.42578125" customWidth="1"/>
    <col min="5" max="5" width="18" customWidth="1"/>
    <col min="6" max="6" width="9.42578125" customWidth="1"/>
    <col min="7" max="7" width="8.7109375" customWidth="1"/>
    <col min="8" max="8" width="9" customWidth="1"/>
    <col min="9" max="9" width="9.5703125" bestFit="1" customWidth="1"/>
    <col min="10" max="10" width="12.85546875" customWidth="1"/>
    <col min="11" max="11" width="6" customWidth="1"/>
    <col min="12" max="12" width="12.85546875" customWidth="1"/>
    <col min="13" max="13" width="22.140625" customWidth="1"/>
    <col min="14" max="14" width="18.7109375" customWidth="1"/>
    <col min="15" max="15" width="19.85546875" customWidth="1"/>
    <col min="16" max="16" width="17.85546875" customWidth="1"/>
    <col min="17" max="17" width="13.140625" customWidth="1"/>
    <col min="19" max="19" width="11.5703125" bestFit="1" customWidth="1"/>
    <col min="23" max="23" width="1.42578125" customWidth="1"/>
    <col min="24" max="24" width="18.28515625" customWidth="1"/>
    <col min="25" max="25" width="16.5703125" customWidth="1"/>
    <col min="26" max="26" width="15.85546875" customWidth="1"/>
    <col min="33" max="33" width="2.5703125" customWidth="1"/>
    <col min="34" max="34" width="19.42578125" customWidth="1"/>
    <col min="35" max="35" width="19.85546875" customWidth="1"/>
    <col min="36" max="36" width="22.7109375" customWidth="1"/>
    <col min="37" max="39" width="10.5703125" bestFit="1" customWidth="1"/>
  </cols>
  <sheetData>
    <row r="2" spans="2:20" x14ac:dyDescent="0.25">
      <c r="B2" s="5" t="s">
        <v>0</v>
      </c>
      <c r="C2" s="12" t="s">
        <v>33</v>
      </c>
      <c r="D2" s="12" t="s">
        <v>32</v>
      </c>
      <c r="H2" s="5" t="s">
        <v>23</v>
      </c>
      <c r="I2" s="12">
        <v>2010</v>
      </c>
      <c r="J2" s="12">
        <f t="shared" ref="J2:S2" si="0">I2+1</f>
        <v>2011</v>
      </c>
      <c r="K2" s="12">
        <f t="shared" si="0"/>
        <v>2012</v>
      </c>
      <c r="L2" s="12">
        <f t="shared" si="0"/>
        <v>2013</v>
      </c>
      <c r="M2" s="12">
        <f t="shared" si="0"/>
        <v>2014</v>
      </c>
      <c r="N2" s="12">
        <f t="shared" si="0"/>
        <v>2015</v>
      </c>
      <c r="O2" s="12">
        <f t="shared" si="0"/>
        <v>2016</v>
      </c>
      <c r="P2" s="12">
        <f t="shared" si="0"/>
        <v>2017</v>
      </c>
      <c r="Q2" s="12">
        <f t="shared" si="0"/>
        <v>2018</v>
      </c>
      <c r="R2" s="12">
        <f t="shared" si="0"/>
        <v>2019</v>
      </c>
      <c r="S2" s="12">
        <f t="shared" si="0"/>
        <v>2020</v>
      </c>
    </row>
    <row r="3" spans="2:20" x14ac:dyDescent="0.25">
      <c r="C3">
        <v>416</v>
      </c>
      <c r="D3">
        <v>148</v>
      </c>
      <c r="E3">
        <f>SUM(C3:D3)</f>
        <v>564</v>
      </c>
      <c r="I3">
        <v>39</v>
      </c>
      <c r="J3">
        <v>52</v>
      </c>
      <c r="K3">
        <v>62</v>
      </c>
      <c r="L3">
        <v>52</v>
      </c>
      <c r="M3">
        <v>44</v>
      </c>
      <c r="N3">
        <v>29</v>
      </c>
      <c r="O3">
        <v>51</v>
      </c>
      <c r="P3">
        <v>42</v>
      </c>
      <c r="Q3">
        <v>64</v>
      </c>
      <c r="R3">
        <v>59</v>
      </c>
      <c r="S3">
        <v>70</v>
      </c>
      <c r="T3">
        <f>SUM(I3:S3)</f>
        <v>564</v>
      </c>
    </row>
    <row r="4" spans="2:20" x14ac:dyDescent="0.25">
      <c r="B4" s="15" t="s">
        <v>1153</v>
      </c>
      <c r="C4" s="10">
        <f>C3/$E$3</f>
        <v>0.73758865248226946</v>
      </c>
      <c r="D4" s="10">
        <f>D3/$E$3</f>
        <v>0.26241134751773049</v>
      </c>
      <c r="H4" s="15" t="s">
        <v>1153</v>
      </c>
      <c r="I4" s="10">
        <f t="shared" ref="I4:S4" si="1">I3/$T$3</f>
        <v>6.9148936170212769E-2</v>
      </c>
      <c r="J4" s="10">
        <f t="shared" si="1"/>
        <v>9.2198581560283682E-2</v>
      </c>
      <c r="K4" s="10">
        <f t="shared" si="1"/>
        <v>0.1099290780141844</v>
      </c>
      <c r="L4" s="10">
        <f t="shared" si="1"/>
        <v>9.2198581560283682E-2</v>
      </c>
      <c r="M4" s="10">
        <f t="shared" si="1"/>
        <v>7.8014184397163122E-2</v>
      </c>
      <c r="N4" s="10">
        <f t="shared" si="1"/>
        <v>5.1418439716312055E-2</v>
      </c>
      <c r="O4" s="10">
        <f t="shared" si="1"/>
        <v>9.0425531914893623E-2</v>
      </c>
      <c r="P4" s="10">
        <f t="shared" si="1"/>
        <v>7.4468085106382975E-2</v>
      </c>
      <c r="Q4" s="10">
        <f t="shared" si="1"/>
        <v>0.11347517730496454</v>
      </c>
      <c r="R4" s="10">
        <f t="shared" si="1"/>
        <v>0.10460992907801418</v>
      </c>
      <c r="S4" s="10">
        <f t="shared" si="1"/>
        <v>0.12411347517730496</v>
      </c>
    </row>
    <row r="8" spans="2:20" x14ac:dyDescent="0.25">
      <c r="B8" s="5" t="s">
        <v>1144</v>
      </c>
      <c r="C8" s="12" t="s">
        <v>48</v>
      </c>
      <c r="D8" s="12" t="s">
        <v>47</v>
      </c>
      <c r="E8" s="12" t="s">
        <v>49</v>
      </c>
      <c r="F8" s="12" t="s">
        <v>50</v>
      </c>
      <c r="L8" s="5" t="s">
        <v>1152</v>
      </c>
      <c r="M8" s="12" t="s">
        <v>58</v>
      </c>
      <c r="N8" s="12" t="s">
        <v>57</v>
      </c>
      <c r="O8" s="12" t="s">
        <v>56</v>
      </c>
    </row>
    <row r="9" spans="2:20" x14ac:dyDescent="0.25">
      <c r="C9">
        <v>198</v>
      </c>
      <c r="D9">
        <v>232</v>
      </c>
      <c r="E9">
        <v>59</v>
      </c>
      <c r="F9">
        <v>75</v>
      </c>
      <c r="G9">
        <f>SUM(C9:F9)</f>
        <v>564</v>
      </c>
      <c r="M9">
        <v>26</v>
      </c>
      <c r="N9">
        <v>261</v>
      </c>
      <c r="O9">
        <v>277</v>
      </c>
      <c r="P9">
        <f>SUM(M9:O9)</f>
        <v>564</v>
      </c>
    </row>
    <row r="10" spans="2:20" x14ac:dyDescent="0.25">
      <c r="C10" s="10">
        <f>C9/$G$9</f>
        <v>0.35106382978723405</v>
      </c>
      <c r="D10" s="10">
        <f>D9/$G$9</f>
        <v>0.41134751773049644</v>
      </c>
      <c r="E10" s="10">
        <f>E9/$G$9</f>
        <v>0.10460992907801418</v>
      </c>
      <c r="F10" s="10">
        <f>F9/$G$9</f>
        <v>0.13297872340425532</v>
      </c>
      <c r="M10" s="10">
        <f>M9/$P$9</f>
        <v>4.6099290780141841E-2</v>
      </c>
      <c r="N10" s="10">
        <f>N9/$P$9</f>
        <v>0.46276595744680848</v>
      </c>
      <c r="O10" s="10">
        <f>O9/$P$9</f>
        <v>0.49113475177304966</v>
      </c>
    </row>
    <row r="13" spans="2:20" x14ac:dyDescent="0.25">
      <c r="B13" s="5" t="s">
        <v>25</v>
      </c>
      <c r="C13" s="12" t="s">
        <v>1134</v>
      </c>
      <c r="D13" s="12" t="s">
        <v>1136</v>
      </c>
      <c r="E13" s="12" t="s">
        <v>1135</v>
      </c>
      <c r="F13" s="12" t="s">
        <v>1133</v>
      </c>
      <c r="L13" s="5" t="s">
        <v>1151</v>
      </c>
      <c r="M13" s="12" t="s">
        <v>640</v>
      </c>
      <c r="N13" s="12" t="s">
        <v>639</v>
      </c>
      <c r="O13" s="12" t="s">
        <v>641</v>
      </c>
    </row>
    <row r="14" spans="2:20" x14ac:dyDescent="0.25">
      <c r="C14">
        <v>131</v>
      </c>
      <c r="D14">
        <v>129</v>
      </c>
      <c r="E14">
        <v>142</v>
      </c>
      <c r="F14">
        <v>162</v>
      </c>
      <c r="G14">
        <f>SUM(C14:F14)</f>
        <v>564</v>
      </c>
      <c r="M14">
        <v>78</v>
      </c>
      <c r="N14">
        <v>421</v>
      </c>
      <c r="O14">
        <v>65</v>
      </c>
      <c r="P14">
        <f>SUM(M14:O14)</f>
        <v>564</v>
      </c>
    </row>
    <row r="15" spans="2:20" x14ac:dyDescent="0.25">
      <c r="C15" s="10">
        <f>C14/$G$14</f>
        <v>0.23226950354609929</v>
      </c>
      <c r="D15" s="10">
        <f>D14/$G$14</f>
        <v>0.22872340425531915</v>
      </c>
      <c r="E15" s="10">
        <f>E14/$G$14</f>
        <v>0.25177304964539005</v>
      </c>
      <c r="F15" s="10">
        <f>F14/$G$14</f>
        <v>0.28723404255319152</v>
      </c>
      <c r="M15" s="10">
        <f>M14/$P$14</f>
        <v>0.13829787234042554</v>
      </c>
      <c r="N15" s="10">
        <f>N14/$P$14</f>
        <v>0.74645390070921991</v>
      </c>
      <c r="O15" s="10">
        <f>O14/$P$14</f>
        <v>0.11524822695035461</v>
      </c>
    </row>
    <row r="18" spans="2:29" x14ac:dyDescent="0.25">
      <c r="B18" s="5" t="s">
        <v>1150</v>
      </c>
      <c r="C18" s="12" t="s">
        <v>642</v>
      </c>
      <c r="D18" s="12" t="s">
        <v>643</v>
      </c>
      <c r="E18" s="12" t="s">
        <v>644</v>
      </c>
      <c r="I18" s="5" t="s">
        <v>1149</v>
      </c>
      <c r="J18" s="12" t="s">
        <v>645</v>
      </c>
      <c r="K18" s="12" t="s">
        <v>647</v>
      </c>
      <c r="L18" s="12" t="s">
        <v>646</v>
      </c>
    </row>
    <row r="19" spans="2:29" x14ac:dyDescent="0.25">
      <c r="C19">
        <v>96</v>
      </c>
      <c r="D19">
        <v>410</v>
      </c>
      <c r="E19">
        <v>58</v>
      </c>
      <c r="F19">
        <f>SUM(C19:E19)</f>
        <v>564</v>
      </c>
      <c r="J19">
        <v>475</v>
      </c>
      <c r="K19">
        <v>70</v>
      </c>
      <c r="L19">
        <v>19</v>
      </c>
      <c r="M19">
        <f>SUM(J19:L19)</f>
        <v>564</v>
      </c>
    </row>
    <row r="20" spans="2:29" x14ac:dyDescent="0.25">
      <c r="C20" s="10">
        <f>C19/$F$19</f>
        <v>0.1702127659574468</v>
      </c>
      <c r="D20" s="10">
        <f>D19/$F$19</f>
        <v>0.72695035460992907</v>
      </c>
      <c r="E20" s="10">
        <f>E19/$F$19</f>
        <v>0.10283687943262411</v>
      </c>
      <c r="J20" s="10">
        <f>J19/$M$19</f>
        <v>0.84219858156028371</v>
      </c>
      <c r="K20" s="10">
        <f>K19/$M$19</f>
        <v>0.12411347517730496</v>
      </c>
      <c r="L20" s="10">
        <f>L19/$M$19</f>
        <v>3.3687943262411348E-2</v>
      </c>
    </row>
    <row r="23" spans="2:29" x14ac:dyDescent="0.25">
      <c r="B23" s="5" t="s">
        <v>1148</v>
      </c>
      <c r="C23" s="14" t="s">
        <v>45</v>
      </c>
      <c r="D23" s="13" t="s">
        <v>35</v>
      </c>
      <c r="E23" s="14" t="s">
        <v>43</v>
      </c>
      <c r="F23" s="13" t="s">
        <v>42</v>
      </c>
      <c r="G23" s="14" t="s">
        <v>38</v>
      </c>
      <c r="H23" s="13" t="s">
        <v>37</v>
      </c>
      <c r="I23" s="14" t="s">
        <v>39</v>
      </c>
      <c r="J23" s="13" t="s">
        <v>41</v>
      </c>
      <c r="K23" s="14" t="s">
        <v>1147</v>
      </c>
      <c r="L23" s="14" t="s">
        <v>46</v>
      </c>
      <c r="M23" s="13" t="s">
        <v>34</v>
      </c>
      <c r="N23" s="14" t="s">
        <v>1146</v>
      </c>
      <c r="O23" s="13" t="s">
        <v>1145</v>
      </c>
      <c r="P23" s="14" t="s">
        <v>40</v>
      </c>
      <c r="Q23" s="13" t="s">
        <v>36</v>
      </c>
    </row>
    <row r="24" spans="2:29" x14ac:dyDescent="0.25">
      <c r="C24">
        <v>14</v>
      </c>
      <c r="D24">
        <v>40</v>
      </c>
      <c r="E24">
        <v>16</v>
      </c>
      <c r="F24">
        <v>42</v>
      </c>
      <c r="G24">
        <v>26</v>
      </c>
      <c r="H24">
        <v>4</v>
      </c>
      <c r="I24">
        <v>38</v>
      </c>
      <c r="J24">
        <v>32</v>
      </c>
      <c r="K24">
        <v>4</v>
      </c>
      <c r="L24">
        <v>6</v>
      </c>
      <c r="M24">
        <v>286</v>
      </c>
      <c r="N24">
        <v>12</v>
      </c>
      <c r="O24">
        <v>5</v>
      </c>
      <c r="P24">
        <v>10</v>
      </c>
      <c r="Q24">
        <v>29</v>
      </c>
      <c r="R24">
        <f>SUM(C24:Q24)</f>
        <v>564</v>
      </c>
    </row>
    <row r="25" spans="2:29" x14ac:dyDescent="0.25">
      <c r="C25" s="10">
        <f t="shared" ref="C25:Q25" si="2">C24/$R$24</f>
        <v>2.4822695035460994E-2</v>
      </c>
      <c r="D25" s="10">
        <f t="shared" si="2"/>
        <v>7.0921985815602842E-2</v>
      </c>
      <c r="E25" s="10">
        <f t="shared" si="2"/>
        <v>2.8368794326241134E-2</v>
      </c>
      <c r="F25" s="10">
        <f t="shared" si="2"/>
        <v>7.4468085106382975E-2</v>
      </c>
      <c r="G25" s="10">
        <f t="shared" si="2"/>
        <v>4.6099290780141841E-2</v>
      </c>
      <c r="H25" s="10">
        <f t="shared" si="2"/>
        <v>7.0921985815602835E-3</v>
      </c>
      <c r="I25" s="10">
        <f t="shared" si="2"/>
        <v>6.7375886524822695E-2</v>
      </c>
      <c r="J25" s="10">
        <f t="shared" si="2"/>
        <v>5.6737588652482268E-2</v>
      </c>
      <c r="K25" s="10">
        <f t="shared" si="2"/>
        <v>7.0921985815602835E-3</v>
      </c>
      <c r="L25" s="10">
        <f t="shared" si="2"/>
        <v>1.0638297872340425E-2</v>
      </c>
      <c r="M25" s="10">
        <f t="shared" si="2"/>
        <v>0.50709219858156029</v>
      </c>
      <c r="N25" s="10">
        <f t="shared" si="2"/>
        <v>2.1276595744680851E-2</v>
      </c>
      <c r="O25" s="10">
        <f t="shared" si="2"/>
        <v>8.8652482269503553E-3</v>
      </c>
      <c r="P25" s="10">
        <f t="shared" si="2"/>
        <v>1.7730496453900711E-2</v>
      </c>
      <c r="Q25" s="10">
        <f t="shared" si="2"/>
        <v>5.1418439716312055E-2</v>
      </c>
    </row>
    <row r="29" spans="2:29" x14ac:dyDescent="0.25">
      <c r="B29" s="5" t="s">
        <v>8</v>
      </c>
      <c r="C29" s="12" t="s">
        <v>70</v>
      </c>
      <c r="D29" s="12" t="s">
        <v>72</v>
      </c>
      <c r="E29" s="12" t="s">
        <v>71</v>
      </c>
      <c r="F29" s="12" t="s">
        <v>73</v>
      </c>
      <c r="J29" s="5" t="s">
        <v>1142</v>
      </c>
      <c r="K29" s="12" t="s">
        <v>68</v>
      </c>
      <c r="L29" s="12" t="s">
        <v>69</v>
      </c>
      <c r="M29" s="12" t="s">
        <v>67</v>
      </c>
    </row>
    <row r="30" spans="2:29" x14ac:dyDescent="0.25">
      <c r="C30">
        <v>263</v>
      </c>
      <c r="D30">
        <v>49</v>
      </c>
      <c r="E30">
        <v>248</v>
      </c>
      <c r="F30">
        <v>4</v>
      </c>
      <c r="G30">
        <f>SUM(C30:F30)</f>
        <v>564</v>
      </c>
      <c r="K30">
        <v>173</v>
      </c>
      <c r="L30">
        <v>334</v>
      </c>
      <c r="M30">
        <v>57</v>
      </c>
      <c r="N30">
        <f>SUM(K30:M30)</f>
        <v>564</v>
      </c>
    </row>
    <row r="31" spans="2:29" x14ac:dyDescent="0.25">
      <c r="C31" s="10">
        <f>C30/$G$30</f>
        <v>0.46631205673758863</v>
      </c>
      <c r="D31" s="10">
        <f>D30/$G$30</f>
        <v>8.6879432624113476E-2</v>
      </c>
      <c r="E31" s="10">
        <f>E30/$G$30</f>
        <v>0.43971631205673761</v>
      </c>
      <c r="F31" s="10">
        <f>F30/$G$30</f>
        <v>7.0921985815602835E-3</v>
      </c>
      <c r="K31" s="33">
        <f>K30/$N$30</f>
        <v>0.3067375886524823</v>
      </c>
      <c r="L31" s="10">
        <f>L30/$N$30</f>
        <v>0.59219858156028371</v>
      </c>
      <c r="M31" s="10">
        <f>M30/$N$30</f>
        <v>0.10106382978723404</v>
      </c>
      <c r="N31" s="33">
        <f>SUM(K31:M31)</f>
        <v>1</v>
      </c>
    </row>
    <row r="32" spans="2:29" x14ac:dyDescent="0.25">
      <c r="R32" s="12" t="s">
        <v>1134</v>
      </c>
      <c r="S32" s="12" t="s">
        <v>1136</v>
      </c>
      <c r="T32" s="12" t="s">
        <v>1133</v>
      </c>
      <c r="U32" s="12" t="s">
        <v>1135</v>
      </c>
      <c r="Z32" s="12" t="s">
        <v>1134</v>
      </c>
      <c r="AA32" s="12" t="s">
        <v>1136</v>
      </c>
      <c r="AB32" s="12" t="s">
        <v>1133</v>
      </c>
      <c r="AC32" s="12" t="s">
        <v>1135</v>
      </c>
    </row>
    <row r="33" spans="2:39" x14ac:dyDescent="0.25">
      <c r="Q33" s="12" t="s">
        <v>60</v>
      </c>
      <c r="R33">
        <v>29</v>
      </c>
      <c r="S33">
        <v>26</v>
      </c>
      <c r="T33">
        <v>28</v>
      </c>
      <c r="U33">
        <v>30</v>
      </c>
      <c r="V33">
        <f>SUM(R33:U33)</f>
        <v>113</v>
      </c>
      <c r="Y33" s="12" t="s">
        <v>61</v>
      </c>
      <c r="Z33" s="10">
        <f>R34/$C$14</f>
        <v>0.36641221374045801</v>
      </c>
      <c r="AA33" s="10">
        <f>S34/$D$14</f>
        <v>0.30232558139534882</v>
      </c>
      <c r="AB33" s="10">
        <f>T34/$F$14</f>
        <v>0.29012345679012347</v>
      </c>
      <c r="AC33" s="10">
        <f>U34/$E$14</f>
        <v>0.29577464788732394</v>
      </c>
    </row>
    <row r="34" spans="2:39" x14ac:dyDescent="0.25">
      <c r="Q34" s="12" t="s">
        <v>61</v>
      </c>
      <c r="R34">
        <v>48</v>
      </c>
      <c r="S34">
        <v>39</v>
      </c>
      <c r="T34">
        <v>47</v>
      </c>
      <c r="U34">
        <v>42</v>
      </c>
      <c r="V34">
        <f>SUM(R34:U34)</f>
        <v>176</v>
      </c>
      <c r="Y34" s="12" t="s">
        <v>59</v>
      </c>
      <c r="Z34" s="10">
        <f>R35/$C$14</f>
        <v>0.41221374045801529</v>
      </c>
      <c r="AA34" s="10">
        <f>S35/$D$14</f>
        <v>0.49612403100775193</v>
      </c>
      <c r="AB34" s="10">
        <f>T35/$F$14</f>
        <v>0.53703703703703709</v>
      </c>
      <c r="AC34" s="10">
        <f>U35/$E$14</f>
        <v>0.49295774647887325</v>
      </c>
    </row>
    <row r="35" spans="2:39" x14ac:dyDescent="0.25">
      <c r="B35" s="5" t="s">
        <v>1141</v>
      </c>
      <c r="C35" s="11" t="s">
        <v>75</v>
      </c>
      <c r="D35" s="11" t="s">
        <v>76</v>
      </c>
      <c r="E35" s="11" t="s">
        <v>74</v>
      </c>
      <c r="J35" s="5" t="s">
        <v>1156</v>
      </c>
      <c r="K35" s="11">
        <v>3</v>
      </c>
      <c r="L35" s="11">
        <v>2</v>
      </c>
      <c r="M35" s="11">
        <v>1</v>
      </c>
      <c r="Q35" s="12" t="s">
        <v>59</v>
      </c>
      <c r="R35">
        <v>54</v>
      </c>
      <c r="S35">
        <v>64</v>
      </c>
      <c r="T35">
        <v>87</v>
      </c>
      <c r="U35">
        <v>70</v>
      </c>
      <c r="V35">
        <f>SUM(R35:U35)</f>
        <v>275</v>
      </c>
    </row>
    <row r="36" spans="2:39" x14ac:dyDescent="0.25">
      <c r="C36">
        <v>365</v>
      </c>
      <c r="D36">
        <v>140</v>
      </c>
      <c r="E36">
        <v>59</v>
      </c>
      <c r="F36">
        <f>SUM(C36:E36)</f>
        <v>564</v>
      </c>
      <c r="K36">
        <v>75</v>
      </c>
      <c r="L36">
        <v>237</v>
      </c>
      <c r="M36">
        <v>252</v>
      </c>
      <c r="N36">
        <f>SUM(K36:M36)</f>
        <v>564</v>
      </c>
      <c r="V36">
        <f>SUM(V33:V35)</f>
        <v>564</v>
      </c>
    </row>
    <row r="37" spans="2:39" x14ac:dyDescent="0.25">
      <c r="C37" s="10">
        <f>C36/$F$36</f>
        <v>0.6471631205673759</v>
      </c>
      <c r="D37" s="10">
        <f>D36/$F$36</f>
        <v>0.24822695035460993</v>
      </c>
      <c r="E37" s="10">
        <f>E36/$F$36</f>
        <v>0.10460992907801418</v>
      </c>
      <c r="K37" s="10">
        <f>K36/$N$36</f>
        <v>0.13297872340425532</v>
      </c>
      <c r="L37" s="10">
        <f>L36/$N$36</f>
        <v>0.42021276595744683</v>
      </c>
      <c r="M37" s="10">
        <f>M36/$N$36</f>
        <v>0.44680851063829785</v>
      </c>
      <c r="N37" s="10"/>
      <c r="O37" s="10"/>
    </row>
    <row r="40" spans="2:39" x14ac:dyDescent="0.25">
      <c r="B40" s="5" t="s">
        <v>1154</v>
      </c>
      <c r="C40" s="12" t="s">
        <v>74</v>
      </c>
      <c r="D40" s="12" t="s">
        <v>76</v>
      </c>
      <c r="E40" s="12" t="s">
        <v>75</v>
      </c>
      <c r="J40" s="5" t="s">
        <v>29</v>
      </c>
      <c r="K40" s="12">
        <v>1</v>
      </c>
      <c r="L40" s="12">
        <v>2</v>
      </c>
      <c r="M40" s="12">
        <v>3</v>
      </c>
    </row>
    <row r="41" spans="2:39" x14ac:dyDescent="0.25">
      <c r="C41">
        <v>80</v>
      </c>
      <c r="D41">
        <v>318</v>
      </c>
      <c r="E41">
        <v>166</v>
      </c>
      <c r="F41">
        <f>SUM(C41:E41)</f>
        <v>564</v>
      </c>
      <c r="K41">
        <v>70</v>
      </c>
      <c r="L41">
        <v>457</v>
      </c>
      <c r="M41">
        <v>37</v>
      </c>
      <c r="N41">
        <f>SUM(K41:M41)</f>
        <v>564</v>
      </c>
    </row>
    <row r="42" spans="2:39" x14ac:dyDescent="0.25">
      <c r="C42" s="10">
        <f>C41/$F$41</f>
        <v>0.14184397163120568</v>
      </c>
      <c r="D42" s="10">
        <f>D41/$F$41</f>
        <v>0.56382978723404253</v>
      </c>
      <c r="E42" s="10">
        <f>E41/$F$41</f>
        <v>0.29432624113475175</v>
      </c>
      <c r="K42" s="10">
        <f>K41/$N$41</f>
        <v>0.12411347517730496</v>
      </c>
      <c r="L42" s="10">
        <f>L41/$N$41</f>
        <v>0.81028368794326244</v>
      </c>
      <c r="M42" s="10">
        <f>M41/$N$41</f>
        <v>6.5602836879432622E-2</v>
      </c>
    </row>
    <row r="45" spans="2:39" x14ac:dyDescent="0.25">
      <c r="B45" s="5" t="s">
        <v>1143</v>
      </c>
      <c r="C45" s="12" t="s">
        <v>60</v>
      </c>
      <c r="D45" s="12" t="s">
        <v>61</v>
      </c>
      <c r="E45" s="12" t="s">
        <v>59</v>
      </c>
      <c r="J45" s="5" t="s">
        <v>28</v>
      </c>
      <c r="K45" s="12">
        <v>1</v>
      </c>
      <c r="L45" s="12">
        <v>2</v>
      </c>
      <c r="M45" s="12">
        <v>3</v>
      </c>
    </row>
    <row r="46" spans="2:39" x14ac:dyDescent="0.25">
      <c r="C46">
        <v>113</v>
      </c>
      <c r="D46">
        <v>176</v>
      </c>
      <c r="E46">
        <v>275</v>
      </c>
      <c r="F46">
        <f>SUM(C46:E46)</f>
        <v>564</v>
      </c>
      <c r="K46">
        <v>49</v>
      </c>
      <c r="L46">
        <v>260</v>
      </c>
      <c r="M46">
        <v>255</v>
      </c>
      <c r="N46">
        <f>SUM(K46:M46)</f>
        <v>564</v>
      </c>
    </row>
    <row r="47" spans="2:39" x14ac:dyDescent="0.25">
      <c r="C47" s="10">
        <f>C46/$F$46</f>
        <v>0.20035460992907803</v>
      </c>
      <c r="D47" s="10">
        <f>D46/$F$46</f>
        <v>0.31205673758865249</v>
      </c>
      <c r="E47" s="10">
        <f>E46/$F$46</f>
        <v>0.48758865248226951</v>
      </c>
      <c r="K47" s="10">
        <f>K46/$N$46</f>
        <v>8.6879432624113476E-2</v>
      </c>
      <c r="L47" s="10">
        <f>L46/$N$46</f>
        <v>0.46099290780141844</v>
      </c>
      <c r="M47" s="10">
        <f>M46/$N$46</f>
        <v>0.4521276595744681</v>
      </c>
    </row>
    <row r="48" spans="2:39" x14ac:dyDescent="0.25">
      <c r="O48" s="24"/>
      <c r="P48" s="163" t="s">
        <v>1141</v>
      </c>
      <c r="Q48" s="163"/>
      <c r="R48" s="163"/>
      <c r="S48" s="24"/>
      <c r="AA48" s="158" t="s">
        <v>30</v>
      </c>
      <c r="AB48" s="158"/>
      <c r="AC48" s="158"/>
      <c r="AK48" s="158" t="s">
        <v>30</v>
      </c>
      <c r="AL48" s="158"/>
      <c r="AM48" s="158"/>
    </row>
    <row r="49" spans="3:40" x14ac:dyDescent="0.25">
      <c r="O49" s="24"/>
      <c r="P49" s="163"/>
      <c r="Q49" s="163"/>
      <c r="R49" s="163"/>
      <c r="S49" s="24"/>
      <c r="AA49" s="159"/>
      <c r="AB49" s="159"/>
      <c r="AC49" s="159"/>
      <c r="AK49" s="159"/>
      <c r="AL49" s="159"/>
      <c r="AM49" s="159"/>
    </row>
    <row r="50" spans="3:40" x14ac:dyDescent="0.25">
      <c r="E50" s="21" t="s">
        <v>14</v>
      </c>
      <c r="F50" s="21" t="s">
        <v>74</v>
      </c>
      <c r="G50" s="21" t="s">
        <v>75</v>
      </c>
      <c r="H50" s="21" t="s">
        <v>76</v>
      </c>
      <c r="I50" s="17" t="s">
        <v>1155</v>
      </c>
      <c r="P50" s="21" t="s">
        <v>74</v>
      </c>
      <c r="Q50" s="21" t="s">
        <v>75</v>
      </c>
      <c r="R50" s="21" t="s">
        <v>76</v>
      </c>
      <c r="S50" s="25" t="s">
        <v>1155</v>
      </c>
      <c r="X50" s="28" t="s">
        <v>29</v>
      </c>
      <c r="Y50" s="18" t="s">
        <v>28</v>
      </c>
      <c r="Z50" s="29" t="s">
        <v>14</v>
      </c>
      <c r="AA50" s="27">
        <v>1</v>
      </c>
      <c r="AB50" s="27">
        <v>2</v>
      </c>
      <c r="AC50" s="31">
        <v>3</v>
      </c>
      <c r="AD50" s="7" t="s">
        <v>1155</v>
      </c>
      <c r="AH50" s="28" t="s">
        <v>29</v>
      </c>
      <c r="AI50" s="18" t="s">
        <v>28</v>
      </c>
      <c r="AJ50" s="29" t="s">
        <v>14</v>
      </c>
      <c r="AK50" s="27">
        <v>1</v>
      </c>
      <c r="AL50" s="27">
        <v>2</v>
      </c>
      <c r="AM50" s="27">
        <v>3</v>
      </c>
    </row>
    <row r="51" spans="3:40" ht="18.75" x14ac:dyDescent="0.3">
      <c r="C51" s="18" t="s">
        <v>2</v>
      </c>
      <c r="D51" s="19" t="s">
        <v>31</v>
      </c>
      <c r="E51" s="20" t="s">
        <v>4</v>
      </c>
      <c r="F51" s="22"/>
      <c r="G51" s="22"/>
      <c r="H51" s="22"/>
      <c r="I51" s="22"/>
      <c r="M51" s="18" t="s">
        <v>2</v>
      </c>
      <c r="N51" s="19" t="s">
        <v>31</v>
      </c>
      <c r="O51" s="20" t="s">
        <v>4</v>
      </c>
      <c r="P51" s="22"/>
      <c r="Q51" s="22"/>
      <c r="R51" s="22"/>
      <c r="S51" s="22"/>
      <c r="X51" s="156">
        <v>1</v>
      </c>
      <c r="Y51" s="18">
        <v>1</v>
      </c>
      <c r="Z51" s="29" t="s">
        <v>75</v>
      </c>
      <c r="AA51" s="30">
        <v>1</v>
      </c>
      <c r="AB51" s="30">
        <v>8</v>
      </c>
      <c r="AC51" s="32">
        <v>0</v>
      </c>
      <c r="AD51" s="7">
        <f>SUM(AA51:AC51)</f>
        <v>9</v>
      </c>
      <c r="AH51" s="156">
        <v>1</v>
      </c>
      <c r="AI51" s="18">
        <v>1</v>
      </c>
      <c r="AJ51" s="29" t="s">
        <v>75</v>
      </c>
      <c r="AK51" s="26">
        <f>AA51/AD51</f>
        <v>0.1111111111111111</v>
      </c>
      <c r="AL51" s="26">
        <f>AB51/AD51</f>
        <v>0.88888888888888884</v>
      </c>
      <c r="AM51" s="26">
        <f>AC51/AD51</f>
        <v>0</v>
      </c>
    </row>
    <row r="52" spans="3:40" ht="18.75" x14ac:dyDescent="0.3">
      <c r="C52" s="157" t="s">
        <v>47</v>
      </c>
      <c r="D52" s="160">
        <v>1</v>
      </c>
      <c r="E52" s="20" t="s">
        <v>58</v>
      </c>
      <c r="F52" s="16">
        <v>0</v>
      </c>
      <c r="G52" s="16">
        <v>4</v>
      </c>
      <c r="H52" s="16">
        <v>1</v>
      </c>
      <c r="I52" s="23">
        <f t="shared" ref="I52:I82" si="3">SUM(F52:H52)</f>
        <v>5</v>
      </c>
      <c r="M52" s="157" t="s">
        <v>47</v>
      </c>
      <c r="N52" s="160">
        <v>1</v>
      </c>
      <c r="O52" s="20" t="s">
        <v>58</v>
      </c>
      <c r="P52" s="26">
        <f>F52/I52</f>
        <v>0</v>
      </c>
      <c r="Q52" s="26">
        <f>G52/I52</f>
        <v>0.8</v>
      </c>
      <c r="R52" s="26">
        <f>H52/I52</f>
        <v>0.2</v>
      </c>
      <c r="S52" s="34">
        <f t="shared" ref="S52:S82" si="4">SUM(P52:R52)</f>
        <v>1</v>
      </c>
      <c r="X52" s="156"/>
      <c r="Y52" s="157">
        <v>2</v>
      </c>
      <c r="Z52" s="29" t="s">
        <v>74</v>
      </c>
      <c r="AA52" s="30">
        <v>2</v>
      </c>
      <c r="AB52" s="30">
        <v>1</v>
      </c>
      <c r="AC52" s="32">
        <v>0</v>
      </c>
      <c r="AD52" s="7">
        <f t="shared" ref="AD52:AD72" si="5">SUM(AA52:AC52)</f>
        <v>3</v>
      </c>
      <c r="AH52" s="156"/>
      <c r="AI52" s="157">
        <v>2</v>
      </c>
      <c r="AJ52" s="29" t="s">
        <v>74</v>
      </c>
      <c r="AK52" s="26">
        <f t="shared" ref="AK52:AK72" si="6">AA52/AD52</f>
        <v>0.66666666666666663</v>
      </c>
      <c r="AL52" s="26">
        <f t="shared" ref="AL52:AL72" si="7">AB52/AD52</f>
        <v>0.33333333333333331</v>
      </c>
      <c r="AM52" s="26">
        <f t="shared" ref="AM52:AM72" si="8">AC52/AD52</f>
        <v>0</v>
      </c>
    </row>
    <row r="53" spans="3:40" ht="18.75" x14ac:dyDescent="0.3">
      <c r="C53" s="157"/>
      <c r="D53" s="161"/>
      <c r="E53" s="20" t="s">
        <v>57</v>
      </c>
      <c r="F53" s="16">
        <v>1</v>
      </c>
      <c r="G53" s="16">
        <v>54</v>
      </c>
      <c r="H53" s="16">
        <v>6</v>
      </c>
      <c r="I53" s="23">
        <f t="shared" si="3"/>
        <v>61</v>
      </c>
      <c r="M53" s="157"/>
      <c r="N53" s="161"/>
      <c r="O53" s="20" t="s">
        <v>57</v>
      </c>
      <c r="P53" s="26">
        <f t="shared" ref="P53:P82" si="9">F53/I53</f>
        <v>1.6393442622950821E-2</v>
      </c>
      <c r="Q53" s="26">
        <v>0.88600000000000001</v>
      </c>
      <c r="R53" s="26">
        <f t="shared" ref="R53:R82" si="10">H53/I53</f>
        <v>9.8360655737704916E-2</v>
      </c>
      <c r="S53" s="34">
        <f t="shared" si="4"/>
        <v>1.0007540983606558</v>
      </c>
      <c r="T53" s="15"/>
      <c r="U53">
        <v>0.999</v>
      </c>
      <c r="X53" s="156"/>
      <c r="Y53" s="157"/>
      <c r="Z53" s="29" t="s">
        <v>75</v>
      </c>
      <c r="AA53" s="30">
        <v>10</v>
      </c>
      <c r="AB53" s="30">
        <v>15</v>
      </c>
      <c r="AC53" s="32">
        <v>1</v>
      </c>
      <c r="AD53" s="7">
        <f t="shared" si="5"/>
        <v>26</v>
      </c>
      <c r="AH53" s="156"/>
      <c r="AI53" s="157"/>
      <c r="AJ53" s="29" t="s">
        <v>75</v>
      </c>
      <c r="AK53" s="26">
        <f t="shared" si="6"/>
        <v>0.38461538461538464</v>
      </c>
      <c r="AL53" s="26">
        <f t="shared" si="7"/>
        <v>0.57692307692307687</v>
      </c>
      <c r="AM53" s="26">
        <f t="shared" si="8"/>
        <v>3.8461538461538464E-2</v>
      </c>
    </row>
    <row r="54" spans="3:40" ht="18.75" x14ac:dyDescent="0.3">
      <c r="C54" s="157"/>
      <c r="D54" s="162"/>
      <c r="E54" s="20" t="s">
        <v>56</v>
      </c>
      <c r="F54" s="16">
        <v>4</v>
      </c>
      <c r="G54" s="16">
        <v>29</v>
      </c>
      <c r="H54" s="16">
        <v>22</v>
      </c>
      <c r="I54" s="23">
        <f t="shared" si="3"/>
        <v>55</v>
      </c>
      <c r="M54" s="157"/>
      <c r="N54" s="162"/>
      <c r="O54" s="20" t="s">
        <v>56</v>
      </c>
      <c r="P54" s="26">
        <f t="shared" si="9"/>
        <v>7.2727272727272724E-2</v>
      </c>
      <c r="Q54" s="26">
        <f t="shared" ref="Q54:Q82" si="11">G54/I54</f>
        <v>0.52727272727272723</v>
      </c>
      <c r="R54" s="26">
        <f t="shared" si="10"/>
        <v>0.4</v>
      </c>
      <c r="S54" s="34">
        <f t="shared" si="4"/>
        <v>1</v>
      </c>
      <c r="X54" s="156"/>
      <c r="Y54" s="157"/>
      <c r="Z54" s="29" t="s">
        <v>76</v>
      </c>
      <c r="AA54" s="30">
        <v>3</v>
      </c>
      <c r="AB54" s="30">
        <v>2</v>
      </c>
      <c r="AC54" s="32">
        <v>1</v>
      </c>
      <c r="AD54" s="7">
        <f t="shared" si="5"/>
        <v>6</v>
      </c>
      <c r="AH54" s="156"/>
      <c r="AI54" s="157"/>
      <c r="AJ54" s="29" t="s">
        <v>76</v>
      </c>
      <c r="AK54" s="26">
        <f t="shared" si="6"/>
        <v>0.5</v>
      </c>
      <c r="AL54" s="26">
        <f t="shared" si="7"/>
        <v>0.33333333333333331</v>
      </c>
      <c r="AM54" s="26">
        <f t="shared" si="8"/>
        <v>0.16666666666666666</v>
      </c>
    </row>
    <row r="55" spans="3:40" ht="18.75" x14ac:dyDescent="0.3">
      <c r="C55" s="157"/>
      <c r="D55" s="160">
        <v>2</v>
      </c>
      <c r="E55" s="20" t="s">
        <v>58</v>
      </c>
      <c r="F55" s="16">
        <v>0</v>
      </c>
      <c r="G55" s="16">
        <v>4</v>
      </c>
      <c r="H55" s="16">
        <v>0</v>
      </c>
      <c r="I55" s="23">
        <f t="shared" si="3"/>
        <v>4</v>
      </c>
      <c r="M55" s="157"/>
      <c r="N55" s="160">
        <v>2</v>
      </c>
      <c r="O55" s="20" t="s">
        <v>58</v>
      </c>
      <c r="P55" s="26">
        <f t="shared" si="9"/>
        <v>0</v>
      </c>
      <c r="Q55" s="26">
        <f t="shared" si="11"/>
        <v>1</v>
      </c>
      <c r="R55" s="26">
        <f t="shared" si="10"/>
        <v>0</v>
      </c>
      <c r="S55" s="34">
        <f t="shared" si="4"/>
        <v>1</v>
      </c>
      <c r="X55" s="156"/>
      <c r="Y55" s="157">
        <v>3</v>
      </c>
      <c r="Z55" s="29" t="s">
        <v>74</v>
      </c>
      <c r="AA55" s="30">
        <v>3</v>
      </c>
      <c r="AB55" s="30">
        <v>0</v>
      </c>
      <c r="AC55" s="32">
        <v>0</v>
      </c>
      <c r="AD55" s="7">
        <f t="shared" si="5"/>
        <v>3</v>
      </c>
      <c r="AH55" s="156"/>
      <c r="AI55" s="157">
        <v>3</v>
      </c>
      <c r="AJ55" s="29" t="s">
        <v>74</v>
      </c>
      <c r="AK55" s="26">
        <f t="shared" si="6"/>
        <v>1</v>
      </c>
      <c r="AL55" s="26">
        <f t="shared" si="7"/>
        <v>0</v>
      </c>
      <c r="AM55" s="26">
        <f t="shared" si="8"/>
        <v>0</v>
      </c>
    </row>
    <row r="56" spans="3:40" ht="18.75" x14ac:dyDescent="0.3">
      <c r="C56" s="157"/>
      <c r="D56" s="161"/>
      <c r="E56" s="20" t="s">
        <v>57</v>
      </c>
      <c r="F56" s="16">
        <v>0</v>
      </c>
      <c r="G56" s="16">
        <v>12</v>
      </c>
      <c r="H56" s="16">
        <v>0</v>
      </c>
      <c r="I56" s="23">
        <f t="shared" si="3"/>
        <v>12</v>
      </c>
      <c r="M56" s="157"/>
      <c r="N56" s="161"/>
      <c r="O56" s="20" t="s">
        <v>57</v>
      </c>
      <c r="P56" s="26">
        <f t="shared" si="9"/>
        <v>0</v>
      </c>
      <c r="Q56" s="26">
        <f t="shared" si="11"/>
        <v>1</v>
      </c>
      <c r="R56" s="26">
        <f t="shared" si="10"/>
        <v>0</v>
      </c>
      <c r="S56" s="34">
        <f t="shared" si="4"/>
        <v>1</v>
      </c>
      <c r="X56" s="156"/>
      <c r="Y56" s="157"/>
      <c r="Z56" s="29" t="s">
        <v>75</v>
      </c>
      <c r="AA56" s="30">
        <v>3</v>
      </c>
      <c r="AB56" s="30">
        <v>10</v>
      </c>
      <c r="AC56" s="32">
        <v>2</v>
      </c>
      <c r="AD56" s="7">
        <f t="shared" si="5"/>
        <v>15</v>
      </c>
      <c r="AH56" s="156"/>
      <c r="AI56" s="157"/>
      <c r="AJ56" s="29" t="s">
        <v>75</v>
      </c>
      <c r="AK56" s="26">
        <f t="shared" si="6"/>
        <v>0.2</v>
      </c>
      <c r="AL56" s="26">
        <f t="shared" si="7"/>
        <v>0.66666666666666663</v>
      </c>
      <c r="AM56" s="26">
        <f t="shared" si="8"/>
        <v>0.13333333333333333</v>
      </c>
    </row>
    <row r="57" spans="3:40" ht="18.75" x14ac:dyDescent="0.3">
      <c r="C57" s="157"/>
      <c r="D57" s="162"/>
      <c r="E57" s="20" t="s">
        <v>56</v>
      </c>
      <c r="F57" s="16">
        <v>1</v>
      </c>
      <c r="G57" s="16">
        <v>7</v>
      </c>
      <c r="H57" s="16">
        <v>2</v>
      </c>
      <c r="I57" s="23">
        <f t="shared" si="3"/>
        <v>10</v>
      </c>
      <c r="M57" s="157"/>
      <c r="N57" s="162"/>
      <c r="O57" s="20" t="s">
        <v>56</v>
      </c>
      <c r="P57" s="26">
        <f t="shared" si="9"/>
        <v>0.1</v>
      </c>
      <c r="Q57" s="26">
        <f t="shared" si="11"/>
        <v>0.7</v>
      </c>
      <c r="R57" s="26">
        <f t="shared" si="10"/>
        <v>0.2</v>
      </c>
      <c r="S57" s="34">
        <f t="shared" si="4"/>
        <v>1</v>
      </c>
      <c r="X57" s="156"/>
      <c r="Y57" s="157"/>
      <c r="Z57" s="29" t="s">
        <v>76</v>
      </c>
      <c r="AA57" s="30">
        <v>5</v>
      </c>
      <c r="AB57" s="30">
        <v>2</v>
      </c>
      <c r="AC57" s="32">
        <v>1</v>
      </c>
      <c r="AD57" s="7">
        <f t="shared" si="5"/>
        <v>8</v>
      </c>
      <c r="AH57" s="156"/>
      <c r="AI57" s="157"/>
      <c r="AJ57" s="29" t="s">
        <v>76</v>
      </c>
      <c r="AK57" s="26">
        <f t="shared" si="6"/>
        <v>0.625</v>
      </c>
      <c r="AL57" s="26">
        <f t="shared" si="7"/>
        <v>0.25</v>
      </c>
      <c r="AM57" s="26">
        <f t="shared" si="8"/>
        <v>0.125</v>
      </c>
    </row>
    <row r="58" spans="3:40" ht="18.75" x14ac:dyDescent="0.3">
      <c r="C58" s="157"/>
      <c r="D58" s="160">
        <v>3</v>
      </c>
      <c r="E58" s="20" t="s">
        <v>58</v>
      </c>
      <c r="F58" s="16">
        <v>0</v>
      </c>
      <c r="G58" s="16">
        <v>4</v>
      </c>
      <c r="H58" s="16">
        <v>0</v>
      </c>
      <c r="I58" s="23">
        <f t="shared" si="3"/>
        <v>4</v>
      </c>
      <c r="M58" s="157"/>
      <c r="N58" s="160">
        <v>3</v>
      </c>
      <c r="O58" s="20" t="s">
        <v>58</v>
      </c>
      <c r="P58" s="26">
        <f t="shared" si="9"/>
        <v>0</v>
      </c>
      <c r="Q58" s="26">
        <f t="shared" si="11"/>
        <v>1</v>
      </c>
      <c r="R58" s="26">
        <f t="shared" si="10"/>
        <v>0</v>
      </c>
      <c r="S58" s="34">
        <f t="shared" si="4"/>
        <v>1</v>
      </c>
      <c r="X58" s="156">
        <v>2</v>
      </c>
      <c r="Y58" s="157">
        <v>1</v>
      </c>
      <c r="Z58" s="29" t="s">
        <v>74</v>
      </c>
      <c r="AA58" s="30">
        <v>1</v>
      </c>
      <c r="AB58" s="30">
        <v>0</v>
      </c>
      <c r="AC58" s="32">
        <v>0</v>
      </c>
      <c r="AD58" s="7">
        <f t="shared" si="5"/>
        <v>1</v>
      </c>
      <c r="AH58" s="156">
        <v>2</v>
      </c>
      <c r="AI58" s="157">
        <v>1</v>
      </c>
      <c r="AJ58" s="29" t="s">
        <v>74</v>
      </c>
      <c r="AK58" s="26">
        <f t="shared" si="6"/>
        <v>1</v>
      </c>
      <c r="AL58" s="26">
        <f t="shared" si="7"/>
        <v>0</v>
      </c>
      <c r="AM58" s="26">
        <f t="shared" si="8"/>
        <v>0</v>
      </c>
    </row>
    <row r="59" spans="3:40" ht="18.75" x14ac:dyDescent="0.3">
      <c r="C59" s="157"/>
      <c r="D59" s="161"/>
      <c r="E59" s="20" t="s">
        <v>57</v>
      </c>
      <c r="F59" s="16">
        <v>1</v>
      </c>
      <c r="G59" s="16">
        <v>41</v>
      </c>
      <c r="H59" s="16">
        <v>3</v>
      </c>
      <c r="I59" s="23">
        <f t="shared" si="3"/>
        <v>45</v>
      </c>
      <c r="M59" s="157"/>
      <c r="N59" s="161"/>
      <c r="O59" s="20" t="s">
        <v>57</v>
      </c>
      <c r="P59" s="26">
        <f t="shared" si="9"/>
        <v>2.2222222222222223E-2</v>
      </c>
      <c r="Q59" s="26">
        <f t="shared" si="11"/>
        <v>0.91111111111111109</v>
      </c>
      <c r="R59" s="26">
        <f t="shared" si="10"/>
        <v>6.6666666666666666E-2</v>
      </c>
      <c r="S59" s="34">
        <f t="shared" si="4"/>
        <v>1</v>
      </c>
      <c r="X59" s="156"/>
      <c r="Y59" s="157"/>
      <c r="Z59" s="29" t="s">
        <v>75</v>
      </c>
      <c r="AA59" s="30">
        <v>8</v>
      </c>
      <c r="AB59" s="30">
        <v>27</v>
      </c>
      <c r="AC59" s="32">
        <v>0</v>
      </c>
      <c r="AD59" s="7">
        <f t="shared" si="5"/>
        <v>35</v>
      </c>
      <c r="AH59" s="156"/>
      <c r="AI59" s="157"/>
      <c r="AJ59" s="29" t="s">
        <v>75</v>
      </c>
      <c r="AK59" s="26">
        <f t="shared" si="6"/>
        <v>0.22857142857142856</v>
      </c>
      <c r="AL59" s="26">
        <f t="shared" si="7"/>
        <v>0.77142857142857146</v>
      </c>
      <c r="AM59" s="26">
        <f t="shared" si="8"/>
        <v>0</v>
      </c>
    </row>
    <row r="60" spans="3:40" ht="18.75" x14ac:dyDescent="0.3">
      <c r="C60" s="157"/>
      <c r="D60" s="162"/>
      <c r="E60" s="20" t="s">
        <v>56</v>
      </c>
      <c r="F60" s="16">
        <v>4</v>
      </c>
      <c r="G60" s="16">
        <v>15</v>
      </c>
      <c r="H60" s="16">
        <v>17</v>
      </c>
      <c r="I60" s="23">
        <f t="shared" si="3"/>
        <v>36</v>
      </c>
      <c r="M60" s="157"/>
      <c r="N60" s="162"/>
      <c r="O60" s="20" t="s">
        <v>56</v>
      </c>
      <c r="P60" s="26">
        <f t="shared" si="9"/>
        <v>0.1111111111111111</v>
      </c>
      <c r="Q60" s="26">
        <f t="shared" si="11"/>
        <v>0.41666666666666669</v>
      </c>
      <c r="R60" s="26">
        <f t="shared" si="10"/>
        <v>0.47222222222222221</v>
      </c>
      <c r="S60" s="34">
        <f t="shared" si="4"/>
        <v>1</v>
      </c>
      <c r="X60" s="156"/>
      <c r="Y60" s="157"/>
      <c r="Z60" s="29" t="s">
        <v>76</v>
      </c>
      <c r="AA60" s="30">
        <v>0</v>
      </c>
      <c r="AB60" s="30">
        <v>1</v>
      </c>
      <c r="AC60" s="32">
        <v>0</v>
      </c>
      <c r="AD60" s="7">
        <f t="shared" si="5"/>
        <v>1</v>
      </c>
      <c r="AH60" s="156"/>
      <c r="AI60" s="157"/>
      <c r="AJ60" s="29" t="s">
        <v>76</v>
      </c>
      <c r="AK60" s="26">
        <f t="shared" si="6"/>
        <v>0</v>
      </c>
      <c r="AL60" s="26">
        <f t="shared" si="7"/>
        <v>1</v>
      </c>
      <c r="AM60" s="26">
        <f t="shared" si="8"/>
        <v>0</v>
      </c>
    </row>
    <row r="61" spans="3:40" ht="18.75" x14ac:dyDescent="0.3">
      <c r="C61" s="157" t="s">
        <v>49</v>
      </c>
      <c r="D61" s="160">
        <v>1</v>
      </c>
      <c r="E61" s="20" t="s">
        <v>58</v>
      </c>
      <c r="F61" s="16">
        <v>2</v>
      </c>
      <c r="G61" s="16">
        <v>0</v>
      </c>
      <c r="H61" s="16">
        <v>0</v>
      </c>
      <c r="I61" s="23">
        <f t="shared" si="3"/>
        <v>2</v>
      </c>
      <c r="M61" s="157" t="s">
        <v>49</v>
      </c>
      <c r="N61" s="160">
        <v>1</v>
      </c>
      <c r="O61" s="20" t="s">
        <v>58</v>
      </c>
      <c r="P61" s="26">
        <f t="shared" si="9"/>
        <v>1</v>
      </c>
      <c r="Q61" s="26">
        <f t="shared" si="11"/>
        <v>0</v>
      </c>
      <c r="R61" s="26">
        <f t="shared" si="10"/>
        <v>0</v>
      </c>
      <c r="S61" s="34">
        <f t="shared" si="4"/>
        <v>1</v>
      </c>
      <c r="X61" s="156"/>
      <c r="Y61" s="157">
        <v>2</v>
      </c>
      <c r="Z61" s="29" t="s">
        <v>74</v>
      </c>
      <c r="AA61" s="30">
        <v>12</v>
      </c>
      <c r="AB61" s="30">
        <v>3</v>
      </c>
      <c r="AC61" s="32">
        <v>0</v>
      </c>
      <c r="AD61" s="7">
        <f t="shared" si="5"/>
        <v>15</v>
      </c>
      <c r="AH61" s="156"/>
      <c r="AI61" s="157">
        <v>2</v>
      </c>
      <c r="AJ61" s="29" t="s">
        <v>74</v>
      </c>
      <c r="AK61" s="26">
        <f t="shared" si="6"/>
        <v>0.8</v>
      </c>
      <c r="AL61" s="26">
        <f t="shared" si="7"/>
        <v>0.2</v>
      </c>
      <c r="AM61" s="26">
        <f t="shared" si="8"/>
        <v>0</v>
      </c>
    </row>
    <row r="62" spans="3:40" ht="18.75" x14ac:dyDescent="0.3">
      <c r="C62" s="157"/>
      <c r="D62" s="161"/>
      <c r="E62" s="20" t="s">
        <v>57</v>
      </c>
      <c r="F62" s="16">
        <v>1</v>
      </c>
      <c r="G62" s="16">
        <v>13</v>
      </c>
      <c r="H62" s="16">
        <v>3</v>
      </c>
      <c r="I62" s="23">
        <f t="shared" si="3"/>
        <v>17</v>
      </c>
      <c r="M62" s="157"/>
      <c r="N62" s="161"/>
      <c r="O62" s="20" t="s">
        <v>57</v>
      </c>
      <c r="P62" s="26">
        <f t="shared" si="9"/>
        <v>5.8823529411764705E-2</v>
      </c>
      <c r="Q62" s="26">
        <f t="shared" si="11"/>
        <v>0.76470588235294112</v>
      </c>
      <c r="R62" s="26">
        <f t="shared" si="10"/>
        <v>0.17647058823529413</v>
      </c>
      <c r="S62" s="34">
        <f t="shared" si="4"/>
        <v>1</v>
      </c>
      <c r="X62" s="156"/>
      <c r="Y62" s="157"/>
      <c r="Z62" s="29" t="s">
        <v>75</v>
      </c>
      <c r="AA62" s="30">
        <v>57</v>
      </c>
      <c r="AB62" s="30">
        <v>75</v>
      </c>
      <c r="AC62" s="32">
        <v>20</v>
      </c>
      <c r="AD62" s="7">
        <f t="shared" si="5"/>
        <v>152</v>
      </c>
      <c r="AH62" s="156"/>
      <c r="AI62" s="157"/>
      <c r="AJ62" s="29" t="s">
        <v>75</v>
      </c>
      <c r="AK62" s="26">
        <f t="shared" si="6"/>
        <v>0.375</v>
      </c>
      <c r="AL62" s="26">
        <f t="shared" si="7"/>
        <v>0.49342105263157893</v>
      </c>
      <c r="AM62" s="26">
        <f t="shared" si="8"/>
        <v>0.13157894736842105</v>
      </c>
    </row>
    <row r="63" spans="3:40" ht="18.75" x14ac:dyDescent="0.3">
      <c r="C63" s="157"/>
      <c r="D63" s="162"/>
      <c r="E63" s="20" t="s">
        <v>56</v>
      </c>
      <c r="F63" s="16">
        <v>2</v>
      </c>
      <c r="G63" s="16">
        <v>4</v>
      </c>
      <c r="H63" s="16">
        <v>2</v>
      </c>
      <c r="I63" s="23">
        <f t="shared" si="3"/>
        <v>8</v>
      </c>
      <c r="M63" s="157"/>
      <c r="N63" s="162"/>
      <c r="O63" s="20" t="s">
        <v>56</v>
      </c>
      <c r="P63" s="26">
        <f t="shared" si="9"/>
        <v>0.25</v>
      </c>
      <c r="Q63" s="26">
        <f t="shared" si="11"/>
        <v>0.5</v>
      </c>
      <c r="R63" s="26">
        <f t="shared" si="10"/>
        <v>0.25</v>
      </c>
      <c r="S63" s="34">
        <f t="shared" si="4"/>
        <v>1</v>
      </c>
      <c r="X63" s="156"/>
      <c r="Y63" s="157"/>
      <c r="Z63" s="29" t="s">
        <v>76</v>
      </c>
      <c r="AA63" s="30">
        <v>34</v>
      </c>
      <c r="AB63" s="30">
        <v>15</v>
      </c>
      <c r="AC63" s="32">
        <v>1</v>
      </c>
      <c r="AD63" s="7">
        <f t="shared" si="5"/>
        <v>50</v>
      </c>
      <c r="AH63" s="156"/>
      <c r="AI63" s="157"/>
      <c r="AJ63" s="29" t="s">
        <v>76</v>
      </c>
      <c r="AK63" s="26">
        <f t="shared" si="6"/>
        <v>0.68</v>
      </c>
      <c r="AL63" s="26">
        <f t="shared" si="7"/>
        <v>0.3</v>
      </c>
      <c r="AM63" s="26">
        <f t="shared" si="8"/>
        <v>0.02</v>
      </c>
    </row>
    <row r="64" spans="3:40" ht="18.75" x14ac:dyDescent="0.3">
      <c r="C64" s="157"/>
      <c r="D64" s="160">
        <v>2</v>
      </c>
      <c r="E64" s="20" t="s">
        <v>57</v>
      </c>
      <c r="F64" s="16">
        <v>1</v>
      </c>
      <c r="G64" s="16">
        <v>3</v>
      </c>
      <c r="H64" s="16">
        <v>1</v>
      </c>
      <c r="I64" s="23">
        <f t="shared" si="3"/>
        <v>5</v>
      </c>
      <c r="M64" s="157"/>
      <c r="N64" s="160">
        <v>2</v>
      </c>
      <c r="O64" s="20" t="s">
        <v>57</v>
      </c>
      <c r="P64" s="26">
        <f t="shared" si="9"/>
        <v>0.2</v>
      </c>
      <c r="Q64" s="26">
        <f t="shared" si="11"/>
        <v>0.6</v>
      </c>
      <c r="R64" s="26">
        <f t="shared" si="10"/>
        <v>0.2</v>
      </c>
      <c r="S64" s="34">
        <f t="shared" si="4"/>
        <v>1</v>
      </c>
      <c r="T64" s="12"/>
      <c r="X64" s="156"/>
      <c r="Y64" s="157">
        <v>3</v>
      </c>
      <c r="Z64" s="29" t="s">
        <v>74</v>
      </c>
      <c r="AA64" s="30">
        <v>29</v>
      </c>
      <c r="AB64" s="30">
        <v>5</v>
      </c>
      <c r="AC64" s="32">
        <v>1</v>
      </c>
      <c r="AD64" s="7">
        <f t="shared" si="5"/>
        <v>35</v>
      </c>
      <c r="AH64" s="156"/>
      <c r="AI64" s="157">
        <v>3</v>
      </c>
      <c r="AJ64" s="29" t="s">
        <v>74</v>
      </c>
      <c r="AK64" s="26">
        <v>0.82799999999999996</v>
      </c>
      <c r="AL64" s="26">
        <f t="shared" si="7"/>
        <v>0.14285714285714285</v>
      </c>
      <c r="AM64" s="26">
        <f t="shared" si="8"/>
        <v>2.8571428571428571E-2</v>
      </c>
      <c r="AN64" s="15"/>
    </row>
    <row r="65" spans="3:39" ht="18.75" x14ac:dyDescent="0.3">
      <c r="C65" s="157"/>
      <c r="D65" s="162"/>
      <c r="E65" s="20" t="s">
        <v>56</v>
      </c>
      <c r="F65" s="16">
        <v>0</v>
      </c>
      <c r="G65" s="16">
        <v>3</v>
      </c>
      <c r="H65" s="16">
        <v>0</v>
      </c>
      <c r="I65" s="23">
        <f t="shared" si="3"/>
        <v>3</v>
      </c>
      <c r="M65" s="157"/>
      <c r="N65" s="162"/>
      <c r="O65" s="20" t="s">
        <v>56</v>
      </c>
      <c r="P65" s="26">
        <f t="shared" si="9"/>
        <v>0</v>
      </c>
      <c r="Q65" s="26">
        <f t="shared" si="11"/>
        <v>1</v>
      </c>
      <c r="R65" s="26">
        <f t="shared" si="10"/>
        <v>0</v>
      </c>
      <c r="S65" s="34">
        <f t="shared" si="4"/>
        <v>1</v>
      </c>
      <c r="T65" s="12"/>
      <c r="X65" s="156"/>
      <c r="Y65" s="157"/>
      <c r="Z65" s="29" t="s">
        <v>75</v>
      </c>
      <c r="AA65" s="30">
        <v>21</v>
      </c>
      <c r="AB65" s="30">
        <v>46</v>
      </c>
      <c r="AC65" s="32">
        <v>34</v>
      </c>
      <c r="AD65" s="7">
        <f t="shared" si="5"/>
        <v>101</v>
      </c>
      <c r="AH65" s="156"/>
      <c r="AI65" s="157"/>
      <c r="AJ65" s="29" t="s">
        <v>75</v>
      </c>
      <c r="AK65" s="26">
        <f t="shared" si="6"/>
        <v>0.20792079207920791</v>
      </c>
      <c r="AL65" s="26">
        <f t="shared" si="7"/>
        <v>0.45544554455445546</v>
      </c>
      <c r="AM65" s="26">
        <f t="shared" si="8"/>
        <v>0.33663366336633666</v>
      </c>
    </row>
    <row r="66" spans="3:39" ht="18.75" x14ac:dyDescent="0.3">
      <c r="C66" s="157"/>
      <c r="D66" s="160">
        <v>3</v>
      </c>
      <c r="E66" s="20" t="s">
        <v>57</v>
      </c>
      <c r="F66" s="16">
        <v>0</v>
      </c>
      <c r="G66" s="16">
        <v>9</v>
      </c>
      <c r="H66" s="16">
        <v>1</v>
      </c>
      <c r="I66" s="23">
        <f t="shared" si="3"/>
        <v>10</v>
      </c>
      <c r="M66" s="157"/>
      <c r="N66" s="160">
        <v>3</v>
      </c>
      <c r="O66" s="20" t="s">
        <v>57</v>
      </c>
      <c r="P66" s="26">
        <f t="shared" si="9"/>
        <v>0</v>
      </c>
      <c r="Q66" s="26">
        <f t="shared" si="11"/>
        <v>0.9</v>
      </c>
      <c r="R66" s="26">
        <f t="shared" si="10"/>
        <v>0.1</v>
      </c>
      <c r="S66" s="34">
        <f t="shared" si="4"/>
        <v>1</v>
      </c>
      <c r="X66" s="156"/>
      <c r="Y66" s="157"/>
      <c r="Z66" s="29" t="s">
        <v>76</v>
      </c>
      <c r="AA66" s="30">
        <v>50</v>
      </c>
      <c r="AB66" s="30">
        <v>15</v>
      </c>
      <c r="AC66" s="32">
        <v>2</v>
      </c>
      <c r="AD66" s="7">
        <f t="shared" si="5"/>
        <v>67</v>
      </c>
      <c r="AH66" s="156"/>
      <c r="AI66" s="157"/>
      <c r="AJ66" s="29" t="s">
        <v>76</v>
      </c>
      <c r="AK66" s="26">
        <f t="shared" si="6"/>
        <v>0.74626865671641796</v>
      </c>
      <c r="AL66" s="26">
        <f t="shared" si="7"/>
        <v>0.22388059701492538</v>
      </c>
      <c r="AM66" s="26">
        <f t="shared" si="8"/>
        <v>2.9850746268656716E-2</v>
      </c>
    </row>
    <row r="67" spans="3:39" ht="18.75" x14ac:dyDescent="0.3">
      <c r="C67" s="157"/>
      <c r="D67" s="162"/>
      <c r="E67" s="20" t="s">
        <v>56</v>
      </c>
      <c r="F67" s="16">
        <v>4</v>
      </c>
      <c r="G67" s="16">
        <v>4</v>
      </c>
      <c r="H67" s="16">
        <v>6</v>
      </c>
      <c r="I67" s="23">
        <f t="shared" si="3"/>
        <v>14</v>
      </c>
      <c r="M67" s="157"/>
      <c r="N67" s="162"/>
      <c r="O67" s="20" t="s">
        <v>56</v>
      </c>
      <c r="P67" s="26">
        <f t="shared" si="9"/>
        <v>0.2857142857142857</v>
      </c>
      <c r="Q67" s="26">
        <f t="shared" si="11"/>
        <v>0.2857142857142857</v>
      </c>
      <c r="R67" s="26">
        <v>0.42799999999999999</v>
      </c>
      <c r="S67" s="34">
        <f t="shared" si="4"/>
        <v>0.99942857142857133</v>
      </c>
      <c r="T67" s="15"/>
      <c r="U67">
        <v>1.0009999999999999</v>
      </c>
      <c r="X67" s="156">
        <v>3</v>
      </c>
      <c r="Y67" s="18">
        <v>1</v>
      </c>
      <c r="Z67" s="29" t="s">
        <v>75</v>
      </c>
      <c r="AA67" s="30">
        <v>0</v>
      </c>
      <c r="AB67" s="30">
        <v>3</v>
      </c>
      <c r="AC67" s="32">
        <v>0</v>
      </c>
      <c r="AD67" s="7">
        <f t="shared" si="5"/>
        <v>3</v>
      </c>
      <c r="AH67" s="156">
        <v>3</v>
      </c>
      <c r="AI67" s="18">
        <v>1</v>
      </c>
      <c r="AJ67" s="29" t="s">
        <v>75</v>
      </c>
      <c r="AK67" s="26">
        <f t="shared" si="6"/>
        <v>0</v>
      </c>
      <c r="AL67" s="26">
        <f t="shared" si="7"/>
        <v>1</v>
      </c>
      <c r="AM67" s="26">
        <f t="shared" si="8"/>
        <v>0</v>
      </c>
    </row>
    <row r="68" spans="3:39" ht="18.75" x14ac:dyDescent="0.3">
      <c r="C68" s="157" t="s">
        <v>48</v>
      </c>
      <c r="D68" s="160">
        <v>1</v>
      </c>
      <c r="E68" s="20" t="s">
        <v>58</v>
      </c>
      <c r="F68" s="16">
        <v>1</v>
      </c>
      <c r="G68" s="16">
        <v>2</v>
      </c>
      <c r="H68" s="16">
        <v>0</v>
      </c>
      <c r="I68" s="23">
        <f t="shared" si="3"/>
        <v>3</v>
      </c>
      <c r="M68" s="157" t="s">
        <v>48</v>
      </c>
      <c r="N68" s="160">
        <v>1</v>
      </c>
      <c r="O68" s="20" t="s">
        <v>58</v>
      </c>
      <c r="P68" s="26">
        <f t="shared" si="9"/>
        <v>0.33333333333333331</v>
      </c>
      <c r="Q68" s="26">
        <f t="shared" si="11"/>
        <v>0.66666666666666663</v>
      </c>
      <c r="R68" s="26">
        <f t="shared" si="10"/>
        <v>0</v>
      </c>
      <c r="S68" s="34">
        <f t="shared" si="4"/>
        <v>1</v>
      </c>
      <c r="X68" s="156"/>
      <c r="Y68" s="157">
        <v>2</v>
      </c>
      <c r="Z68" s="29" t="s">
        <v>75</v>
      </c>
      <c r="AA68" s="30">
        <v>3</v>
      </c>
      <c r="AB68" s="30">
        <v>2</v>
      </c>
      <c r="AC68" s="32">
        <v>1</v>
      </c>
      <c r="AD68" s="7">
        <f t="shared" si="5"/>
        <v>6</v>
      </c>
      <c r="AH68" s="156"/>
      <c r="AI68" s="157">
        <v>2</v>
      </c>
      <c r="AJ68" s="29" t="s">
        <v>75</v>
      </c>
      <c r="AK68" s="26">
        <f t="shared" si="6"/>
        <v>0.5</v>
      </c>
      <c r="AL68" s="26">
        <f t="shared" si="7"/>
        <v>0.33333333333333331</v>
      </c>
      <c r="AM68" s="26">
        <f t="shared" si="8"/>
        <v>0.16666666666666666</v>
      </c>
    </row>
    <row r="69" spans="3:39" ht="18.75" x14ac:dyDescent="0.3">
      <c r="C69" s="157"/>
      <c r="D69" s="161"/>
      <c r="E69" s="20" t="s">
        <v>57</v>
      </c>
      <c r="F69" s="16">
        <v>5</v>
      </c>
      <c r="G69" s="16">
        <v>29</v>
      </c>
      <c r="H69" s="16">
        <v>8</v>
      </c>
      <c r="I69" s="23">
        <f t="shared" si="3"/>
        <v>42</v>
      </c>
      <c r="M69" s="157"/>
      <c r="N69" s="161"/>
      <c r="O69" s="20" t="s">
        <v>57</v>
      </c>
      <c r="P69" s="26">
        <v>0.12</v>
      </c>
      <c r="Q69" s="26">
        <f t="shared" si="11"/>
        <v>0.69047619047619047</v>
      </c>
      <c r="R69" s="26">
        <f t="shared" si="10"/>
        <v>0.19047619047619047</v>
      </c>
      <c r="S69" s="34">
        <f t="shared" si="4"/>
        <v>1.000952380952381</v>
      </c>
      <c r="T69" s="15"/>
      <c r="U69">
        <v>0.999</v>
      </c>
      <c r="X69" s="156"/>
      <c r="Y69" s="157"/>
      <c r="Z69" s="29" t="s">
        <v>76</v>
      </c>
      <c r="AA69" s="30">
        <v>1</v>
      </c>
      <c r="AB69" s="30">
        <v>0</v>
      </c>
      <c r="AC69" s="32">
        <v>1</v>
      </c>
      <c r="AD69" s="7">
        <f t="shared" si="5"/>
        <v>2</v>
      </c>
      <c r="AH69" s="156"/>
      <c r="AI69" s="157"/>
      <c r="AJ69" s="29" t="s">
        <v>76</v>
      </c>
      <c r="AK69" s="26">
        <f t="shared" si="6"/>
        <v>0.5</v>
      </c>
      <c r="AL69" s="26">
        <f t="shared" si="7"/>
        <v>0</v>
      </c>
      <c r="AM69" s="26">
        <f t="shared" si="8"/>
        <v>0.5</v>
      </c>
    </row>
    <row r="70" spans="3:39" ht="18.75" x14ac:dyDescent="0.3">
      <c r="C70" s="157"/>
      <c r="D70" s="162"/>
      <c r="E70" s="20" t="s">
        <v>56</v>
      </c>
      <c r="F70" s="16">
        <v>11</v>
      </c>
      <c r="G70" s="16">
        <v>18</v>
      </c>
      <c r="H70" s="16">
        <v>18</v>
      </c>
      <c r="I70" s="23">
        <f t="shared" si="3"/>
        <v>47</v>
      </c>
      <c r="M70" s="157"/>
      <c r="N70" s="162"/>
      <c r="O70" s="20" t="s">
        <v>56</v>
      </c>
      <c r="P70" s="26">
        <f t="shared" si="9"/>
        <v>0.23404255319148937</v>
      </c>
      <c r="Q70" s="26">
        <f t="shared" si="11"/>
        <v>0.38297872340425532</v>
      </c>
      <c r="R70" s="26">
        <f t="shared" si="10"/>
        <v>0.38297872340425532</v>
      </c>
      <c r="S70" s="34">
        <f t="shared" si="4"/>
        <v>1</v>
      </c>
      <c r="X70" s="156"/>
      <c r="Y70" s="157">
        <v>3</v>
      </c>
      <c r="Z70" s="29" t="s">
        <v>74</v>
      </c>
      <c r="AA70" s="30">
        <v>1</v>
      </c>
      <c r="AB70" s="30">
        <v>1</v>
      </c>
      <c r="AC70" s="32">
        <v>0</v>
      </c>
      <c r="AD70" s="7">
        <f t="shared" si="5"/>
        <v>2</v>
      </c>
      <c r="AH70" s="156"/>
      <c r="AI70" s="157">
        <v>3</v>
      </c>
      <c r="AJ70" s="29" t="s">
        <v>74</v>
      </c>
      <c r="AK70" s="26">
        <f t="shared" si="6"/>
        <v>0.5</v>
      </c>
      <c r="AL70" s="26">
        <f t="shared" si="7"/>
        <v>0.5</v>
      </c>
      <c r="AM70" s="26">
        <f t="shared" si="8"/>
        <v>0</v>
      </c>
    </row>
    <row r="71" spans="3:39" ht="18.75" x14ac:dyDescent="0.3">
      <c r="C71" s="157"/>
      <c r="D71" s="160">
        <v>2</v>
      </c>
      <c r="E71" s="20" t="s">
        <v>58</v>
      </c>
      <c r="F71" s="16">
        <v>0</v>
      </c>
      <c r="G71" s="16">
        <v>1</v>
      </c>
      <c r="H71" s="16">
        <v>1</v>
      </c>
      <c r="I71" s="23">
        <f t="shared" si="3"/>
        <v>2</v>
      </c>
      <c r="M71" s="157"/>
      <c r="N71" s="160">
        <v>2</v>
      </c>
      <c r="O71" s="20" t="s">
        <v>58</v>
      </c>
      <c r="P71" s="26">
        <f t="shared" si="9"/>
        <v>0</v>
      </c>
      <c r="Q71" s="26">
        <f t="shared" si="11"/>
        <v>0.5</v>
      </c>
      <c r="R71" s="26">
        <f t="shared" si="10"/>
        <v>0.5</v>
      </c>
      <c r="S71" s="34">
        <f t="shared" si="4"/>
        <v>1</v>
      </c>
      <c r="X71" s="156"/>
      <c r="Y71" s="157"/>
      <c r="Z71" s="29" t="s">
        <v>75</v>
      </c>
      <c r="AA71" s="30">
        <v>5</v>
      </c>
      <c r="AB71" s="30">
        <v>4</v>
      </c>
      <c r="AC71" s="32">
        <v>9</v>
      </c>
      <c r="AD71" s="7">
        <f t="shared" si="5"/>
        <v>18</v>
      </c>
      <c r="AH71" s="156"/>
      <c r="AI71" s="157"/>
      <c r="AJ71" s="29" t="s">
        <v>75</v>
      </c>
      <c r="AK71" s="26">
        <f t="shared" si="6"/>
        <v>0.27777777777777779</v>
      </c>
      <c r="AL71" s="26">
        <f t="shared" si="7"/>
        <v>0.22222222222222221</v>
      </c>
      <c r="AM71" s="26">
        <f t="shared" si="8"/>
        <v>0.5</v>
      </c>
    </row>
    <row r="72" spans="3:39" ht="18.75" x14ac:dyDescent="0.3">
      <c r="C72" s="157"/>
      <c r="D72" s="161"/>
      <c r="E72" s="20" t="s">
        <v>57</v>
      </c>
      <c r="F72" s="16">
        <v>1</v>
      </c>
      <c r="G72" s="16">
        <v>4</v>
      </c>
      <c r="H72" s="16">
        <v>2</v>
      </c>
      <c r="I72" s="23">
        <f t="shared" si="3"/>
        <v>7</v>
      </c>
      <c r="M72" s="157"/>
      <c r="N72" s="161"/>
      <c r="O72" s="20" t="s">
        <v>57</v>
      </c>
      <c r="P72" s="26">
        <f t="shared" si="9"/>
        <v>0.14285714285714285</v>
      </c>
      <c r="Q72" s="26">
        <f t="shared" si="11"/>
        <v>0.5714285714285714</v>
      </c>
      <c r="R72" s="26">
        <f t="shared" si="10"/>
        <v>0.2857142857142857</v>
      </c>
      <c r="S72" s="34">
        <f t="shared" si="4"/>
        <v>0.99999999999999989</v>
      </c>
      <c r="X72" s="156"/>
      <c r="Y72" s="157"/>
      <c r="Z72" s="29" t="s">
        <v>76</v>
      </c>
      <c r="AA72" s="30">
        <v>3</v>
      </c>
      <c r="AB72" s="30">
        <v>2</v>
      </c>
      <c r="AC72" s="32">
        <v>1</v>
      </c>
      <c r="AD72" s="7">
        <f t="shared" si="5"/>
        <v>6</v>
      </c>
      <c r="AH72" s="156"/>
      <c r="AI72" s="157"/>
      <c r="AJ72" s="29" t="s">
        <v>76</v>
      </c>
      <c r="AK72" s="26">
        <f t="shared" si="6"/>
        <v>0.5</v>
      </c>
      <c r="AL72" s="26">
        <f t="shared" si="7"/>
        <v>0.33333333333333331</v>
      </c>
      <c r="AM72" s="26">
        <f t="shared" si="8"/>
        <v>0.16666666666666666</v>
      </c>
    </row>
    <row r="73" spans="3:39" ht="18.75" x14ac:dyDescent="0.3">
      <c r="C73" s="157"/>
      <c r="D73" s="162"/>
      <c r="E73" s="20" t="s">
        <v>56</v>
      </c>
      <c r="F73" s="16">
        <v>3</v>
      </c>
      <c r="G73" s="16">
        <v>4</v>
      </c>
      <c r="H73" s="16">
        <v>5</v>
      </c>
      <c r="I73" s="23">
        <f t="shared" si="3"/>
        <v>12</v>
      </c>
      <c r="M73" s="157"/>
      <c r="N73" s="162"/>
      <c r="O73" s="20" t="s">
        <v>56</v>
      </c>
      <c r="P73" s="26">
        <f t="shared" si="9"/>
        <v>0.25</v>
      </c>
      <c r="Q73" s="26">
        <f t="shared" si="11"/>
        <v>0.33333333333333331</v>
      </c>
      <c r="R73" s="26">
        <f t="shared" si="10"/>
        <v>0.41666666666666669</v>
      </c>
      <c r="S73" s="34">
        <f t="shared" si="4"/>
        <v>1</v>
      </c>
      <c r="AD73" s="7">
        <f>SUM(AD51:AD72)</f>
        <v>564</v>
      </c>
    </row>
    <row r="74" spans="3:39" ht="18.75" x14ac:dyDescent="0.3">
      <c r="C74" s="157"/>
      <c r="D74" s="160">
        <v>3</v>
      </c>
      <c r="E74" s="20" t="s">
        <v>58</v>
      </c>
      <c r="F74" s="16">
        <v>0</v>
      </c>
      <c r="G74" s="16">
        <v>4</v>
      </c>
      <c r="H74" s="16">
        <v>0</v>
      </c>
      <c r="I74" s="23">
        <f t="shared" si="3"/>
        <v>4</v>
      </c>
      <c r="M74" s="157"/>
      <c r="N74" s="160">
        <v>3</v>
      </c>
      <c r="O74" s="20" t="s">
        <v>58</v>
      </c>
      <c r="P74" s="26">
        <f t="shared" si="9"/>
        <v>0</v>
      </c>
      <c r="Q74" s="26">
        <f t="shared" si="11"/>
        <v>1</v>
      </c>
      <c r="R74" s="26">
        <f t="shared" si="10"/>
        <v>0</v>
      </c>
      <c r="S74" s="34">
        <f t="shared" si="4"/>
        <v>1</v>
      </c>
    </row>
    <row r="75" spans="3:39" ht="18.75" x14ac:dyDescent="0.3">
      <c r="C75" s="157"/>
      <c r="D75" s="161"/>
      <c r="E75" s="20" t="s">
        <v>57</v>
      </c>
      <c r="F75" s="16">
        <v>4</v>
      </c>
      <c r="G75" s="16">
        <v>23</v>
      </c>
      <c r="H75" s="16">
        <v>6</v>
      </c>
      <c r="I75" s="23">
        <f t="shared" si="3"/>
        <v>33</v>
      </c>
      <c r="M75" s="157"/>
      <c r="N75" s="161"/>
      <c r="O75" s="20" t="s">
        <v>57</v>
      </c>
      <c r="P75" s="26">
        <f t="shared" si="9"/>
        <v>0.12121212121212122</v>
      </c>
      <c r="Q75" s="26">
        <f t="shared" si="11"/>
        <v>0.69696969696969702</v>
      </c>
      <c r="R75" s="26">
        <f t="shared" si="10"/>
        <v>0.18181818181818182</v>
      </c>
      <c r="S75" s="34">
        <f t="shared" si="4"/>
        <v>1</v>
      </c>
    </row>
    <row r="76" spans="3:39" ht="18.75" x14ac:dyDescent="0.3">
      <c r="C76" s="157"/>
      <c r="D76" s="162"/>
      <c r="E76" s="20" t="s">
        <v>56</v>
      </c>
      <c r="F76" s="16">
        <v>7</v>
      </c>
      <c r="G76" s="16">
        <v>23</v>
      </c>
      <c r="H76" s="16">
        <v>18</v>
      </c>
      <c r="I76" s="23">
        <f t="shared" si="3"/>
        <v>48</v>
      </c>
      <c r="M76" s="157"/>
      <c r="N76" s="162"/>
      <c r="O76" s="20" t="s">
        <v>56</v>
      </c>
      <c r="P76" s="26">
        <f t="shared" si="9"/>
        <v>0.14583333333333334</v>
      </c>
      <c r="Q76" s="26">
        <f t="shared" si="11"/>
        <v>0.47916666666666669</v>
      </c>
      <c r="R76" s="26">
        <f t="shared" si="10"/>
        <v>0.375</v>
      </c>
      <c r="S76" s="34">
        <f t="shared" si="4"/>
        <v>1</v>
      </c>
    </row>
    <row r="77" spans="3:39" ht="18.75" x14ac:dyDescent="0.3">
      <c r="C77" s="157" t="s">
        <v>50</v>
      </c>
      <c r="D77" s="160">
        <v>1</v>
      </c>
      <c r="E77" s="20" t="s">
        <v>58</v>
      </c>
      <c r="F77" s="16">
        <v>0</v>
      </c>
      <c r="G77" s="16">
        <v>1</v>
      </c>
      <c r="H77" s="16">
        <v>1</v>
      </c>
      <c r="I77" s="23">
        <f t="shared" si="3"/>
        <v>2</v>
      </c>
      <c r="M77" s="157" t="s">
        <v>50</v>
      </c>
      <c r="N77" s="160">
        <v>1</v>
      </c>
      <c r="O77" s="20" t="s">
        <v>58</v>
      </c>
      <c r="P77" s="26">
        <f t="shared" si="9"/>
        <v>0</v>
      </c>
      <c r="Q77" s="26">
        <f t="shared" si="11"/>
        <v>0.5</v>
      </c>
      <c r="R77" s="26">
        <f t="shared" si="10"/>
        <v>0.5</v>
      </c>
      <c r="S77" s="34">
        <f t="shared" si="4"/>
        <v>1</v>
      </c>
    </row>
    <row r="78" spans="3:39" ht="18.75" x14ac:dyDescent="0.3">
      <c r="C78" s="157"/>
      <c r="D78" s="161"/>
      <c r="E78" s="20" t="s">
        <v>57</v>
      </c>
      <c r="F78" s="16">
        <v>1</v>
      </c>
      <c r="G78" s="16">
        <v>13</v>
      </c>
      <c r="H78" s="16">
        <v>1</v>
      </c>
      <c r="I78" s="23">
        <f t="shared" si="3"/>
        <v>15</v>
      </c>
      <c r="M78" s="157"/>
      <c r="N78" s="161"/>
      <c r="O78" s="20" t="s">
        <v>57</v>
      </c>
      <c r="P78" s="26">
        <f t="shared" si="9"/>
        <v>6.6666666666666666E-2</v>
      </c>
      <c r="Q78" s="26">
        <v>0.86599999999999999</v>
      </c>
      <c r="R78" s="26">
        <f t="shared" si="10"/>
        <v>6.6666666666666666E-2</v>
      </c>
      <c r="S78" s="34">
        <f t="shared" si="4"/>
        <v>0.9993333333333333</v>
      </c>
      <c r="T78" s="15"/>
      <c r="U78">
        <v>1.0009999999999999</v>
      </c>
    </row>
    <row r="79" spans="3:39" ht="18.75" x14ac:dyDescent="0.3">
      <c r="C79" s="157"/>
      <c r="D79" s="162"/>
      <c r="E79" s="20" t="s">
        <v>56</v>
      </c>
      <c r="F79" s="16">
        <v>3</v>
      </c>
      <c r="G79" s="16">
        <v>17</v>
      </c>
      <c r="H79" s="16">
        <v>7</v>
      </c>
      <c r="I79" s="23">
        <f t="shared" si="3"/>
        <v>27</v>
      </c>
      <c r="M79" s="157"/>
      <c r="N79" s="162"/>
      <c r="O79" s="20" t="s">
        <v>56</v>
      </c>
      <c r="P79" s="26">
        <f t="shared" si="9"/>
        <v>0.1111111111111111</v>
      </c>
      <c r="Q79" s="26">
        <f t="shared" si="11"/>
        <v>0.62962962962962965</v>
      </c>
      <c r="R79" s="26">
        <f t="shared" si="10"/>
        <v>0.25925925925925924</v>
      </c>
      <c r="S79" s="34">
        <f t="shared" si="4"/>
        <v>1</v>
      </c>
    </row>
    <row r="80" spans="3:39" ht="18.75" x14ac:dyDescent="0.3">
      <c r="C80" s="157"/>
      <c r="D80" s="19">
        <v>2</v>
      </c>
      <c r="E80" s="20" t="s">
        <v>56</v>
      </c>
      <c r="F80" s="16">
        <v>0</v>
      </c>
      <c r="G80" s="16">
        <v>2</v>
      </c>
      <c r="H80" s="16">
        <v>2</v>
      </c>
      <c r="I80" s="23">
        <f t="shared" si="3"/>
        <v>4</v>
      </c>
      <c r="M80" s="157"/>
      <c r="N80" s="19">
        <v>2</v>
      </c>
      <c r="O80" s="20" t="s">
        <v>56</v>
      </c>
      <c r="P80" s="26">
        <f t="shared" si="9"/>
        <v>0</v>
      </c>
      <c r="Q80" s="26">
        <f t="shared" si="11"/>
        <v>0.5</v>
      </c>
      <c r="R80" s="26">
        <f t="shared" si="10"/>
        <v>0.5</v>
      </c>
      <c r="S80" s="34">
        <f t="shared" si="4"/>
        <v>1</v>
      </c>
    </row>
    <row r="81" spans="3:48" ht="18.75" x14ac:dyDescent="0.3">
      <c r="C81" s="157"/>
      <c r="D81" s="160">
        <v>3</v>
      </c>
      <c r="E81" s="20" t="s">
        <v>57</v>
      </c>
      <c r="F81" s="16">
        <v>1</v>
      </c>
      <c r="G81" s="16">
        <v>13</v>
      </c>
      <c r="H81" s="16">
        <v>0</v>
      </c>
      <c r="I81" s="23">
        <f t="shared" si="3"/>
        <v>14</v>
      </c>
      <c r="M81" s="157"/>
      <c r="N81" s="160">
        <v>3</v>
      </c>
      <c r="O81" s="20" t="s">
        <v>57</v>
      </c>
      <c r="P81" s="26">
        <f t="shared" si="9"/>
        <v>7.1428571428571425E-2</v>
      </c>
      <c r="Q81" s="26">
        <f t="shared" si="11"/>
        <v>0.9285714285714286</v>
      </c>
      <c r="R81" s="26">
        <f t="shared" si="10"/>
        <v>0</v>
      </c>
      <c r="S81" s="34">
        <f t="shared" si="4"/>
        <v>1</v>
      </c>
    </row>
    <row r="82" spans="3:48" ht="18.75" x14ac:dyDescent="0.3">
      <c r="C82" s="157"/>
      <c r="D82" s="162"/>
      <c r="E82" s="20" t="s">
        <v>56</v>
      </c>
      <c r="F82" s="16">
        <v>1</v>
      </c>
      <c r="G82" s="16">
        <v>5</v>
      </c>
      <c r="H82" s="16">
        <v>7</v>
      </c>
      <c r="I82" s="23">
        <f t="shared" si="3"/>
        <v>13</v>
      </c>
      <c r="M82" s="157"/>
      <c r="N82" s="162"/>
      <c r="O82" s="20" t="s">
        <v>56</v>
      </c>
      <c r="P82" s="26">
        <f t="shared" si="9"/>
        <v>7.6923076923076927E-2</v>
      </c>
      <c r="Q82" s="26">
        <f t="shared" si="11"/>
        <v>0.38461538461538464</v>
      </c>
      <c r="R82" s="26">
        <f t="shared" si="10"/>
        <v>0.53846153846153844</v>
      </c>
      <c r="S82" s="34">
        <f t="shared" si="4"/>
        <v>1</v>
      </c>
    </row>
    <row r="83" spans="3:48" x14ac:dyDescent="0.25">
      <c r="I83" s="15">
        <f>SUM(I52:I82)</f>
        <v>564</v>
      </c>
      <c r="S83" s="15">
        <f>SUM(S52:S82)</f>
        <v>31.000468384074939</v>
      </c>
    </row>
    <row r="87" spans="3:48" x14ac:dyDescent="0.25">
      <c r="P87" s="10"/>
    </row>
    <row r="88" spans="3:48" x14ac:dyDescent="0.25">
      <c r="P88" s="10"/>
    </row>
    <row r="89" spans="3:48" x14ac:dyDescent="0.25">
      <c r="P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row>
    <row r="90" spans="3:48" x14ac:dyDescent="0.25">
      <c r="M90" s="10">
        <v>0</v>
      </c>
      <c r="O90" s="10">
        <v>0</v>
      </c>
      <c r="P90" s="10">
        <v>1.6393442622950821E-2</v>
      </c>
      <c r="Q90" s="10">
        <v>7.2727272727272724E-2</v>
      </c>
      <c r="R90" s="10">
        <v>0</v>
      </c>
      <c r="S90" s="10">
        <v>0</v>
      </c>
      <c r="T90" s="10">
        <v>0.1</v>
      </c>
      <c r="U90" s="10">
        <v>0</v>
      </c>
      <c r="V90" s="10">
        <v>2.2222222222222223E-2</v>
      </c>
      <c r="W90" s="10">
        <v>0.1111111111111111</v>
      </c>
      <c r="X90" s="10">
        <v>1</v>
      </c>
      <c r="Y90" s="10">
        <v>5.8823529411764705E-2</v>
      </c>
      <c r="Z90" s="10">
        <v>0.25</v>
      </c>
      <c r="AA90" s="10">
        <v>0.2</v>
      </c>
      <c r="AB90" s="10">
        <v>0</v>
      </c>
      <c r="AC90" s="10">
        <v>0</v>
      </c>
      <c r="AD90" s="10">
        <v>0.2857142857142857</v>
      </c>
      <c r="AE90" s="10">
        <v>0.33333333333333331</v>
      </c>
      <c r="AF90" s="10">
        <v>0.11904761904761904</v>
      </c>
      <c r="AG90" s="10">
        <v>0.23404255319148937</v>
      </c>
      <c r="AH90" s="10">
        <v>0</v>
      </c>
      <c r="AI90" s="10">
        <v>0.14285714285714285</v>
      </c>
      <c r="AJ90" s="10">
        <v>0.25</v>
      </c>
      <c r="AK90" s="10">
        <v>0</v>
      </c>
      <c r="AL90" s="10">
        <v>0.12121212121212122</v>
      </c>
      <c r="AM90" s="10">
        <v>0.14583333333333334</v>
      </c>
      <c r="AN90" s="10">
        <v>0</v>
      </c>
      <c r="AO90" s="10">
        <v>6.6666666666666666E-2</v>
      </c>
      <c r="AP90" s="10">
        <v>0.1111111111111111</v>
      </c>
      <c r="AQ90" s="10">
        <v>0</v>
      </c>
      <c r="AR90" s="10">
        <v>7.1428571428571425E-2</v>
      </c>
      <c r="AS90" s="10">
        <v>7.6923076923076927E-2</v>
      </c>
    </row>
    <row r="91" spans="3:48" x14ac:dyDescent="0.25">
      <c r="M91" s="10">
        <v>1.6393442622950821E-2</v>
      </c>
      <c r="P91" s="10"/>
    </row>
    <row r="92" spans="3:48" x14ac:dyDescent="0.25">
      <c r="M92" s="10">
        <v>7.2727272727272724E-2</v>
      </c>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row>
    <row r="93" spans="3:48" x14ac:dyDescent="0.25">
      <c r="M93" s="10">
        <v>0</v>
      </c>
      <c r="P93" s="10"/>
    </row>
    <row r="94" spans="3:48" x14ac:dyDescent="0.25">
      <c r="M94" s="10">
        <v>0</v>
      </c>
      <c r="P94" s="10"/>
    </row>
    <row r="95" spans="3:48" x14ac:dyDescent="0.25">
      <c r="M95" s="10">
        <v>0.1</v>
      </c>
      <c r="P95" s="10"/>
    </row>
    <row r="96" spans="3:48" x14ac:dyDescent="0.25">
      <c r="M96" s="10">
        <v>0</v>
      </c>
      <c r="P96" s="10"/>
    </row>
    <row r="97" spans="13:16" x14ac:dyDescent="0.25">
      <c r="M97" s="10">
        <v>2.2222222222222223E-2</v>
      </c>
      <c r="P97" s="10"/>
    </row>
    <row r="98" spans="13:16" x14ac:dyDescent="0.25">
      <c r="M98" s="10">
        <v>0.1111111111111111</v>
      </c>
      <c r="P98" s="10"/>
    </row>
    <row r="99" spans="13:16" x14ac:dyDescent="0.25">
      <c r="M99" s="10">
        <v>1</v>
      </c>
      <c r="P99" s="10"/>
    </row>
    <row r="100" spans="13:16" x14ac:dyDescent="0.25">
      <c r="M100" s="10">
        <v>5.8823529411764705E-2</v>
      </c>
      <c r="P100" s="10"/>
    </row>
    <row r="101" spans="13:16" x14ac:dyDescent="0.25">
      <c r="M101" s="10">
        <v>0.25</v>
      </c>
      <c r="P101" s="10"/>
    </row>
    <row r="102" spans="13:16" x14ac:dyDescent="0.25">
      <c r="M102" s="10">
        <v>0.2</v>
      </c>
      <c r="P102" s="10"/>
    </row>
    <row r="103" spans="13:16" x14ac:dyDescent="0.25">
      <c r="M103" s="10">
        <v>0</v>
      </c>
      <c r="P103" s="10"/>
    </row>
    <row r="104" spans="13:16" x14ac:dyDescent="0.25">
      <c r="M104" s="10">
        <v>0</v>
      </c>
      <c r="P104" s="10"/>
    </row>
    <row r="105" spans="13:16" x14ac:dyDescent="0.25">
      <c r="M105" s="10">
        <v>0.2857142857142857</v>
      </c>
      <c r="P105" s="10"/>
    </row>
    <row r="106" spans="13:16" x14ac:dyDescent="0.25">
      <c r="M106" s="10">
        <v>0.33333333333333331</v>
      </c>
      <c r="P106" s="10"/>
    </row>
    <row r="107" spans="13:16" x14ac:dyDescent="0.25">
      <c r="M107" s="10">
        <v>0.11904761904761904</v>
      </c>
      <c r="P107" s="10"/>
    </row>
    <row r="108" spans="13:16" x14ac:dyDescent="0.25">
      <c r="M108" s="10">
        <v>0.23404255319148937</v>
      </c>
      <c r="P108" s="10"/>
    </row>
    <row r="109" spans="13:16" x14ac:dyDescent="0.25">
      <c r="M109" s="10">
        <v>0</v>
      </c>
      <c r="P109" s="10"/>
    </row>
    <row r="110" spans="13:16" x14ac:dyDescent="0.25">
      <c r="M110" s="10">
        <v>0.14285714285714285</v>
      </c>
      <c r="P110" s="10"/>
    </row>
    <row r="111" spans="13:16" x14ac:dyDescent="0.25">
      <c r="M111" s="10">
        <v>0.25</v>
      </c>
      <c r="P111" s="10"/>
    </row>
    <row r="112" spans="13:16" x14ac:dyDescent="0.25">
      <c r="M112" s="10">
        <v>0</v>
      </c>
      <c r="P112" s="10"/>
    </row>
    <row r="113" spans="13:16" x14ac:dyDescent="0.25">
      <c r="M113" s="10">
        <v>0.12121212121212122</v>
      </c>
      <c r="P113" s="10"/>
    </row>
    <row r="114" spans="13:16" x14ac:dyDescent="0.25">
      <c r="M114" s="10">
        <v>0.14583333333333334</v>
      </c>
      <c r="P114" s="10"/>
    </row>
    <row r="115" spans="13:16" x14ac:dyDescent="0.25">
      <c r="M115" s="10">
        <v>0</v>
      </c>
      <c r="P115" s="10"/>
    </row>
    <row r="116" spans="13:16" x14ac:dyDescent="0.25">
      <c r="M116" s="10">
        <v>6.6666666666666666E-2</v>
      </c>
      <c r="P116" s="10"/>
    </row>
    <row r="117" spans="13:16" x14ac:dyDescent="0.25">
      <c r="M117" s="10">
        <v>0.1111111111111111</v>
      </c>
      <c r="P117" s="10"/>
    </row>
    <row r="118" spans="13:16" x14ac:dyDescent="0.25">
      <c r="M118" s="10">
        <v>0</v>
      </c>
    </row>
    <row r="119" spans="13:16" x14ac:dyDescent="0.25">
      <c r="M119" s="10">
        <v>7.1428571428571425E-2</v>
      </c>
    </row>
    <row r="120" spans="13:16" x14ac:dyDescent="0.25">
      <c r="M120" s="10">
        <v>7.6923076923076927E-2</v>
      </c>
    </row>
    <row r="121" spans="13:16" x14ac:dyDescent="0.25">
      <c r="M121" s="10"/>
    </row>
    <row r="122" spans="13:16" x14ac:dyDescent="0.25">
      <c r="M122" s="10"/>
    </row>
  </sheetData>
  <mergeCells count="53">
    <mergeCell ref="C52:C60"/>
    <mergeCell ref="D52:D54"/>
    <mergeCell ref="D55:D57"/>
    <mergeCell ref="D58:D60"/>
    <mergeCell ref="C61:C67"/>
    <mergeCell ref="D61:D63"/>
    <mergeCell ref="D64:D65"/>
    <mergeCell ref="D66:D67"/>
    <mergeCell ref="C68:C76"/>
    <mergeCell ref="D68:D70"/>
    <mergeCell ref="D71:D73"/>
    <mergeCell ref="D74:D76"/>
    <mergeCell ref="C77:C82"/>
    <mergeCell ref="D77:D79"/>
    <mergeCell ref="D81:D82"/>
    <mergeCell ref="P48:R49"/>
    <mergeCell ref="X51:X57"/>
    <mergeCell ref="X67:X72"/>
    <mergeCell ref="M61:M67"/>
    <mergeCell ref="N61:N63"/>
    <mergeCell ref="N64:N65"/>
    <mergeCell ref="N66:N67"/>
    <mergeCell ref="M68:M76"/>
    <mergeCell ref="N68:N70"/>
    <mergeCell ref="N71:N73"/>
    <mergeCell ref="N74:N76"/>
    <mergeCell ref="M52:M60"/>
    <mergeCell ref="N52:N54"/>
    <mergeCell ref="N55:N57"/>
    <mergeCell ref="N58:N60"/>
    <mergeCell ref="X58:X66"/>
    <mergeCell ref="M77:M82"/>
    <mergeCell ref="N77:N79"/>
    <mergeCell ref="N81:N82"/>
    <mergeCell ref="Y68:Y69"/>
    <mergeCell ref="Y70:Y72"/>
    <mergeCell ref="AA48:AC49"/>
    <mergeCell ref="Y61:Y63"/>
    <mergeCell ref="Y64:Y66"/>
    <mergeCell ref="AK48:AM49"/>
    <mergeCell ref="AH51:AH57"/>
    <mergeCell ref="AI52:AI54"/>
    <mergeCell ref="AI55:AI57"/>
    <mergeCell ref="Y58:Y60"/>
    <mergeCell ref="Y52:Y54"/>
    <mergeCell ref="Y55:Y57"/>
    <mergeCell ref="AH67:AH72"/>
    <mergeCell ref="AI68:AI69"/>
    <mergeCell ref="AI70:AI72"/>
    <mergeCell ref="AH58:AH66"/>
    <mergeCell ref="AI58:AI60"/>
    <mergeCell ref="AI61:AI63"/>
    <mergeCell ref="AI64:AI6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C81C-5E1D-484C-9005-1C0925935318}">
  <dimension ref="A1:V41"/>
  <sheetViews>
    <sheetView topLeftCell="A7" workbookViewId="0">
      <selection activeCell="J24" sqref="J24"/>
    </sheetView>
  </sheetViews>
  <sheetFormatPr defaultRowHeight="15" x14ac:dyDescent="0.25"/>
  <cols>
    <col min="1" max="1" width="3.42578125" customWidth="1"/>
    <col min="2" max="2" width="15.5703125" customWidth="1"/>
    <col min="3" max="6" width="12.7109375" customWidth="1"/>
    <col min="7" max="7" width="14.5703125" customWidth="1"/>
    <col min="8" max="8" width="10.140625" customWidth="1"/>
    <col min="9" max="9" width="9.7109375" customWidth="1"/>
    <col min="10" max="10" width="10.42578125" customWidth="1"/>
    <col min="11" max="11" width="10.28515625" customWidth="1"/>
    <col min="12" max="12" width="9.7109375" customWidth="1"/>
    <col min="13" max="13" width="11.7109375" customWidth="1"/>
    <col min="14" max="14" width="15.85546875" customWidth="1"/>
    <col min="15" max="15" width="15.140625" customWidth="1"/>
    <col min="16" max="16" width="15.7109375" customWidth="1"/>
    <col min="19" max="19" width="13.5703125" customWidth="1"/>
  </cols>
  <sheetData>
    <row r="1" spans="1:22" x14ac:dyDescent="0.25">
      <c r="B1" s="35"/>
      <c r="C1" s="35"/>
      <c r="D1" s="35"/>
      <c r="E1" s="35"/>
      <c r="F1" s="35"/>
      <c r="G1" s="35"/>
      <c r="H1" s="35"/>
    </row>
    <row r="2" spans="1:22" x14ac:dyDescent="0.25">
      <c r="B2" s="35"/>
      <c r="C2" s="35"/>
      <c r="D2" s="35"/>
      <c r="E2" s="35"/>
      <c r="F2" s="35"/>
      <c r="G2" s="35"/>
      <c r="H2" s="35"/>
      <c r="K2" s="35"/>
      <c r="L2" s="35"/>
      <c r="M2" s="35"/>
      <c r="N2" s="35"/>
      <c r="O2" s="35"/>
      <c r="P2" s="35"/>
    </row>
    <row r="3" spans="1:22" ht="15.75" x14ac:dyDescent="0.25">
      <c r="B3" s="37"/>
      <c r="C3" s="37"/>
      <c r="D3" s="166" t="s">
        <v>1158</v>
      </c>
      <c r="E3" s="166"/>
      <c r="F3" s="166"/>
      <c r="G3" s="36"/>
      <c r="H3" s="35"/>
      <c r="K3" s="37"/>
      <c r="L3" s="37"/>
      <c r="M3" s="166" t="s">
        <v>1158</v>
      </c>
      <c r="N3" s="166"/>
      <c r="O3" s="36"/>
      <c r="P3" s="35"/>
    </row>
    <row r="4" spans="1:22" ht="15.75" x14ac:dyDescent="0.25">
      <c r="A4" s="35"/>
      <c r="B4" s="37"/>
      <c r="C4" s="37"/>
      <c r="D4" s="45" t="s">
        <v>1159</v>
      </c>
      <c r="E4" s="48" t="s">
        <v>1160</v>
      </c>
      <c r="F4" s="49" t="s">
        <v>1161</v>
      </c>
      <c r="G4" s="36"/>
      <c r="H4" s="35"/>
      <c r="I4" s="35"/>
      <c r="J4" s="35"/>
      <c r="K4" s="37"/>
      <c r="L4" s="37"/>
      <c r="M4" s="40" t="s">
        <v>1163</v>
      </c>
      <c r="N4" s="41" t="s">
        <v>1164</v>
      </c>
      <c r="O4" s="36"/>
      <c r="P4" s="35"/>
    </row>
    <row r="5" spans="1:22" ht="15.75" x14ac:dyDescent="0.25">
      <c r="A5" s="35"/>
      <c r="B5" s="167" t="s">
        <v>1162</v>
      </c>
      <c r="C5" s="45" t="s">
        <v>1159</v>
      </c>
      <c r="D5" s="43">
        <v>216</v>
      </c>
      <c r="E5" s="44">
        <v>27</v>
      </c>
      <c r="F5" s="44">
        <v>9</v>
      </c>
      <c r="G5" s="36"/>
      <c r="H5" s="35"/>
      <c r="I5" s="35"/>
      <c r="J5" s="35"/>
      <c r="K5" s="167" t="s">
        <v>1162</v>
      </c>
      <c r="L5" s="40" t="s">
        <v>1163</v>
      </c>
      <c r="M5" s="38">
        <v>214</v>
      </c>
      <c r="N5" s="39">
        <v>38</v>
      </c>
      <c r="O5" s="36"/>
      <c r="P5" s="35"/>
    </row>
    <row r="6" spans="1:22" ht="15.75" x14ac:dyDescent="0.25">
      <c r="A6" s="35"/>
      <c r="B6" s="167"/>
      <c r="C6" s="46" t="s">
        <v>1160</v>
      </c>
      <c r="D6" s="44">
        <v>36</v>
      </c>
      <c r="E6" s="43">
        <v>186</v>
      </c>
      <c r="F6" s="44">
        <v>2</v>
      </c>
      <c r="G6" s="36"/>
      <c r="H6" s="35"/>
      <c r="I6" s="35"/>
      <c r="J6" s="35"/>
      <c r="K6" s="167"/>
      <c r="L6" s="42" t="s">
        <v>1164</v>
      </c>
      <c r="M6" s="39">
        <v>47</v>
      </c>
      <c r="N6" s="38">
        <v>265</v>
      </c>
      <c r="O6" s="36"/>
      <c r="P6" s="35"/>
    </row>
    <row r="7" spans="1:22" ht="15.75" x14ac:dyDescent="0.25">
      <c r="A7" s="35"/>
      <c r="B7" s="167"/>
      <c r="C7" s="47" t="s">
        <v>1161</v>
      </c>
      <c r="D7" s="44">
        <v>15</v>
      </c>
      <c r="E7" s="44">
        <v>17</v>
      </c>
      <c r="F7" s="43">
        <v>56</v>
      </c>
      <c r="G7" s="36"/>
      <c r="H7" s="35"/>
      <c r="I7" s="35"/>
      <c r="J7" s="35"/>
      <c r="K7" s="50"/>
      <c r="L7" s="36"/>
      <c r="M7" s="36"/>
      <c r="N7" s="36"/>
      <c r="O7" s="36"/>
      <c r="P7" s="35"/>
      <c r="Q7" s="35"/>
      <c r="R7" s="35"/>
      <c r="S7" s="35"/>
      <c r="T7" s="35"/>
      <c r="U7" s="35"/>
    </row>
    <row r="8" spans="1:22" x14ac:dyDescent="0.25">
      <c r="A8" s="35"/>
      <c r="B8" s="36"/>
      <c r="C8" s="36"/>
      <c r="D8" s="36"/>
      <c r="E8" s="36"/>
      <c r="F8" s="36"/>
      <c r="G8" s="36"/>
      <c r="H8" s="35"/>
      <c r="I8" s="35"/>
      <c r="J8" s="35"/>
      <c r="K8" s="36"/>
      <c r="M8" s="35"/>
      <c r="N8" s="35"/>
      <c r="O8" s="36"/>
      <c r="P8" s="35"/>
      <c r="Q8" s="35"/>
      <c r="R8" s="35"/>
      <c r="S8" s="35"/>
      <c r="T8" s="35"/>
      <c r="U8" s="35"/>
    </row>
    <row r="9" spans="1:22" x14ac:dyDescent="0.25">
      <c r="A9" s="35"/>
      <c r="B9" s="35"/>
      <c r="C9" s="35"/>
      <c r="D9" s="35"/>
      <c r="E9" s="35"/>
      <c r="F9" s="35"/>
      <c r="G9" s="35"/>
      <c r="H9" s="35"/>
      <c r="I9" s="35"/>
      <c r="J9" s="35"/>
      <c r="K9" s="35"/>
      <c r="L9" s="35"/>
      <c r="M9" s="35"/>
      <c r="N9" s="35"/>
      <c r="O9" s="35"/>
      <c r="P9" s="35"/>
      <c r="Q9" s="35"/>
      <c r="R9" s="35"/>
      <c r="S9" s="35"/>
      <c r="T9" s="35"/>
      <c r="U9" s="35"/>
    </row>
    <row r="10" spans="1:22" x14ac:dyDescent="0.25">
      <c r="A10" s="35"/>
      <c r="B10" s="35"/>
      <c r="C10" s="35"/>
      <c r="D10" s="35"/>
      <c r="E10" s="35"/>
      <c r="F10" s="35"/>
      <c r="G10" s="35"/>
      <c r="H10" s="35"/>
      <c r="I10" s="35"/>
      <c r="J10" s="35"/>
      <c r="K10" s="35"/>
      <c r="L10" s="35"/>
      <c r="M10" s="35"/>
      <c r="N10" s="35"/>
      <c r="O10" s="35"/>
      <c r="P10" s="35"/>
      <c r="Q10" s="35"/>
      <c r="R10" s="35"/>
      <c r="S10" s="35"/>
      <c r="T10" s="35"/>
      <c r="U10" s="35"/>
    </row>
    <row r="11" spans="1:22" x14ac:dyDescent="0.25">
      <c r="A11" s="35"/>
      <c r="B11" s="35"/>
      <c r="C11" s="35"/>
      <c r="D11" s="35"/>
      <c r="E11" s="35"/>
      <c r="F11" s="35"/>
      <c r="G11" s="35"/>
      <c r="H11" s="35"/>
      <c r="I11" s="35"/>
      <c r="J11" s="35"/>
      <c r="K11" s="35"/>
      <c r="L11" s="35"/>
      <c r="M11" s="35"/>
      <c r="N11" s="35"/>
      <c r="O11" s="35"/>
      <c r="P11" s="35"/>
      <c r="Q11" s="35"/>
      <c r="R11" s="35"/>
      <c r="S11" s="35"/>
      <c r="T11" s="35"/>
      <c r="U11" s="35"/>
    </row>
    <row r="12" spans="1:22" ht="15.75" x14ac:dyDescent="0.25">
      <c r="A12" s="35"/>
      <c r="B12" s="35"/>
      <c r="C12" s="35"/>
      <c r="D12" s="35"/>
      <c r="E12" s="35"/>
      <c r="F12" s="35"/>
      <c r="G12" s="35"/>
      <c r="H12" s="35"/>
      <c r="I12" s="35"/>
      <c r="J12" s="35"/>
      <c r="K12" s="35"/>
      <c r="L12" s="35"/>
      <c r="M12" s="35"/>
      <c r="N12" s="35"/>
      <c r="O12" s="35"/>
      <c r="P12" s="165" t="s">
        <v>1176</v>
      </c>
      <c r="Q12" s="165"/>
      <c r="R12" s="165"/>
      <c r="S12" s="165"/>
      <c r="T12" s="35"/>
      <c r="U12" s="35"/>
      <c r="V12" s="35"/>
    </row>
    <row r="13" spans="1:22" ht="15.75" x14ac:dyDescent="0.25">
      <c r="A13" s="35"/>
      <c r="B13" s="35"/>
      <c r="C13" s="61" t="s">
        <v>1151</v>
      </c>
      <c r="D13" s="57" t="s">
        <v>640</v>
      </c>
      <c r="E13" s="57" t="s">
        <v>640</v>
      </c>
      <c r="F13" s="57" t="s">
        <v>640</v>
      </c>
      <c r="G13" s="57" t="s">
        <v>639</v>
      </c>
      <c r="H13" s="57" t="s">
        <v>639</v>
      </c>
      <c r="I13" s="57" t="s">
        <v>639</v>
      </c>
      <c r="J13" s="57" t="s">
        <v>641</v>
      </c>
      <c r="K13" s="57" t="s">
        <v>641</v>
      </c>
      <c r="L13" s="57" t="s">
        <v>641</v>
      </c>
      <c r="M13" s="35"/>
      <c r="N13" s="35"/>
      <c r="O13" s="35"/>
      <c r="P13" s="58" t="s">
        <v>1177</v>
      </c>
      <c r="Q13" s="58" t="s">
        <v>73</v>
      </c>
      <c r="R13" s="58" t="s">
        <v>1178</v>
      </c>
      <c r="S13" s="58" t="s">
        <v>71</v>
      </c>
      <c r="T13" s="35"/>
      <c r="U13" s="35"/>
      <c r="V13" s="35"/>
    </row>
    <row r="14" spans="1:22" ht="15.75" x14ac:dyDescent="0.25">
      <c r="A14" s="35"/>
      <c r="B14" s="35"/>
      <c r="C14" s="62" t="s">
        <v>1174</v>
      </c>
      <c r="D14" s="58" t="s">
        <v>1171</v>
      </c>
      <c r="E14" s="58" t="s">
        <v>1172</v>
      </c>
      <c r="F14" s="58" t="s">
        <v>1173</v>
      </c>
      <c r="G14" s="58" t="s">
        <v>1171</v>
      </c>
      <c r="H14" s="58" t="s">
        <v>1172</v>
      </c>
      <c r="I14" s="58" t="s">
        <v>1173</v>
      </c>
      <c r="J14" s="58" t="s">
        <v>1171</v>
      </c>
      <c r="K14" s="58" t="s">
        <v>1172</v>
      </c>
      <c r="L14" s="58" t="s">
        <v>1173</v>
      </c>
      <c r="M14" s="35"/>
      <c r="N14" s="164" t="s">
        <v>1142</v>
      </c>
      <c r="O14" s="59" t="s">
        <v>75</v>
      </c>
      <c r="P14" s="60">
        <v>2</v>
      </c>
      <c r="Q14" s="56">
        <v>3</v>
      </c>
      <c r="R14" s="56">
        <v>1</v>
      </c>
      <c r="S14" s="56">
        <v>2</v>
      </c>
      <c r="T14" s="35"/>
      <c r="U14" s="35"/>
      <c r="V14" s="35"/>
    </row>
    <row r="15" spans="1:22" ht="15" customHeight="1" x14ac:dyDescent="0.25">
      <c r="A15" s="35"/>
      <c r="B15" s="164" t="s">
        <v>1175</v>
      </c>
      <c r="C15" s="59" t="s">
        <v>642</v>
      </c>
      <c r="D15" s="56">
        <v>1</v>
      </c>
      <c r="E15" s="56">
        <v>1</v>
      </c>
      <c r="F15" s="56">
        <v>2</v>
      </c>
      <c r="G15" s="56">
        <v>2</v>
      </c>
      <c r="H15" s="56">
        <v>2</v>
      </c>
      <c r="I15" s="56">
        <v>2</v>
      </c>
      <c r="J15" s="56">
        <v>2</v>
      </c>
      <c r="K15" s="56">
        <v>2</v>
      </c>
      <c r="L15" s="56">
        <v>3</v>
      </c>
      <c r="M15" s="35"/>
      <c r="N15" s="164"/>
      <c r="O15" s="55" t="s">
        <v>76</v>
      </c>
      <c r="P15" s="60">
        <v>3</v>
      </c>
      <c r="Q15" s="56">
        <v>3</v>
      </c>
      <c r="R15" s="56">
        <v>1</v>
      </c>
      <c r="S15" s="56">
        <v>2</v>
      </c>
      <c r="T15" s="35"/>
      <c r="U15" s="35"/>
      <c r="V15" s="35"/>
    </row>
    <row r="16" spans="1:22" ht="15.75" x14ac:dyDescent="0.25">
      <c r="A16" s="35"/>
      <c r="B16" s="164"/>
      <c r="C16" s="59" t="s">
        <v>643</v>
      </c>
      <c r="D16" s="56">
        <v>1</v>
      </c>
      <c r="E16" s="56">
        <v>2</v>
      </c>
      <c r="F16" s="56">
        <v>2</v>
      </c>
      <c r="G16" s="56">
        <v>2</v>
      </c>
      <c r="H16" s="56">
        <v>2</v>
      </c>
      <c r="I16" s="56">
        <v>3</v>
      </c>
      <c r="J16" s="56">
        <v>2</v>
      </c>
      <c r="K16" s="56">
        <v>3</v>
      </c>
      <c r="L16" s="56">
        <v>3</v>
      </c>
      <c r="M16" s="35"/>
      <c r="N16" s="164"/>
      <c r="O16" s="55" t="s">
        <v>74</v>
      </c>
      <c r="P16" s="60">
        <v>3</v>
      </c>
      <c r="Q16" s="56">
        <v>3</v>
      </c>
      <c r="R16" s="56">
        <v>2</v>
      </c>
      <c r="S16" s="56">
        <v>3</v>
      </c>
      <c r="T16" s="35"/>
      <c r="U16" s="35"/>
      <c r="V16" s="35"/>
    </row>
    <row r="17" spans="1:22" ht="15.75" x14ac:dyDescent="0.25">
      <c r="A17" s="35"/>
      <c r="B17" s="164"/>
      <c r="C17" s="59" t="s">
        <v>644</v>
      </c>
      <c r="D17" s="56">
        <v>2</v>
      </c>
      <c r="E17" s="56">
        <v>2</v>
      </c>
      <c r="F17" s="56">
        <v>3</v>
      </c>
      <c r="G17" s="56">
        <v>2</v>
      </c>
      <c r="H17" s="56">
        <v>2</v>
      </c>
      <c r="I17" s="56">
        <v>3</v>
      </c>
      <c r="J17" s="56">
        <v>3</v>
      </c>
      <c r="K17" s="56">
        <v>3</v>
      </c>
      <c r="L17" s="56">
        <v>3</v>
      </c>
      <c r="M17" s="35"/>
      <c r="N17" s="35"/>
      <c r="O17" s="35"/>
      <c r="P17" s="35"/>
      <c r="Q17" s="35"/>
      <c r="R17" s="35"/>
      <c r="S17" s="35"/>
      <c r="T17" s="35"/>
      <c r="U17" s="35"/>
      <c r="V17" s="35"/>
    </row>
    <row r="18" spans="1:22" x14ac:dyDescent="0.25">
      <c r="A18" s="35"/>
      <c r="B18" s="35"/>
      <c r="C18" s="35"/>
      <c r="D18" s="35"/>
      <c r="E18" s="35"/>
      <c r="F18" s="35"/>
      <c r="G18" s="35"/>
      <c r="H18" s="35"/>
      <c r="I18" s="35"/>
      <c r="J18" s="35"/>
      <c r="K18" s="35"/>
      <c r="L18" s="35"/>
      <c r="M18" s="35"/>
      <c r="N18" s="35"/>
      <c r="O18" s="35"/>
      <c r="P18" s="35"/>
      <c r="Q18" s="35"/>
      <c r="R18" s="35"/>
      <c r="S18" s="35"/>
      <c r="T18" s="35"/>
      <c r="U18" s="35"/>
      <c r="V18" s="35"/>
    </row>
    <row r="19" spans="1:22" x14ac:dyDescent="0.25">
      <c r="A19" s="35"/>
      <c r="B19" s="35"/>
      <c r="C19" s="35"/>
      <c r="D19" s="35"/>
      <c r="E19" s="35"/>
      <c r="F19" s="35"/>
      <c r="G19" s="35"/>
      <c r="H19" s="35"/>
      <c r="I19" s="35"/>
      <c r="J19" s="35"/>
      <c r="K19" s="35"/>
      <c r="L19" s="35"/>
      <c r="M19" s="35"/>
      <c r="N19" s="35"/>
      <c r="O19" s="35"/>
      <c r="P19" s="35"/>
      <c r="Q19" s="35"/>
      <c r="R19" s="35"/>
      <c r="S19" s="35"/>
      <c r="T19" s="35"/>
      <c r="U19" s="35"/>
      <c r="V19" s="35"/>
    </row>
    <row r="20" spans="1:22" x14ac:dyDescent="0.25">
      <c r="A20" s="35"/>
      <c r="B20" s="35"/>
      <c r="C20" s="35"/>
      <c r="D20" s="35"/>
      <c r="E20" s="35"/>
      <c r="F20" s="35"/>
      <c r="G20" s="35"/>
      <c r="H20" s="35"/>
      <c r="I20" s="35"/>
      <c r="J20" s="35"/>
      <c r="K20" s="35"/>
      <c r="L20" s="35"/>
      <c r="M20" s="35"/>
      <c r="N20" s="35"/>
      <c r="O20" s="35"/>
      <c r="P20" s="35"/>
      <c r="Q20" s="35"/>
      <c r="R20" s="35"/>
      <c r="S20" s="35"/>
      <c r="T20" s="35"/>
    </row>
    <row r="21" spans="1:22" x14ac:dyDescent="0.25">
      <c r="A21" s="35"/>
      <c r="B21" s="63" t="s">
        <v>1179</v>
      </c>
      <c r="C21" s="69" t="s">
        <v>1180</v>
      </c>
      <c r="D21" s="70" t="s">
        <v>1181</v>
      </c>
      <c r="E21" s="70" t="s">
        <v>1182</v>
      </c>
      <c r="F21" s="71" t="s">
        <v>1183</v>
      </c>
      <c r="G21" s="67" t="s">
        <v>1184</v>
      </c>
      <c r="H21" s="35"/>
      <c r="I21" s="35"/>
      <c r="J21" s="35"/>
      <c r="K21" s="35"/>
      <c r="L21" s="35"/>
      <c r="M21" s="35"/>
      <c r="N21" s="35"/>
      <c r="O21" s="35"/>
      <c r="P21" s="35"/>
      <c r="Q21" s="35"/>
      <c r="R21" s="35"/>
      <c r="S21" s="35"/>
      <c r="T21" s="35"/>
      <c r="U21" s="35"/>
      <c r="V21" s="35"/>
    </row>
    <row r="22" spans="1:22" x14ac:dyDescent="0.25">
      <c r="A22" s="35"/>
      <c r="B22" s="64" t="b">
        <v>1</v>
      </c>
      <c r="C22" s="64" t="b">
        <v>1</v>
      </c>
      <c r="D22" s="72" t="s">
        <v>1187</v>
      </c>
      <c r="E22" s="72" t="s">
        <v>1187</v>
      </c>
      <c r="F22" s="73" t="s">
        <v>1187</v>
      </c>
      <c r="G22" s="68" t="s">
        <v>1185</v>
      </c>
      <c r="H22" s="35"/>
      <c r="I22" s="35"/>
      <c r="J22" s="35"/>
      <c r="K22" s="35"/>
      <c r="L22" s="35"/>
      <c r="M22" s="35"/>
      <c r="N22" s="35"/>
      <c r="O22" s="35"/>
      <c r="P22" s="35"/>
      <c r="Q22" s="35"/>
      <c r="R22" s="35"/>
      <c r="S22" s="35"/>
      <c r="T22" s="35"/>
      <c r="U22" s="35"/>
      <c r="V22" s="35"/>
    </row>
    <row r="23" spans="1:22" x14ac:dyDescent="0.25">
      <c r="A23" s="35"/>
      <c r="B23" s="65" t="b">
        <v>0</v>
      </c>
      <c r="C23" s="65" t="b">
        <v>1</v>
      </c>
      <c r="D23" s="74" t="b">
        <v>1</v>
      </c>
      <c r="E23" s="74" t="b">
        <v>1</v>
      </c>
      <c r="F23" s="75" t="b">
        <v>1</v>
      </c>
      <c r="G23" s="66" t="s">
        <v>1186</v>
      </c>
      <c r="H23" s="35"/>
      <c r="I23" s="35"/>
      <c r="J23" s="35"/>
      <c r="K23" s="35"/>
      <c r="L23" s="35"/>
      <c r="M23" s="35"/>
      <c r="N23" s="35"/>
      <c r="O23" s="35"/>
      <c r="P23" s="35"/>
      <c r="Q23" s="35"/>
      <c r="R23" s="35"/>
      <c r="S23" s="35"/>
      <c r="T23" s="35"/>
      <c r="U23" s="35"/>
      <c r="V23" s="35"/>
    </row>
    <row r="24" spans="1:22" x14ac:dyDescent="0.25">
      <c r="A24" s="35"/>
      <c r="B24" s="35"/>
      <c r="C24" s="35"/>
      <c r="D24" s="35"/>
      <c r="E24" s="35"/>
      <c r="F24" s="35"/>
      <c r="G24" s="35"/>
      <c r="H24" s="35"/>
      <c r="I24" s="35"/>
      <c r="J24" s="35"/>
      <c r="K24" s="35"/>
      <c r="L24" s="35"/>
      <c r="M24" s="35"/>
      <c r="N24" s="35"/>
      <c r="O24" s="35"/>
      <c r="P24" s="35"/>
      <c r="Q24" s="35"/>
      <c r="R24" s="35"/>
      <c r="S24" s="35"/>
      <c r="T24" s="35"/>
      <c r="U24" s="35"/>
      <c r="V24" s="35"/>
    </row>
    <row r="25" spans="1:22" x14ac:dyDescent="0.25">
      <c r="A25" s="35"/>
      <c r="B25" s="35"/>
      <c r="C25" s="35"/>
      <c r="D25" s="35"/>
      <c r="E25" s="35"/>
      <c r="F25" s="35"/>
      <c r="G25" s="35"/>
      <c r="H25" s="35"/>
      <c r="I25" s="35"/>
      <c r="J25" s="35"/>
      <c r="K25" s="35"/>
      <c r="L25" s="35"/>
      <c r="M25" s="35"/>
      <c r="N25" s="35"/>
      <c r="O25" s="35"/>
      <c r="P25" s="35"/>
      <c r="Q25" s="35"/>
      <c r="R25" s="35"/>
      <c r="S25" s="35"/>
      <c r="T25" s="35"/>
      <c r="U25" s="35"/>
      <c r="V25" s="35"/>
    </row>
    <row r="26" spans="1:22" x14ac:dyDescent="0.25">
      <c r="A26" s="35"/>
      <c r="B26" s="35"/>
      <c r="C26" s="69" t="s">
        <v>1180</v>
      </c>
      <c r="D26" s="70" t="s">
        <v>1181</v>
      </c>
      <c r="E26" s="70" t="s">
        <v>1182</v>
      </c>
      <c r="F26" s="71" t="s">
        <v>1183</v>
      </c>
      <c r="G26" s="76" t="s">
        <v>1184</v>
      </c>
      <c r="H26" s="35"/>
      <c r="I26" s="35"/>
      <c r="J26" s="35"/>
      <c r="K26" s="35"/>
      <c r="L26" s="35"/>
      <c r="M26" s="35"/>
      <c r="N26" s="35"/>
      <c r="O26" s="35"/>
      <c r="P26" s="35"/>
      <c r="Q26" s="35"/>
      <c r="R26" s="35"/>
      <c r="S26" s="35"/>
      <c r="T26" s="35"/>
      <c r="U26" s="35"/>
      <c r="V26" s="35"/>
    </row>
    <row r="27" spans="1:22" x14ac:dyDescent="0.25">
      <c r="A27" s="35"/>
      <c r="B27" s="35"/>
      <c r="C27" s="65" t="b">
        <v>1</v>
      </c>
      <c r="D27" s="74" t="s">
        <v>1187</v>
      </c>
      <c r="E27" s="74" t="s">
        <v>1187</v>
      </c>
      <c r="F27" s="75" t="s">
        <v>1187</v>
      </c>
      <c r="G27" s="66" t="s">
        <v>1188</v>
      </c>
      <c r="H27" s="35"/>
      <c r="I27" s="35"/>
      <c r="J27" s="35"/>
      <c r="K27" s="35"/>
      <c r="L27" s="35"/>
      <c r="M27" s="35"/>
      <c r="N27" s="35"/>
      <c r="O27" s="35"/>
      <c r="P27" s="35"/>
      <c r="Q27" s="35"/>
      <c r="R27" s="35"/>
      <c r="S27" s="35"/>
      <c r="T27" s="35"/>
      <c r="U27" s="35"/>
      <c r="V27" s="35"/>
    </row>
    <row r="28" spans="1:22" x14ac:dyDescent="0.25">
      <c r="A28" s="35"/>
      <c r="B28" s="35"/>
      <c r="C28" s="35"/>
      <c r="D28" s="35"/>
      <c r="E28" s="35"/>
      <c r="F28" s="35"/>
      <c r="G28" s="35"/>
      <c r="H28" s="35"/>
      <c r="I28" s="35"/>
      <c r="J28" s="35"/>
      <c r="K28" s="35"/>
      <c r="L28" s="35"/>
      <c r="M28" s="35"/>
      <c r="N28" s="35"/>
      <c r="O28" s="35"/>
      <c r="P28" s="35"/>
      <c r="Q28" s="35"/>
      <c r="R28" s="35"/>
      <c r="S28" s="35"/>
      <c r="T28" s="35"/>
      <c r="U28" s="35"/>
      <c r="V28" s="35"/>
    </row>
    <row r="29" spans="1:22" x14ac:dyDescent="0.25">
      <c r="A29" s="35"/>
      <c r="B29" s="35"/>
      <c r="C29" s="35"/>
      <c r="D29" s="35"/>
      <c r="E29" s="35"/>
      <c r="F29" s="35"/>
      <c r="G29" s="35"/>
      <c r="H29" s="35"/>
      <c r="I29" s="35"/>
      <c r="J29" s="35"/>
      <c r="K29" s="35"/>
      <c r="L29" s="35"/>
      <c r="M29" s="35"/>
      <c r="N29" s="35"/>
      <c r="O29" s="35"/>
      <c r="P29" s="35"/>
      <c r="Q29" s="35"/>
      <c r="R29" s="35"/>
      <c r="S29" s="35"/>
      <c r="T29" s="35"/>
      <c r="U29" s="35"/>
      <c r="V29" s="35"/>
    </row>
    <row r="30" spans="1:22" x14ac:dyDescent="0.25">
      <c r="A30" s="35"/>
      <c r="B30" s="35"/>
      <c r="C30" s="35"/>
      <c r="D30" s="35"/>
      <c r="E30" s="35"/>
      <c r="F30" s="35"/>
      <c r="G30" s="35"/>
      <c r="H30" s="35"/>
      <c r="I30" s="35"/>
      <c r="J30" s="35"/>
      <c r="K30" s="35"/>
      <c r="L30" s="35"/>
      <c r="M30" s="35"/>
      <c r="N30" s="35"/>
      <c r="O30" s="35"/>
      <c r="P30" s="35"/>
      <c r="Q30" s="35"/>
      <c r="R30" s="35"/>
      <c r="S30" s="35"/>
      <c r="T30" s="35"/>
      <c r="U30" s="35"/>
      <c r="V30" s="35"/>
    </row>
    <row r="31" spans="1:22" x14ac:dyDescent="0.25">
      <c r="A31" s="35"/>
      <c r="B31" s="35"/>
      <c r="C31" s="35"/>
      <c r="D31" s="35"/>
      <c r="E31" s="35"/>
      <c r="F31" s="35"/>
      <c r="G31" s="35"/>
      <c r="H31" s="35"/>
      <c r="I31" s="35"/>
      <c r="J31" s="35"/>
      <c r="K31" s="35"/>
      <c r="L31" s="35"/>
      <c r="M31" s="35"/>
      <c r="N31" s="35"/>
      <c r="O31" s="35"/>
      <c r="P31" s="35"/>
      <c r="Q31" s="35"/>
      <c r="R31" s="35"/>
      <c r="S31" s="35"/>
      <c r="T31" s="35"/>
      <c r="U31" s="35"/>
      <c r="V31" s="35"/>
    </row>
    <row r="32" spans="1:22" x14ac:dyDescent="0.25">
      <c r="A32" s="35"/>
      <c r="B32" s="35"/>
      <c r="C32" s="35"/>
      <c r="D32" s="35"/>
      <c r="E32" s="35"/>
      <c r="F32" s="35"/>
      <c r="G32" s="35"/>
      <c r="H32" s="35"/>
      <c r="I32" s="35"/>
      <c r="J32" s="35"/>
      <c r="K32" s="35"/>
      <c r="L32" s="35"/>
      <c r="M32" s="35"/>
      <c r="N32" s="35"/>
      <c r="O32" s="35"/>
      <c r="P32" s="35"/>
      <c r="Q32" s="35"/>
      <c r="R32" s="35"/>
      <c r="S32" s="35"/>
      <c r="T32" s="35"/>
      <c r="U32" s="35"/>
      <c r="V32" s="35"/>
    </row>
    <row r="33" spans="1:22" x14ac:dyDescent="0.25">
      <c r="A33" s="35"/>
      <c r="B33" s="35"/>
      <c r="C33" s="35"/>
      <c r="D33" s="35"/>
      <c r="E33" s="35"/>
      <c r="F33" s="35"/>
      <c r="G33" s="35"/>
      <c r="H33" s="35"/>
      <c r="I33" s="35"/>
      <c r="J33" s="35"/>
      <c r="K33" s="35"/>
      <c r="L33" s="35"/>
      <c r="M33" s="35"/>
      <c r="N33" s="35"/>
      <c r="O33" s="35"/>
      <c r="P33" s="35"/>
      <c r="Q33" s="35"/>
      <c r="R33" s="35"/>
      <c r="S33" s="35"/>
      <c r="T33" s="35"/>
      <c r="U33" s="35"/>
      <c r="V33" s="35"/>
    </row>
    <row r="34" spans="1:22" x14ac:dyDescent="0.25">
      <c r="A34" s="35"/>
      <c r="B34" s="35"/>
      <c r="C34" s="35"/>
      <c r="D34" s="35"/>
      <c r="E34" s="35"/>
      <c r="F34" s="35"/>
      <c r="G34" s="35"/>
      <c r="H34" s="35"/>
      <c r="I34" s="35"/>
      <c r="J34" s="35"/>
      <c r="K34" s="35"/>
      <c r="L34" s="35"/>
      <c r="M34" s="35"/>
      <c r="N34" s="35"/>
      <c r="O34" s="35"/>
      <c r="P34" s="35"/>
      <c r="Q34" s="35"/>
      <c r="R34" s="35"/>
      <c r="S34" s="35"/>
      <c r="T34" s="35"/>
      <c r="U34" s="35"/>
      <c r="V34" s="35"/>
    </row>
    <row r="35" spans="1:22" x14ac:dyDescent="0.25">
      <c r="A35" s="35"/>
      <c r="B35" s="35"/>
      <c r="C35" s="35"/>
      <c r="D35" s="35"/>
      <c r="E35" s="35"/>
      <c r="F35" s="35"/>
      <c r="G35" s="35"/>
      <c r="H35" s="35"/>
      <c r="I35" s="35"/>
      <c r="J35" s="35"/>
      <c r="K35" s="35"/>
    </row>
    <row r="36" spans="1:22" x14ac:dyDescent="0.25">
      <c r="B36" s="35"/>
      <c r="C36" s="35"/>
      <c r="D36" s="35"/>
      <c r="E36" s="35"/>
      <c r="F36" s="35"/>
      <c r="G36" s="35"/>
      <c r="H36" s="35"/>
      <c r="I36" s="35"/>
      <c r="J36" s="35"/>
      <c r="K36" s="35"/>
    </row>
    <row r="37" spans="1:22" x14ac:dyDescent="0.25">
      <c r="B37" s="35"/>
      <c r="C37" s="35"/>
      <c r="D37" s="35"/>
      <c r="E37" s="35"/>
      <c r="F37" s="35"/>
      <c r="G37" s="35"/>
      <c r="H37" s="35"/>
      <c r="I37" s="35"/>
      <c r="J37" s="35"/>
      <c r="K37" s="35"/>
    </row>
    <row r="38" spans="1:22" x14ac:dyDescent="0.25">
      <c r="B38" s="35"/>
      <c r="C38" s="35"/>
      <c r="D38" s="35"/>
      <c r="E38" s="35"/>
      <c r="F38" s="35"/>
      <c r="G38" s="35"/>
      <c r="H38" s="35"/>
      <c r="I38" s="35"/>
      <c r="J38" s="35"/>
      <c r="K38" s="35"/>
    </row>
    <row r="39" spans="1:22" x14ac:dyDescent="0.25">
      <c r="B39" s="35"/>
      <c r="C39" s="35"/>
      <c r="D39" s="35"/>
      <c r="E39" s="35"/>
      <c r="F39" s="35"/>
      <c r="G39" s="35"/>
      <c r="H39" s="35"/>
      <c r="I39" s="35"/>
      <c r="J39" s="35"/>
      <c r="K39" s="35"/>
    </row>
    <row r="40" spans="1:22" x14ac:dyDescent="0.25">
      <c r="B40" s="35"/>
      <c r="C40" s="35"/>
      <c r="D40" s="35"/>
      <c r="E40" s="35"/>
      <c r="F40" s="35"/>
      <c r="G40" s="35"/>
      <c r="H40" s="35"/>
      <c r="I40" s="35"/>
      <c r="J40" s="35"/>
      <c r="K40" s="35"/>
    </row>
    <row r="41" spans="1:22" x14ac:dyDescent="0.25">
      <c r="B41" s="35"/>
      <c r="C41" s="35"/>
      <c r="D41" s="35"/>
      <c r="E41" s="35"/>
      <c r="F41" s="35"/>
      <c r="G41" s="35"/>
      <c r="H41" s="35"/>
      <c r="I41" s="35"/>
      <c r="J41" s="35"/>
      <c r="K41" s="35"/>
    </row>
  </sheetData>
  <mergeCells count="7">
    <mergeCell ref="N14:N16"/>
    <mergeCell ref="P12:S12"/>
    <mergeCell ref="D3:F3"/>
    <mergeCell ref="B5:B7"/>
    <mergeCell ref="M3:N3"/>
    <mergeCell ref="K5:K6"/>
    <mergeCell ref="B15:B17"/>
  </mergeCells>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BD</vt:lpstr>
      <vt:lpstr>Gráfico Geral</vt:lpstr>
      <vt:lpstr>Independência</vt:lpstr>
      <vt:lpstr>Probabilidades</vt:lpstr>
      <vt:lpstr>Tabelas_e_Matrizes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Medeiros Rocha</dc:creator>
  <cp:lastModifiedBy>35192</cp:lastModifiedBy>
  <dcterms:created xsi:type="dcterms:W3CDTF">2021-12-01T17:32:19Z</dcterms:created>
  <dcterms:modified xsi:type="dcterms:W3CDTF">2022-01-12T10:47:08Z</dcterms:modified>
</cp:coreProperties>
</file>