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_y_recaudo" sheetId="1" r:id="rId4"/>
    <sheet state="visible" name="gastos" sheetId="2" r:id="rId5"/>
    <sheet state="visible" name="vencimiento (vtv, seguro, extin" sheetId="3" r:id="rId6"/>
    <sheet state="visible" name="fechas service" sheetId="4" r:id="rId7"/>
    <sheet state="visible" name="Nomina conductores" sheetId="5" r:id="rId8"/>
  </sheets>
  <definedNames/>
  <calcPr/>
  <extLst>
    <ext uri="GoogleSheetsCustomDataVersion2">
      <go:sheetsCustomData xmlns:go="http://customooxmlschemas.google.com/" r:id="rId9" roundtripDataChecksum="dTiPhSRaOPPddKf80d/FSETynhroJkbTfTjGE0+72bU="/>
    </ext>
  </extLst>
</workbook>
</file>

<file path=xl/sharedStrings.xml><?xml version="1.0" encoding="utf-8"?>
<sst xmlns="http://schemas.openxmlformats.org/spreadsheetml/2006/main" count="1180" uniqueCount="355">
  <si>
    <t>usuario</t>
  </si>
  <si>
    <t>ingreso_ext</t>
  </si>
  <si>
    <t xml:space="preserve">lugar </t>
  </si>
  <si>
    <t>year</t>
  </si>
  <si>
    <t>fecha inicio</t>
  </si>
  <si>
    <t>fecha fin</t>
  </si>
  <si>
    <t>rodado</t>
  </si>
  <si>
    <t>no_dias</t>
  </si>
  <si>
    <t>monto total</t>
  </si>
  <si>
    <t>pago</t>
  </si>
  <si>
    <t>debe</t>
  </si>
  <si>
    <t>nota</t>
  </si>
  <si>
    <t>recaudo_historico</t>
  </si>
  <si>
    <t>en_cuenta</t>
  </si>
  <si>
    <t>caja_chica</t>
  </si>
  <si>
    <t>total_dinero</t>
  </si>
  <si>
    <t>Izquierdo</t>
  </si>
  <si>
    <t>NA</t>
  </si>
  <si>
    <t>s10</t>
  </si>
  <si>
    <t>1500?</t>
  </si>
  <si>
    <t>preguntar a leandro</t>
  </si>
  <si>
    <t>Blendinger/Russo/Araoz</t>
  </si>
  <si>
    <t>carrasco</t>
  </si>
  <si>
    <t>Navarro</t>
  </si>
  <si>
    <t>Kangoo</t>
  </si>
  <si>
    <r>
      <rPr>
        <rFont val="Arial"/>
        <color theme="1"/>
      </rPr>
      <t>carrasco/</t>
    </r>
    <r>
      <rPr>
        <rFont val="Arial"/>
        <strike/>
        <color theme="1"/>
      </rPr>
      <t xml:space="preserve"> russo</t>
    </r>
  </si>
  <si>
    <r>
      <rPr>
        <rFont val="Arial"/>
        <color theme="1"/>
      </rPr>
      <t>carrasco</t>
    </r>
    <r>
      <rPr>
        <rFont val="Arial"/>
        <strike/>
        <color theme="1"/>
      </rPr>
      <t>/russo</t>
    </r>
  </si>
  <si>
    <t>Rojas</t>
  </si>
  <si>
    <t>tendría a favor piter</t>
  </si>
  <si>
    <r>
      <rPr>
        <rFont val="Arial"/>
        <color theme="1"/>
      </rPr>
      <t>carrasco/</t>
    </r>
    <r>
      <rPr>
        <rFont val="Arial"/>
        <strike/>
        <color theme="1"/>
      </rPr>
      <t>russo</t>
    </r>
  </si>
  <si>
    <r>
      <rPr>
        <rFont val="Arial"/>
        <color theme="1"/>
      </rPr>
      <t>carrasco/</t>
    </r>
    <r>
      <rPr>
        <rFont val="Arial"/>
        <strike/>
        <color theme="1"/>
      </rPr>
      <t>mommany</t>
    </r>
  </si>
  <si>
    <t>chilo et al.</t>
  </si>
  <si>
    <t>kangoo</t>
  </si>
  <si>
    <t>Ayup</t>
  </si>
  <si>
    <r>
      <rPr>
        <rFont val="Arial"/>
        <color theme="1"/>
      </rPr>
      <t>carrasco/</t>
    </r>
    <r>
      <rPr>
        <rFont val="Arial"/>
        <strike/>
        <color theme="1"/>
      </rPr>
      <t>russo</t>
    </r>
    <r>
      <rPr>
        <rFont val="Arial"/>
        <color theme="1"/>
      </rPr>
      <t>/</t>
    </r>
    <r>
      <rPr>
        <rFont val="Arial"/>
        <strike/>
        <color theme="1"/>
      </rPr>
      <t>mmomany</t>
    </r>
  </si>
  <si>
    <t>Fernandez/Gasparri</t>
  </si>
  <si>
    <t>Mommany</t>
  </si>
  <si>
    <t>Carrasco</t>
  </si>
  <si>
    <t>Fernandez</t>
  </si>
  <si>
    <t>Russo</t>
  </si>
  <si>
    <t>Magro</t>
  </si>
  <si>
    <r>
      <rPr>
        <rFont val="Arial"/>
        <color theme="1"/>
      </rPr>
      <t xml:space="preserve">carrasco </t>
    </r>
    <r>
      <rPr>
        <rFont val="Arial"/>
        <strike/>
        <color theme="1"/>
      </rPr>
      <t>Mommany</t>
    </r>
  </si>
  <si>
    <t>Fernandez/Requena</t>
  </si>
  <si>
    <t xml:space="preserve">             </t>
  </si>
  <si>
    <t>Russo/Zelaya</t>
  </si>
  <si>
    <t>Andres</t>
  </si>
  <si>
    <t xml:space="preserve">Russo </t>
  </si>
  <si>
    <t xml:space="preserve">Gopo </t>
  </si>
  <si>
    <t xml:space="preserve">Andrea </t>
  </si>
  <si>
    <t>Andrés</t>
  </si>
  <si>
    <t>Russo/Zelaya/Requena</t>
  </si>
  <si>
    <t>Elvira 100 k</t>
  </si>
  <si>
    <t>Puna 100 k</t>
  </si>
  <si>
    <t>Nachu 100 k</t>
  </si>
  <si>
    <t>Rox (Cande) 100 k</t>
  </si>
  <si>
    <t>Gasparri (100K)</t>
  </si>
  <si>
    <t>puna 100k</t>
  </si>
  <si>
    <t>Russo 100 K</t>
  </si>
  <si>
    <t>Requena 100K</t>
  </si>
  <si>
    <t>mommany 100 k</t>
  </si>
  <si>
    <t>Chacoff 100k</t>
  </si>
  <si>
    <t xml:space="preserve">Piter becaries 100k </t>
  </si>
  <si>
    <t>Ezequiel 100k</t>
  </si>
  <si>
    <t>Sergio 100 k</t>
  </si>
  <si>
    <t>puna 100 k</t>
  </si>
  <si>
    <t>Powell 100 k</t>
  </si>
  <si>
    <t>Chilo (prestamo a futuro)</t>
  </si>
  <si>
    <t>DEVUELTO</t>
  </si>
  <si>
    <t>magro</t>
  </si>
  <si>
    <t>Carilla</t>
  </si>
  <si>
    <t>Fernandez R. 100 k</t>
  </si>
  <si>
    <t>chacoff 100k</t>
  </si>
  <si>
    <t>sobrante</t>
  </si>
  <si>
    <t xml:space="preserve">Piter </t>
  </si>
  <si>
    <t>Pri</t>
  </si>
  <si>
    <t>Gopo 100k</t>
  </si>
  <si>
    <t>germans</t>
  </si>
  <si>
    <t>Gasparri</t>
  </si>
  <si>
    <t>gasparri</t>
  </si>
  <si>
    <t>Deutsches Silber</t>
  </si>
  <si>
    <t>ambas</t>
  </si>
  <si>
    <t>Silvia 100 k</t>
  </si>
  <si>
    <t>jui carilla</t>
  </si>
  <si>
    <t>Piter 100 k</t>
  </si>
  <si>
    <t>Martita ayup 100 k</t>
  </si>
  <si>
    <t xml:space="preserve">russo </t>
  </si>
  <si>
    <t>Mommany Chacoff</t>
  </si>
  <si>
    <t>Nanni</t>
  </si>
  <si>
    <t>powell</t>
  </si>
  <si>
    <t>mommany</t>
  </si>
  <si>
    <t>S10</t>
  </si>
  <si>
    <t>Arreglo con Gopo porque no se encontraron registros</t>
  </si>
  <si>
    <t>pago combustible</t>
  </si>
  <si>
    <t>PUE</t>
  </si>
  <si>
    <t>Andrea, Judith, Sofía</t>
  </si>
  <si>
    <t>Sergio</t>
  </si>
  <si>
    <t>lavado Kangoo Puna</t>
  </si>
  <si>
    <t>Nuñez-Macchi</t>
  </si>
  <si>
    <t>Chacoff-Castillo</t>
  </si>
  <si>
    <t>Izquierdo-Chiappero</t>
  </si>
  <si>
    <t>Izquierdo-Chiappero-Carilla</t>
  </si>
  <si>
    <t>lavado</t>
  </si>
  <si>
    <t>izquierdo</t>
  </si>
  <si>
    <t>Devolucion caja IER</t>
  </si>
  <si>
    <t>Mommany Aragón</t>
  </si>
  <si>
    <t>Chacoff</t>
  </si>
  <si>
    <t xml:space="preserve">devolucion </t>
  </si>
  <si>
    <t xml:space="preserve">Monmany Chacoff </t>
  </si>
  <si>
    <t>16800 pago transferencia</t>
  </si>
  <si>
    <t>Aporte PUE</t>
  </si>
  <si>
    <t xml:space="preserve">Andrea Puna </t>
  </si>
  <si>
    <t xml:space="preserve">Priscila </t>
  </si>
  <si>
    <t xml:space="preserve">kangoo </t>
  </si>
  <si>
    <t>Charly-Fer</t>
  </si>
  <si>
    <t xml:space="preserve">Charly </t>
  </si>
  <si>
    <t>Surpass-silvio</t>
  </si>
  <si>
    <t>surpass-Silvio</t>
  </si>
  <si>
    <t>andrés</t>
  </si>
  <si>
    <t>andres - prestamo caja chica</t>
  </si>
  <si>
    <t xml:space="preserve">andrés </t>
  </si>
  <si>
    <t>andres</t>
  </si>
  <si>
    <t>Romi</t>
  </si>
  <si>
    <t>Negro</t>
  </si>
  <si>
    <t>efectivo (caja chica)</t>
  </si>
  <si>
    <t>Tobi</t>
  </si>
  <si>
    <t>Luz Thomman</t>
  </si>
  <si>
    <t>Santiago del Estero</t>
  </si>
  <si>
    <t>Emiliano</t>
  </si>
  <si>
    <t>no debe por ajuste de nafta</t>
  </si>
  <si>
    <t>Negro y ceci blundo</t>
  </si>
  <si>
    <t>Paga proyecto</t>
  </si>
  <si>
    <t>fecha</t>
  </si>
  <si>
    <t>auto</t>
  </si>
  <si>
    <t>rubro</t>
  </si>
  <si>
    <t>detalle</t>
  </si>
  <si>
    <t>monto</t>
  </si>
  <si>
    <t>Boleta</t>
  </si>
  <si>
    <t>total_gastos</t>
  </si>
  <si>
    <t>matafuego y valisa</t>
  </si>
  <si>
    <t>focos</t>
  </si>
  <si>
    <t>tren delantero</t>
  </si>
  <si>
    <t>consultar a leandro</t>
  </si>
  <si>
    <t>Reposicion de aceites y nafta</t>
  </si>
  <si>
    <t>faro luz baja izquierda</t>
  </si>
  <si>
    <t>aceite</t>
  </si>
  <si>
    <t>VTV</t>
  </si>
  <si>
    <t>aceite elaion f10</t>
  </si>
  <si>
    <t>mano de obra reparación pérdida de aceite</t>
  </si>
  <si>
    <t>junta carter</t>
  </si>
  <si>
    <t>reten de caja de transmision</t>
  </si>
  <si>
    <t>rótula</t>
  </si>
  <si>
    <t>cable capot (chevro-noa)</t>
  </si>
  <si>
    <t>cambio de cable</t>
  </si>
  <si>
    <t>brazo auxiliar</t>
  </si>
  <si>
    <t>cambio de brazo auxiliar</t>
  </si>
  <si>
    <t xml:space="preserve">Luz de posicion </t>
  </si>
  <si>
    <t>cartel garage, chalecos</t>
  </si>
  <si>
    <t>talonario para recibos</t>
  </si>
  <si>
    <t>caja para dinero</t>
  </si>
  <si>
    <t xml:space="preserve">Pegamento para cartel </t>
  </si>
  <si>
    <t>Arreglo tanque pinchado</t>
  </si>
  <si>
    <t>Sacar y colocar tanque</t>
  </si>
  <si>
    <t>Llenar tanque</t>
  </si>
  <si>
    <t>VTV kangoo</t>
  </si>
  <si>
    <t>Liquido refrigerante</t>
  </si>
  <si>
    <t>repuestos S10</t>
  </si>
  <si>
    <t>mano de obra arreglos s10</t>
  </si>
  <si>
    <t xml:space="preserve">Cinturon de seguridad chofer </t>
  </si>
  <si>
    <t>taxi con caudales</t>
  </si>
  <si>
    <t>repuestos embrague</t>
  </si>
  <si>
    <t>balanceo embrague</t>
  </si>
  <si>
    <t>mano de obra cambio volante bimasa</t>
  </si>
  <si>
    <t>cambio cinturón</t>
  </si>
  <si>
    <t>combustible</t>
  </si>
  <si>
    <t>aceite motor shell R415w40</t>
  </si>
  <si>
    <t xml:space="preserve">Bomba gasoil </t>
  </si>
  <si>
    <t>IER</t>
  </si>
  <si>
    <t>Mano de obra cambio de bomba gasoil (tafí)</t>
  </si>
  <si>
    <t>gasoil</t>
  </si>
  <si>
    <t xml:space="preserve">gastos tafí </t>
  </si>
  <si>
    <t>pasaje tafí-tucumán</t>
  </si>
  <si>
    <t>cinturón acompañante</t>
  </si>
  <si>
    <t>aceite 1280</t>
  </si>
  <si>
    <t>kit tensor correa 3600</t>
  </si>
  <si>
    <t>tapon tapa filtros 100</t>
  </si>
  <si>
    <t>filtro aire 185</t>
  </si>
  <si>
    <t>filtro aceite 200</t>
  </si>
  <si>
    <t>ruleman rueda 800</t>
  </si>
  <si>
    <t>correa alternador 520</t>
  </si>
  <si>
    <t>2 retenes 530</t>
  </si>
  <si>
    <t>reten siguenal 150</t>
  </si>
  <si>
    <t>2 poleas 460</t>
  </si>
  <si>
    <t>MANO OBRA 3800</t>
  </si>
  <si>
    <t>2 amortiguadores delanteros</t>
  </si>
  <si>
    <t>2 casoletas completas con rulemanes</t>
  </si>
  <si>
    <t>2 amortiguadors traseros</t>
  </si>
  <si>
    <t>pata de caja central de abajo</t>
  </si>
  <si>
    <t>buje de barra estabilizadora</t>
  </si>
  <si>
    <t>mano de obra</t>
  </si>
  <si>
    <t xml:space="preserve">reparacion aire acondicionado </t>
  </si>
  <si>
    <t>Filtro de Aire acondicionado</t>
  </si>
  <si>
    <t>Parilla de paragolpe plastico</t>
  </si>
  <si>
    <t>Bateria nueva</t>
  </si>
  <si>
    <t>Devolucion de prestamo  chilo</t>
  </si>
  <si>
    <t>4 inyecrores</t>
  </si>
  <si>
    <t>UNT</t>
  </si>
  <si>
    <t>gastos de envío de inyectores</t>
  </si>
  <si>
    <t>llenar tanque shell v-power</t>
  </si>
  <si>
    <t>lavado completo + motor</t>
  </si>
  <si>
    <t>cambio de inyectores</t>
  </si>
  <si>
    <t>colocacion cinturón acompañate</t>
  </si>
  <si>
    <t>Gonzalo</t>
  </si>
  <si>
    <t>arreglo cerraduras, engrasado,</t>
  </si>
  <si>
    <t xml:space="preserve">sapito, conectar mangueras </t>
  </si>
  <si>
    <t>arreglo inflador</t>
  </si>
  <si>
    <t>arreglo linea 12v</t>
  </si>
  <si>
    <t>cambio de aceite + cambio filtro de aceite +1l aceite caja de transferencia</t>
  </si>
  <si>
    <t>Brazo auxiliar Thompson</t>
  </si>
  <si>
    <t>Brazo Pitman ThompsonChev s10</t>
  </si>
  <si>
    <t>2 Bieleta S10 año 99</t>
  </si>
  <si>
    <t xml:space="preserve">2 Rotula Superior Thompson </t>
  </si>
  <si>
    <t>Embujado, Salida diferencial lado derecho, alineado y balanceo y comba y avance, 1 triseta</t>
  </si>
  <si>
    <t>Cambio de parabrisas</t>
  </si>
  <si>
    <t>gonza (gastos varios, remis y combustible lules)</t>
  </si>
  <si>
    <t>mecanico, colocación manguera tanque de gasoil</t>
  </si>
  <si>
    <t>Balanceo</t>
  </si>
  <si>
    <t>Parasol</t>
  </si>
  <si>
    <t>2 Cazoletas</t>
  </si>
  <si>
    <t>Limpiaparabrisas Escobas</t>
  </si>
  <si>
    <t>Alineado y Balanceado</t>
  </si>
  <si>
    <t>Bidon de combustible 20 litros</t>
  </si>
  <si>
    <t xml:space="preserve">Compra Dolares </t>
  </si>
  <si>
    <t>stereo y adaptador de antena</t>
  </si>
  <si>
    <t>carga combustible faltante para llenar el tanque</t>
  </si>
  <si>
    <t xml:space="preserve">Cargo andres y le devolvemos esta plata </t>
  </si>
  <si>
    <t xml:space="preserve">Frenos, cambio de pastillas delanteras, rectificado y encitando de 2 campanas 2 cilindros de freno traseros 1 bomba de frenos y liquido de frenos </t>
  </si>
  <si>
    <t>arreglo 4x4</t>
  </si>
  <si>
    <t>sea arreglo de la parte neumatica de 4x4 Pumon roto</t>
  </si>
  <si>
    <t>carga de combustible</t>
  </si>
  <si>
    <t>aceite de motor</t>
  </si>
  <si>
    <t>cambio de sensor de temperatura</t>
  </si>
  <si>
    <t>aceite de motor, refrigerante</t>
  </si>
  <si>
    <t xml:space="preserve">tanque refrigerante </t>
  </si>
  <si>
    <t>parchado de rueda delantera derecha</t>
  </si>
  <si>
    <t>repuesto cruceta</t>
  </si>
  <si>
    <t>mano de obra cambio de cruceta</t>
  </si>
  <si>
    <t>Prestamo a caja IER</t>
  </si>
  <si>
    <t>Devuelto 27/2/20</t>
  </si>
  <si>
    <t>gastos Lules</t>
  </si>
  <si>
    <t>combustible Gonzalo Lules</t>
  </si>
  <si>
    <t>cambio de suspenciones + alineado</t>
  </si>
  <si>
    <t>tenía pinchados varios caños y perdía gas</t>
  </si>
  <si>
    <t>al parecer había algo que rosaba con otro caño y por vibraciones tambien se pinchó</t>
  </si>
  <si>
    <t>parchado de rueda</t>
  </si>
  <si>
    <t>Service completo</t>
  </si>
  <si>
    <t>Cambio aceite, cambio de filtro, KM=</t>
  </si>
  <si>
    <t>lavado completo + motor chacoff</t>
  </si>
  <si>
    <t>lavado completo + motor izquierdo</t>
  </si>
  <si>
    <t xml:space="preserve">Compras varias Charly </t>
  </si>
  <si>
    <t>Arreglo Gonza by Cande reposicion combustible</t>
  </si>
  <si>
    <t>gomería</t>
  </si>
  <si>
    <t>repuestos y mano de obra rulemanes</t>
  </si>
  <si>
    <t>arreglo frenos</t>
  </si>
  <si>
    <t xml:space="preserve">Repuestos Tren delantero </t>
  </si>
  <si>
    <t>Reparacion de semiejes, derecho e izquierdo. Cambio de cazoletas de ambos lados. Reparacion de caja inferior. CAMBIO DE CORREA POLI V
CAMBIO DE BUJIAS (4)
CAMBIO DE TENSORES POLI V</t>
  </si>
  <si>
    <t>Presupuesto</t>
  </si>
  <si>
    <t>Repuestos para mantenimiento de motor</t>
  </si>
  <si>
    <t>Cambio de correa de distribucion. Cambio de tensores fijos y moviles. Cambio de bomba de agua. CAMBIO DE LIQUIDO
REFRIGERANTE Y AGUA
DESTILADA
CAMBIO DE ACEITE (TOTAL 10W40
SEMISINTETICO)
CAMBIO DE HIT DE FILTROS</t>
  </si>
  <si>
    <t>Mano de obra</t>
  </si>
  <si>
    <t>Total PUE= 64576</t>
  </si>
  <si>
    <t>AMbas</t>
  </si>
  <si>
    <t>Devolucion PUE</t>
  </si>
  <si>
    <t>CHEQUEAR</t>
  </si>
  <si>
    <t>Esto es la devolucion del resto que quedo</t>
  </si>
  <si>
    <t>Reposicion de combustible</t>
  </si>
  <si>
    <t>La camioneta fue usada para el transporte de hierros del IER</t>
  </si>
  <si>
    <t>VTV Kangoo</t>
  </si>
  <si>
    <t>Reposicion combustible Kangoo</t>
  </si>
  <si>
    <t xml:space="preserve">Reposicion de Andres </t>
  </si>
  <si>
    <t>Compra bateria</t>
  </si>
  <si>
    <t xml:space="preserve">Problema con encendido </t>
  </si>
  <si>
    <t>BateriaS10</t>
  </si>
  <si>
    <t>Ambas</t>
  </si>
  <si>
    <t xml:space="preserve">Compra encendido automatico Bateria </t>
  </si>
  <si>
    <t>Cargador Automático Auto Pampa Tensión 12v - 220v - 30 Amp 1 Pago</t>
  </si>
  <si>
    <t>Cargador</t>
  </si>
  <si>
    <t xml:space="preserve">Compra compresor </t>
  </si>
  <si>
    <t>Compresor Inflador Slime Doble Piston 4x4 En Valija Rigida</t>
  </si>
  <si>
    <t>Compresor</t>
  </si>
  <si>
    <t>Cambio de valvula en rueda</t>
  </si>
  <si>
    <t xml:space="preserve">Frenos, clavas, regulador </t>
  </si>
  <si>
    <t>frenos</t>
  </si>
  <si>
    <t>Nafta Diferencia</t>
  </si>
  <si>
    <t>Nafta</t>
  </si>
  <si>
    <t>Repuestos varios</t>
  </si>
  <si>
    <t>Repuestos</t>
  </si>
  <si>
    <t>Cadena, poxipol,  soga</t>
  </si>
  <si>
    <t>Cadena, y otros</t>
  </si>
  <si>
    <t>Cambio filtro de aire  y cambio de aceite</t>
  </si>
  <si>
    <t>Cambio de aceite</t>
  </si>
  <si>
    <t xml:space="preserve">Corta Corriente , liquido refrigereante </t>
  </si>
  <si>
    <t>Electricidad</t>
  </si>
  <si>
    <t>Arreglo Fede Tanque de nafta y cambio tren delantero (Pedir factura)</t>
  </si>
  <si>
    <t>Arreglo aire (cambio de compresor y recarga)</t>
  </si>
  <si>
    <t>parte del gasto va a ser pagado con el PUE</t>
  </si>
  <si>
    <t>compra gato 2t</t>
  </si>
  <si>
    <t>mercado libre (pago con dinero de alquiler)</t>
  </si>
  <si>
    <t>https://drive.google.com/file/d/1qa6DUjcvpalO9BiPgKI55DqH1aM_Qjky/view?usp=sharing</t>
  </si>
  <si>
    <t xml:space="preserve">arreglo neumátuco </t>
  </si>
  <si>
    <t>arreglo neumático</t>
  </si>
  <si>
    <t>https://drive.google.com/file/d/1bzndiY-jSw3izgl81GiP1db6wurClI0T/view?usp=sharing</t>
  </si>
  <si>
    <t>compra neumático de carga</t>
  </si>
  <si>
    <t>165/70 R14C</t>
  </si>
  <si>
    <t>https://drive.google.com/file/d/1U_X83UYcpW7JGR2x1USwGPGXcdFB22la/view?usp=sharing</t>
  </si>
  <si>
    <t>https://drive.google.com/file/d/1i6wd79vy2slZUwJZFPDAALPElpY18uT-/view?usp=sharing</t>
  </si>
  <si>
    <t xml:space="preserve">frenos y pata motor </t>
  </si>
  <si>
    <t>2da pata motor y mano de obra</t>
  </si>
  <si>
    <t>percepcion ganancias</t>
  </si>
  <si>
    <t>cambio bateria</t>
  </si>
  <si>
    <t>elemento</t>
  </si>
  <si>
    <t xml:space="preserve">vencimiento </t>
  </si>
  <si>
    <t>vtv</t>
  </si>
  <si>
    <t>seguro</t>
  </si>
  <si>
    <t>botiquin</t>
  </si>
  <si>
    <t>extintor</t>
  </si>
  <si>
    <t>tarjeta_verde</t>
  </si>
  <si>
    <t>tipo</t>
  </si>
  <si>
    <t>km</t>
  </si>
  <si>
    <t>service anual s10</t>
  </si>
  <si>
    <t>service anual kangoo</t>
  </si>
  <si>
    <t>kilometraje</t>
  </si>
  <si>
    <t>amortiguadores</t>
  </si>
  <si>
    <t>lubricante</t>
  </si>
  <si>
    <t>correa de distribucion</t>
  </si>
  <si>
    <t>Nombre</t>
  </si>
  <si>
    <t>cargo</t>
  </si>
  <si>
    <t>tarjeta_azul</t>
  </si>
  <si>
    <t xml:space="preserve">categoria_licencia </t>
  </si>
  <si>
    <t xml:space="preserve">Andres Ramirez </t>
  </si>
  <si>
    <t>becario doctoral</t>
  </si>
  <si>
    <t xml:space="preserve">Si </t>
  </si>
  <si>
    <t>B1</t>
  </si>
  <si>
    <t>Agostina Ferro Franco Sosa</t>
  </si>
  <si>
    <t>Adriana Carolina Cuezzo</t>
  </si>
  <si>
    <t>CPA</t>
  </si>
  <si>
    <t>Ana Carolina Monmany</t>
  </si>
  <si>
    <t>Investigadora</t>
  </si>
  <si>
    <t>Leandro Macchi</t>
  </si>
  <si>
    <t>B2</t>
  </si>
  <si>
    <t>Pedro Gerardo Blendinger</t>
  </si>
  <si>
    <t>Investigador</t>
  </si>
  <si>
    <t>Silvio Eugenio Castillo</t>
  </si>
  <si>
    <t>Mariano Andrés Ordano</t>
  </si>
  <si>
    <t>Maia Carisa Plaza Behr</t>
  </si>
  <si>
    <t>María Josefina Zelaya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</si>
</sst>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d/mm/yyyy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sz val="12.0"/>
      <color rgb="FF000000"/>
      <name val="Proxima Nova"/>
    </font>
    <font>
      <sz val="11.0"/>
      <color rgb="FF000000"/>
      <name val="Proxima Nova"/>
    </font>
    <font>
      <color rgb="FF000000"/>
      <name val="Proxima Nov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right" vertical="bottom"/>
    </xf>
    <xf borderId="0" fillId="2" fontId="2" numFmtId="0" xfId="0" applyFill="1" applyFont="1"/>
    <xf borderId="0" fillId="0" fontId="3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4" numFmtId="164" xfId="0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2" numFmtId="0" xfId="0" applyFill="1" applyFont="1"/>
    <xf borderId="0" fillId="4" fontId="2" numFmtId="0" xfId="0" applyFill="1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3" fontId="4" numFmtId="0" xfId="0" applyFont="1"/>
    <xf borderId="0" fillId="3" fontId="3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166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6vTr5awMgfWu3HF_JcRn8iCBpbzJ4Zr/view?usp=sharing" TargetMode="External"/><Relationship Id="rId10" Type="http://schemas.openxmlformats.org/officeDocument/2006/relationships/hyperlink" Target="https://drive.google.com/file/d/1ISc56HOYPnQYGgi51kg6_IWTc6fMoP0p/view?usp=sharing" TargetMode="External"/><Relationship Id="rId13" Type="http://schemas.openxmlformats.org/officeDocument/2006/relationships/hyperlink" Target="https://drive.google.com/file/d/1bzndiY-jSw3izgl81GiP1db6wurClI0T/view?usp=sharing" TargetMode="External"/><Relationship Id="rId12" Type="http://schemas.openxmlformats.org/officeDocument/2006/relationships/hyperlink" Target="https://drive.google.com/file/d/1qa6DUjcvpalO9BiPgKI55DqH1aM_Qjky/view?usp=sharing" TargetMode="External"/><Relationship Id="rId1" Type="http://schemas.openxmlformats.org/officeDocument/2006/relationships/hyperlink" Target="https://photos.app.goo.gl/xWDKhV5aF2es6jFN9" TargetMode="External"/><Relationship Id="rId2" Type="http://schemas.openxmlformats.org/officeDocument/2006/relationships/hyperlink" Target="https://photos.app.goo.gl/C8cVLe55cdNFApCKA" TargetMode="External"/><Relationship Id="rId3" Type="http://schemas.openxmlformats.org/officeDocument/2006/relationships/hyperlink" Target="https://photos.app.goo.gl/EvSP6uPN2yt9adE86" TargetMode="External"/><Relationship Id="rId4" Type="http://schemas.openxmlformats.org/officeDocument/2006/relationships/hyperlink" Target="https://drive.google.com/file/d/1UyOB0wWsWDrCCgMQ0RZ7D9_8eSkBa4q6/view?usp=sharing" TargetMode="External"/><Relationship Id="rId9" Type="http://schemas.openxmlformats.org/officeDocument/2006/relationships/hyperlink" Target="https://drive.google.com/file/d/1NfgkXn4D4tmmJA-sMFszqr3MzMWPvBym/view?usp=sharing" TargetMode="External"/><Relationship Id="rId15" Type="http://schemas.openxmlformats.org/officeDocument/2006/relationships/hyperlink" Target="https://drive.google.com/file/d/1i6wd79vy2slZUwJZFPDAALPElpY18uT-/view?usp=sharing" TargetMode="External"/><Relationship Id="rId14" Type="http://schemas.openxmlformats.org/officeDocument/2006/relationships/hyperlink" Target="https://drive.google.com/file/d/1U_X83UYcpW7JGR2x1USwGPGXcdFB22la/view?usp=sharin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rive.google.com/file/d/1PArZRxp6BsKCHu2TA_tdtoLSwLmsnCtB/view?usp=sharing" TargetMode="External"/><Relationship Id="rId6" Type="http://schemas.openxmlformats.org/officeDocument/2006/relationships/hyperlink" Target="https://drive.google.com/file/d/19p0i5kjPL2UM0c4nmmAn2QmcH041maA1/view?usp=sharing" TargetMode="External"/><Relationship Id="rId7" Type="http://schemas.openxmlformats.org/officeDocument/2006/relationships/hyperlink" Target="https://drive.google.com/file/d/1IRr8z4arG4oM97EdkY7nz5ldAqH_4gAy/view?usp=sharing" TargetMode="External"/><Relationship Id="rId8" Type="http://schemas.openxmlformats.org/officeDocument/2006/relationships/hyperlink" Target="https://drive.google.com/file/d/1Dwqh73Rz5pn_nH4nUcKF0O-Xr0vm6hqn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5" width="13.38"/>
    <col customWidth="1" min="6" max="6" width="13.13"/>
    <col customWidth="1" min="7" max="7" width="6.63"/>
    <col customWidth="1" min="8" max="8" width="7.13"/>
    <col customWidth="1" min="9" max="9" width="7.5"/>
    <col customWidth="1" min="10" max="11" width="5.5"/>
    <col customWidth="1" min="12" max="12" width="23.25"/>
    <col customWidth="1" min="14" max="14" width="15.13"/>
    <col customWidth="1" min="16" max="16" width="14.63"/>
    <col customWidth="1" min="18" max="18" width="33.13"/>
    <col customWidth="1" min="19" max="19" width="19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N1" s="2" t="s">
        <v>12</v>
      </c>
      <c r="O1" s="5" t="s">
        <v>13</v>
      </c>
      <c r="P1" s="5" t="s">
        <v>14</v>
      </c>
      <c r="Q1" s="5" t="s">
        <v>15</v>
      </c>
    </row>
    <row r="2" ht="15.75" customHeight="1">
      <c r="A2" s="5" t="s">
        <v>16</v>
      </c>
      <c r="B2" s="5" t="s">
        <v>17</v>
      </c>
      <c r="C2" s="5" t="s">
        <v>17</v>
      </c>
      <c r="D2" s="5">
        <v>2017.0</v>
      </c>
      <c r="E2" s="6">
        <v>43073.0</v>
      </c>
      <c r="F2" s="6">
        <v>43077.0</v>
      </c>
      <c r="G2" s="5" t="s">
        <v>18</v>
      </c>
      <c r="H2" s="5">
        <v>5.0</v>
      </c>
      <c r="I2" s="5">
        <f t="shared" ref="I2:I7" si="1">H2*700</f>
        <v>3500</v>
      </c>
      <c r="J2" s="7">
        <v>2000.0</v>
      </c>
      <c r="K2" s="5" t="s">
        <v>19</v>
      </c>
      <c r="L2" s="5" t="s">
        <v>20</v>
      </c>
      <c r="N2" s="5">
        <f>SUM(J2:J1000)</f>
        <v>956522.55</v>
      </c>
      <c r="O2" s="5">
        <f>N2-gastos!H2</f>
        <v>146326.55</v>
      </c>
      <c r="P2" s="2">
        <v>930.0</v>
      </c>
      <c r="Q2" s="5">
        <f>sum(O2+P2)</f>
        <v>147256.55</v>
      </c>
    </row>
    <row r="3" ht="15.75" customHeight="1">
      <c r="A3" s="5" t="s">
        <v>21</v>
      </c>
      <c r="B3" s="5" t="s">
        <v>17</v>
      </c>
      <c r="C3" s="5" t="s">
        <v>17</v>
      </c>
      <c r="D3" s="5">
        <v>2017.0</v>
      </c>
      <c r="E3" s="6">
        <v>43087.0</v>
      </c>
      <c r="F3" s="6">
        <v>43091.0</v>
      </c>
      <c r="G3" s="5" t="s">
        <v>18</v>
      </c>
      <c r="H3" s="5">
        <v>5.0</v>
      </c>
      <c r="I3" s="5">
        <f t="shared" si="1"/>
        <v>3500</v>
      </c>
      <c r="J3" s="7">
        <v>3500.0</v>
      </c>
      <c r="K3" s="8">
        <f t="shared" ref="K3:K109" si="2">I3-J3</f>
        <v>0</v>
      </c>
      <c r="M3" s="5"/>
      <c r="N3" s="5"/>
    </row>
    <row r="4" ht="15.75" customHeight="1">
      <c r="A4" s="5" t="s">
        <v>22</v>
      </c>
      <c r="B4" s="5" t="s">
        <v>17</v>
      </c>
      <c r="C4" s="5" t="s">
        <v>17</v>
      </c>
      <c r="D4" s="5">
        <v>2018.0</v>
      </c>
      <c r="E4" s="6">
        <v>43108.0</v>
      </c>
      <c r="F4" s="6">
        <v>43108.0</v>
      </c>
      <c r="G4" s="5" t="s">
        <v>18</v>
      </c>
      <c r="H4" s="5">
        <v>1.0</v>
      </c>
      <c r="I4" s="5">
        <f t="shared" si="1"/>
        <v>700</v>
      </c>
      <c r="J4" s="7">
        <v>700.0</v>
      </c>
      <c r="K4" s="8">
        <f t="shared" si="2"/>
        <v>0</v>
      </c>
      <c r="L4" s="9"/>
    </row>
    <row r="5" ht="15.75" customHeight="1">
      <c r="A5" s="5" t="s">
        <v>23</v>
      </c>
      <c r="B5" s="5" t="s">
        <v>17</v>
      </c>
      <c r="C5" s="5" t="s">
        <v>17</v>
      </c>
      <c r="D5" s="5">
        <v>2018.0</v>
      </c>
      <c r="E5" s="6">
        <v>43116.0</v>
      </c>
      <c r="F5" s="6">
        <v>43118.0</v>
      </c>
      <c r="G5" s="5" t="s">
        <v>24</v>
      </c>
      <c r="H5" s="5">
        <v>3.0</v>
      </c>
      <c r="I5" s="5">
        <f t="shared" si="1"/>
        <v>2100</v>
      </c>
      <c r="J5" s="7">
        <v>2100.0</v>
      </c>
      <c r="K5" s="8">
        <f t="shared" si="2"/>
        <v>0</v>
      </c>
      <c r="N5" s="5"/>
    </row>
    <row r="6" ht="15.75" customHeight="1">
      <c r="A6" s="5" t="s">
        <v>25</v>
      </c>
      <c r="B6" s="5" t="s">
        <v>17</v>
      </c>
      <c r="C6" s="5" t="s">
        <v>17</v>
      </c>
      <c r="D6" s="5">
        <v>2018.0</v>
      </c>
      <c r="E6" s="6">
        <v>43123.0</v>
      </c>
      <c r="F6" s="6">
        <v>43125.0</v>
      </c>
      <c r="G6" s="5" t="s">
        <v>18</v>
      </c>
      <c r="H6" s="5">
        <v>3.0</v>
      </c>
      <c r="I6" s="5">
        <f t="shared" si="1"/>
        <v>2100</v>
      </c>
      <c r="J6" s="7">
        <v>2100.0</v>
      </c>
      <c r="K6" s="8">
        <f t="shared" si="2"/>
        <v>0</v>
      </c>
    </row>
    <row r="7" ht="15.75" customHeight="1">
      <c r="A7" s="5" t="s">
        <v>26</v>
      </c>
      <c r="B7" s="5" t="s">
        <v>17</v>
      </c>
      <c r="C7" s="5" t="s">
        <v>17</v>
      </c>
      <c r="D7" s="5">
        <v>2018.0</v>
      </c>
      <c r="E7" s="6">
        <v>43136.0</v>
      </c>
      <c r="F7" s="6">
        <v>43139.0</v>
      </c>
      <c r="G7" s="5" t="s">
        <v>18</v>
      </c>
      <c r="H7" s="5">
        <v>4.0</v>
      </c>
      <c r="I7" s="5">
        <f t="shared" si="1"/>
        <v>2800</v>
      </c>
      <c r="J7" s="7">
        <v>2800.0</v>
      </c>
      <c r="K7" s="8">
        <f t="shared" si="2"/>
        <v>0</v>
      </c>
    </row>
    <row r="8" ht="15.75" customHeight="1">
      <c r="A8" s="5" t="s">
        <v>27</v>
      </c>
      <c r="B8" s="5" t="s">
        <v>17</v>
      </c>
      <c r="C8" s="5" t="s">
        <v>17</v>
      </c>
      <c r="D8" s="5">
        <v>2018.0</v>
      </c>
      <c r="E8" s="6">
        <v>43143.0</v>
      </c>
      <c r="F8" s="6">
        <v>43144.0</v>
      </c>
      <c r="G8" s="5" t="s">
        <v>24</v>
      </c>
      <c r="H8" s="5">
        <v>2.0</v>
      </c>
      <c r="I8" s="5">
        <f>H8*600</f>
        <v>1200</v>
      </c>
      <c r="J8" s="7">
        <v>1500.0</v>
      </c>
      <c r="K8" s="8">
        <f t="shared" si="2"/>
        <v>-300</v>
      </c>
      <c r="L8" s="5" t="s">
        <v>28</v>
      </c>
    </row>
    <row r="9" ht="15.75" customHeight="1">
      <c r="A9" s="5" t="s">
        <v>29</v>
      </c>
      <c r="B9" s="5" t="s">
        <v>17</v>
      </c>
      <c r="C9" s="5" t="s">
        <v>17</v>
      </c>
      <c r="D9" s="5">
        <v>2018.0</v>
      </c>
      <c r="E9" s="6">
        <v>43145.0</v>
      </c>
      <c r="F9" s="6">
        <v>43147.0</v>
      </c>
      <c r="G9" s="5" t="s">
        <v>18</v>
      </c>
      <c r="H9" s="5">
        <v>3.0</v>
      </c>
      <c r="I9" s="5">
        <f t="shared" ref="I9:I12" si="3">H9*700</f>
        <v>2100</v>
      </c>
      <c r="J9" s="7">
        <v>2100.0</v>
      </c>
      <c r="K9" s="8">
        <f t="shared" si="2"/>
        <v>0</v>
      </c>
    </row>
    <row r="10" ht="15.75" customHeight="1">
      <c r="A10" s="5" t="s">
        <v>30</v>
      </c>
      <c r="B10" s="5" t="s">
        <v>17</v>
      </c>
      <c r="C10" s="5" t="s">
        <v>17</v>
      </c>
      <c r="D10" s="5">
        <v>2018.0</v>
      </c>
      <c r="E10" s="6">
        <v>43151.0</v>
      </c>
      <c r="F10" s="6">
        <v>43154.0</v>
      </c>
      <c r="G10" s="5" t="s">
        <v>18</v>
      </c>
      <c r="H10" s="5">
        <v>4.0</v>
      </c>
      <c r="I10" s="5">
        <f t="shared" si="3"/>
        <v>2800</v>
      </c>
      <c r="J10" s="7">
        <v>2800.0</v>
      </c>
      <c r="K10" s="8">
        <f t="shared" si="2"/>
        <v>0</v>
      </c>
    </row>
    <row r="11" ht="15.75" customHeight="1">
      <c r="A11" s="5" t="s">
        <v>31</v>
      </c>
      <c r="B11" s="5" t="s">
        <v>17</v>
      </c>
      <c r="C11" s="5" t="s">
        <v>17</v>
      </c>
      <c r="D11" s="5">
        <v>2018.0</v>
      </c>
      <c r="E11" s="6">
        <v>43157.0</v>
      </c>
      <c r="F11" s="6">
        <v>43162.0</v>
      </c>
      <c r="G11" s="5" t="s">
        <v>18</v>
      </c>
      <c r="H11" s="5">
        <v>6.0</v>
      </c>
      <c r="I11" s="5">
        <f t="shared" si="3"/>
        <v>4200</v>
      </c>
      <c r="J11" s="7">
        <v>4203.0</v>
      </c>
      <c r="K11" s="8">
        <f t="shared" si="2"/>
        <v>-3</v>
      </c>
      <c r="N11" s="5"/>
    </row>
    <row r="12" ht="15.75" customHeight="1">
      <c r="A12" s="5" t="s">
        <v>22</v>
      </c>
      <c r="B12" s="5" t="s">
        <v>17</v>
      </c>
      <c r="C12" s="5" t="s">
        <v>17</v>
      </c>
      <c r="D12" s="5">
        <v>2018.0</v>
      </c>
      <c r="E12" s="6">
        <v>43161.0</v>
      </c>
      <c r="F12" s="6">
        <v>43161.0</v>
      </c>
      <c r="G12" s="5" t="s">
        <v>32</v>
      </c>
      <c r="H12" s="5">
        <v>1.0</v>
      </c>
      <c r="I12" s="5">
        <f t="shared" si="3"/>
        <v>700</v>
      </c>
      <c r="J12" s="7">
        <v>700.0</v>
      </c>
      <c r="K12" s="8">
        <f t="shared" si="2"/>
        <v>0</v>
      </c>
    </row>
    <row r="13" ht="15.75" customHeight="1">
      <c r="A13" s="5" t="s">
        <v>33</v>
      </c>
      <c r="B13" s="5" t="s">
        <v>17</v>
      </c>
      <c r="C13" s="5" t="s">
        <v>17</v>
      </c>
      <c r="D13" s="5">
        <v>2018.0</v>
      </c>
      <c r="E13" s="6">
        <v>43163.0</v>
      </c>
      <c r="F13" s="6">
        <v>43163.0</v>
      </c>
      <c r="G13" s="5" t="s">
        <v>32</v>
      </c>
      <c r="H13" s="5">
        <v>1.0</v>
      </c>
      <c r="I13" s="5">
        <v>600.0</v>
      </c>
      <c r="J13" s="7">
        <v>600.0</v>
      </c>
      <c r="K13" s="8">
        <f t="shared" si="2"/>
        <v>0</v>
      </c>
    </row>
    <row r="14" ht="15.75" customHeight="1">
      <c r="A14" s="5" t="s">
        <v>34</v>
      </c>
      <c r="B14" s="5" t="s">
        <v>17</v>
      </c>
      <c r="C14" s="5" t="s">
        <v>17</v>
      </c>
      <c r="D14" s="5">
        <v>2018.0</v>
      </c>
      <c r="E14" s="6">
        <v>43167.0</v>
      </c>
      <c r="F14" s="6">
        <v>43167.0</v>
      </c>
      <c r="G14" s="5" t="s">
        <v>18</v>
      </c>
      <c r="H14" s="5">
        <v>1.0</v>
      </c>
      <c r="I14" s="5">
        <v>700.0</v>
      </c>
      <c r="J14" s="7">
        <v>700.0</v>
      </c>
      <c r="K14" s="8">
        <f t="shared" si="2"/>
        <v>0</v>
      </c>
    </row>
    <row r="15" ht="15.75" customHeight="1">
      <c r="A15" s="5" t="s">
        <v>35</v>
      </c>
      <c r="B15" s="5" t="s">
        <v>17</v>
      </c>
      <c r="C15" s="5" t="s">
        <v>17</v>
      </c>
      <c r="D15" s="5">
        <v>2018.0</v>
      </c>
      <c r="E15" s="6">
        <v>43172.0</v>
      </c>
      <c r="F15" s="6">
        <v>43173.0</v>
      </c>
      <c r="G15" s="5" t="s">
        <v>18</v>
      </c>
      <c r="H15" s="5">
        <v>2.0</v>
      </c>
      <c r="I15" s="5">
        <v>1400.0</v>
      </c>
      <c r="J15" s="7">
        <v>1400.0</v>
      </c>
      <c r="K15" s="8">
        <f t="shared" si="2"/>
        <v>0</v>
      </c>
    </row>
    <row r="16" ht="15.75" customHeight="1">
      <c r="A16" s="5" t="s">
        <v>36</v>
      </c>
      <c r="B16" s="5" t="s">
        <v>17</v>
      </c>
      <c r="C16" s="5" t="s">
        <v>17</v>
      </c>
      <c r="D16" s="5">
        <v>2018.0</v>
      </c>
      <c r="E16" s="6">
        <v>43180.0</v>
      </c>
      <c r="F16" s="6">
        <v>43180.0</v>
      </c>
      <c r="G16" s="5" t="s">
        <v>18</v>
      </c>
      <c r="I16" s="5">
        <v>200.0</v>
      </c>
      <c r="J16" s="7">
        <v>200.0</v>
      </c>
      <c r="K16" s="8">
        <f t="shared" si="2"/>
        <v>0</v>
      </c>
    </row>
    <row r="17" ht="15.75" customHeight="1">
      <c r="A17" s="5" t="s">
        <v>37</v>
      </c>
      <c r="B17" s="5" t="s">
        <v>17</v>
      </c>
      <c r="C17" s="5" t="s">
        <v>17</v>
      </c>
      <c r="D17" s="5">
        <v>2018.0</v>
      </c>
      <c r="E17" s="6">
        <v>43201.0</v>
      </c>
      <c r="F17" s="6">
        <v>43201.0</v>
      </c>
      <c r="G17" s="5" t="s">
        <v>18</v>
      </c>
      <c r="H17" s="5">
        <v>1.0</v>
      </c>
      <c r="I17" s="5">
        <v>700.0</v>
      </c>
      <c r="J17" s="7">
        <v>700.0</v>
      </c>
      <c r="K17" s="8">
        <f t="shared" si="2"/>
        <v>0</v>
      </c>
    </row>
    <row r="18" ht="15.75" customHeight="1">
      <c r="A18" s="5" t="s">
        <v>38</v>
      </c>
      <c r="B18" s="5" t="s">
        <v>17</v>
      </c>
      <c r="C18" s="5" t="s">
        <v>17</v>
      </c>
      <c r="D18" s="5">
        <v>2018.0</v>
      </c>
      <c r="E18" s="6">
        <v>43202.0</v>
      </c>
      <c r="F18" s="6">
        <v>43203.0</v>
      </c>
      <c r="G18" s="5" t="s">
        <v>18</v>
      </c>
      <c r="H18" s="5">
        <v>2.0</v>
      </c>
      <c r="I18" s="5">
        <v>1400.0</v>
      </c>
      <c r="J18" s="7">
        <v>1400.0</v>
      </c>
      <c r="K18" s="8">
        <f t="shared" si="2"/>
        <v>0</v>
      </c>
    </row>
    <row r="19" ht="15.75" customHeight="1">
      <c r="A19" s="5" t="s">
        <v>39</v>
      </c>
      <c r="B19" s="5" t="s">
        <v>17</v>
      </c>
      <c r="C19" s="5" t="s">
        <v>17</v>
      </c>
      <c r="D19" s="5">
        <v>2018.0</v>
      </c>
      <c r="E19" s="6">
        <v>43208.0</v>
      </c>
      <c r="F19" s="6">
        <v>43208.0</v>
      </c>
      <c r="G19" s="5" t="s">
        <v>18</v>
      </c>
      <c r="H19" s="5">
        <v>1.0</v>
      </c>
      <c r="I19" s="5">
        <v>700.0</v>
      </c>
      <c r="J19" s="7">
        <v>700.0</v>
      </c>
      <c r="K19" s="8">
        <f t="shared" si="2"/>
        <v>0</v>
      </c>
    </row>
    <row r="20" ht="15.75" customHeight="1">
      <c r="A20" s="5" t="s">
        <v>40</v>
      </c>
      <c r="B20" s="5" t="s">
        <v>17</v>
      </c>
      <c r="C20" s="5" t="s">
        <v>17</v>
      </c>
      <c r="D20" s="5">
        <v>2018.0</v>
      </c>
      <c r="E20" s="6">
        <v>43213.0</v>
      </c>
      <c r="F20" s="6">
        <v>43215.0</v>
      </c>
      <c r="G20" s="5" t="s">
        <v>32</v>
      </c>
      <c r="H20" s="5">
        <v>3.0</v>
      </c>
      <c r="I20" s="5">
        <f>H20*600</f>
        <v>1800</v>
      </c>
      <c r="J20" s="7">
        <v>1800.0</v>
      </c>
      <c r="K20" s="8">
        <f t="shared" si="2"/>
        <v>0</v>
      </c>
    </row>
    <row r="21" ht="15.75" customHeight="1">
      <c r="A21" s="5" t="s">
        <v>22</v>
      </c>
      <c r="B21" s="5" t="s">
        <v>17</v>
      </c>
      <c r="C21" s="5" t="s">
        <v>17</v>
      </c>
      <c r="D21" s="5">
        <v>2018.0</v>
      </c>
      <c r="E21" s="6">
        <v>43214.0</v>
      </c>
      <c r="F21" s="6">
        <v>43214.0</v>
      </c>
      <c r="G21" s="5" t="s">
        <v>18</v>
      </c>
      <c r="H21" s="5">
        <v>1.0</v>
      </c>
      <c r="I21" s="5">
        <v>700.0</v>
      </c>
      <c r="J21" s="7">
        <v>700.0</v>
      </c>
      <c r="K21" s="8">
        <f t="shared" si="2"/>
        <v>0</v>
      </c>
    </row>
    <row r="22" ht="15.75" customHeight="1">
      <c r="A22" s="5" t="s">
        <v>41</v>
      </c>
      <c r="B22" s="5" t="s">
        <v>17</v>
      </c>
      <c r="C22" s="5" t="s">
        <v>17</v>
      </c>
      <c r="D22" s="5">
        <v>2018.0</v>
      </c>
      <c r="E22" s="6">
        <v>43215.0</v>
      </c>
      <c r="F22" s="6">
        <v>43215.0</v>
      </c>
      <c r="G22" s="5" t="s">
        <v>18</v>
      </c>
      <c r="I22" s="5">
        <v>200.0</v>
      </c>
      <c r="J22" s="7">
        <v>200.0</v>
      </c>
      <c r="K22" s="8">
        <f t="shared" si="2"/>
        <v>0</v>
      </c>
    </row>
    <row r="23" ht="15.75" customHeight="1">
      <c r="A23" s="5" t="s">
        <v>23</v>
      </c>
      <c r="B23" s="5" t="s">
        <v>17</v>
      </c>
      <c r="C23" s="5" t="s">
        <v>17</v>
      </c>
      <c r="D23" s="5">
        <v>2018.0</v>
      </c>
      <c r="E23" s="6">
        <v>43224.0</v>
      </c>
      <c r="F23" s="6">
        <v>43228.0</v>
      </c>
      <c r="G23" s="5" t="s">
        <v>32</v>
      </c>
      <c r="H23" s="5">
        <v>5.0</v>
      </c>
      <c r="I23" s="5">
        <v>3500.0</v>
      </c>
      <c r="J23" s="7">
        <v>3500.0</v>
      </c>
      <c r="K23" s="8">
        <f t="shared" si="2"/>
        <v>0</v>
      </c>
    </row>
    <row r="24" ht="15.75" customHeight="1">
      <c r="A24" s="5" t="s">
        <v>36</v>
      </c>
      <c r="B24" s="5" t="s">
        <v>17</v>
      </c>
      <c r="C24" s="5" t="s">
        <v>17</v>
      </c>
      <c r="D24" s="5">
        <v>2018.0</v>
      </c>
      <c r="E24" s="6">
        <v>43231.0</v>
      </c>
      <c r="F24" s="6">
        <v>43231.0</v>
      </c>
      <c r="G24" s="5" t="s">
        <v>18</v>
      </c>
      <c r="H24" s="5">
        <v>1.0</v>
      </c>
      <c r="I24" s="5">
        <v>700.0</v>
      </c>
      <c r="J24" s="7">
        <v>700.0</v>
      </c>
      <c r="K24" s="8">
        <f t="shared" si="2"/>
        <v>0</v>
      </c>
    </row>
    <row r="25" ht="15.75" customHeight="1">
      <c r="A25" s="5" t="s">
        <v>35</v>
      </c>
      <c r="B25" s="5" t="s">
        <v>17</v>
      </c>
      <c r="C25" s="5" t="s">
        <v>17</v>
      </c>
      <c r="D25" s="5">
        <v>2018.0</v>
      </c>
      <c r="E25" s="6">
        <v>43233.0</v>
      </c>
      <c r="F25" s="6">
        <v>43234.0</v>
      </c>
      <c r="G25" s="5" t="s">
        <v>18</v>
      </c>
      <c r="H25" s="5">
        <v>3.0</v>
      </c>
      <c r="I25" s="5">
        <v>2100.0</v>
      </c>
      <c r="J25" s="7">
        <v>2100.0</v>
      </c>
      <c r="K25" s="8">
        <f t="shared" si="2"/>
        <v>0</v>
      </c>
    </row>
    <row r="26" ht="15.75" customHeight="1">
      <c r="A26" s="5" t="s">
        <v>42</v>
      </c>
      <c r="B26" s="5" t="s">
        <v>17</v>
      </c>
      <c r="C26" s="5" t="s">
        <v>17</v>
      </c>
      <c r="D26" s="5">
        <v>2018.0</v>
      </c>
      <c r="E26" s="6">
        <v>43257.0</v>
      </c>
      <c r="F26" s="6">
        <v>43258.0</v>
      </c>
      <c r="G26" s="5" t="s">
        <v>18</v>
      </c>
      <c r="H26" s="5">
        <v>2.0</v>
      </c>
      <c r="I26" s="5">
        <v>1400.0</v>
      </c>
      <c r="J26" s="7">
        <v>1400.0</v>
      </c>
      <c r="K26" s="8">
        <f t="shared" si="2"/>
        <v>0</v>
      </c>
      <c r="N26" s="5" t="s">
        <v>43</v>
      </c>
    </row>
    <row r="27" ht="15.75" customHeight="1">
      <c r="A27" s="5" t="s">
        <v>44</v>
      </c>
      <c r="B27" s="5" t="s">
        <v>17</v>
      </c>
      <c r="C27" s="5" t="s">
        <v>17</v>
      </c>
      <c r="D27" s="5">
        <v>2018.0</v>
      </c>
      <c r="E27" s="6">
        <v>43263.0</v>
      </c>
      <c r="F27" s="6">
        <v>43263.0</v>
      </c>
      <c r="G27" s="5" t="s">
        <v>18</v>
      </c>
      <c r="H27" s="5">
        <v>1.0</v>
      </c>
      <c r="I27" s="5">
        <v>700.0</v>
      </c>
      <c r="J27" s="7">
        <v>700.0</v>
      </c>
      <c r="K27" s="8">
        <f t="shared" si="2"/>
        <v>0</v>
      </c>
    </row>
    <row r="28" ht="15.75" customHeight="1">
      <c r="A28" s="5" t="s">
        <v>39</v>
      </c>
      <c r="B28" s="5" t="s">
        <v>17</v>
      </c>
      <c r="C28" s="5" t="s">
        <v>17</v>
      </c>
      <c r="D28" s="5">
        <v>2018.0</v>
      </c>
      <c r="E28" s="6">
        <v>43307.0</v>
      </c>
      <c r="F28" s="6">
        <v>43307.0</v>
      </c>
      <c r="G28" s="5" t="s">
        <v>32</v>
      </c>
      <c r="H28" s="5">
        <v>1.0</v>
      </c>
      <c r="I28" s="5">
        <v>600.0</v>
      </c>
      <c r="J28" s="7">
        <v>600.0</v>
      </c>
      <c r="K28" s="8">
        <f t="shared" si="2"/>
        <v>0</v>
      </c>
    </row>
    <row r="29" ht="15.75" customHeight="1">
      <c r="A29" s="5" t="s">
        <v>45</v>
      </c>
      <c r="B29" s="5" t="s">
        <v>17</v>
      </c>
      <c r="C29" s="5" t="s">
        <v>17</v>
      </c>
      <c r="D29" s="5">
        <v>2018.0</v>
      </c>
      <c r="E29" s="6">
        <v>43304.0</v>
      </c>
      <c r="F29" s="6">
        <v>43305.0</v>
      </c>
      <c r="G29" s="5" t="s">
        <v>32</v>
      </c>
      <c r="H29" s="5">
        <v>2.0</v>
      </c>
      <c r="I29" s="5">
        <v>1200.0</v>
      </c>
      <c r="J29" s="7">
        <v>1200.0</v>
      </c>
      <c r="K29" s="8">
        <f t="shared" si="2"/>
        <v>0</v>
      </c>
    </row>
    <row r="30" ht="15.75" customHeight="1">
      <c r="A30" s="5" t="s">
        <v>46</v>
      </c>
      <c r="B30" s="5" t="s">
        <v>17</v>
      </c>
      <c r="C30" s="5" t="s">
        <v>17</v>
      </c>
      <c r="D30" s="5">
        <v>2018.0</v>
      </c>
      <c r="E30" s="6">
        <v>43313.0</v>
      </c>
      <c r="F30" s="6">
        <v>43313.0</v>
      </c>
      <c r="G30" s="5" t="s">
        <v>18</v>
      </c>
      <c r="H30" s="5">
        <v>1.0</v>
      </c>
      <c r="I30" s="5">
        <v>700.0</v>
      </c>
      <c r="J30" s="7">
        <v>700.0</v>
      </c>
      <c r="K30" s="8">
        <f t="shared" si="2"/>
        <v>0</v>
      </c>
    </row>
    <row r="31" ht="15.75" customHeight="1">
      <c r="A31" s="5" t="s">
        <v>47</v>
      </c>
      <c r="B31" s="5" t="s">
        <v>17</v>
      </c>
      <c r="C31" s="5" t="s">
        <v>17</v>
      </c>
      <c r="D31" s="5">
        <v>2018.0</v>
      </c>
      <c r="E31" s="6">
        <v>43319.0</v>
      </c>
      <c r="F31" s="6">
        <v>43323.0</v>
      </c>
      <c r="G31" s="5" t="s">
        <v>18</v>
      </c>
      <c r="H31" s="5">
        <v>5.0</v>
      </c>
      <c r="I31" s="5">
        <v>3500.0</v>
      </c>
      <c r="J31" s="7">
        <v>3500.0</v>
      </c>
      <c r="K31" s="8">
        <f t="shared" si="2"/>
        <v>0</v>
      </c>
    </row>
    <row r="32" ht="15.75" customHeight="1">
      <c r="A32" s="5" t="s">
        <v>45</v>
      </c>
      <c r="B32" s="5" t="s">
        <v>17</v>
      </c>
      <c r="C32" s="5" t="s">
        <v>17</v>
      </c>
      <c r="D32" s="5">
        <v>2018.0</v>
      </c>
      <c r="E32" s="6">
        <v>43327.0</v>
      </c>
      <c r="F32" s="6">
        <v>43327.0</v>
      </c>
      <c r="G32" s="5" t="s">
        <v>32</v>
      </c>
      <c r="H32" s="5">
        <v>1.0</v>
      </c>
      <c r="I32" s="5">
        <v>600.0</v>
      </c>
      <c r="J32" s="7">
        <v>600.0</v>
      </c>
      <c r="K32" s="8">
        <f t="shared" si="2"/>
        <v>0</v>
      </c>
    </row>
    <row r="33" ht="15.75" customHeight="1">
      <c r="A33" s="5" t="s">
        <v>48</v>
      </c>
      <c r="B33" s="5" t="s">
        <v>17</v>
      </c>
      <c r="C33" s="5" t="s">
        <v>17</v>
      </c>
      <c r="D33" s="5">
        <v>2018.0</v>
      </c>
      <c r="E33" s="6">
        <v>43349.0</v>
      </c>
      <c r="F33" s="6">
        <v>43352.0</v>
      </c>
      <c r="G33" s="5" t="s">
        <v>18</v>
      </c>
      <c r="H33" s="5">
        <v>4.0</v>
      </c>
      <c r="I33" s="5">
        <v>2800.0</v>
      </c>
      <c r="J33" s="7">
        <v>2800.0</v>
      </c>
      <c r="K33" s="8">
        <f t="shared" si="2"/>
        <v>0</v>
      </c>
    </row>
    <row r="34" ht="15.75" customHeight="1">
      <c r="A34" s="5" t="s">
        <v>49</v>
      </c>
      <c r="B34" s="5" t="s">
        <v>17</v>
      </c>
      <c r="C34" s="5" t="s">
        <v>17</v>
      </c>
      <c r="D34" s="5">
        <v>2018.0</v>
      </c>
      <c r="E34" s="6">
        <v>43334.0</v>
      </c>
      <c r="F34" s="6">
        <v>43334.0</v>
      </c>
      <c r="G34" s="5" t="s">
        <v>32</v>
      </c>
      <c r="H34" s="5">
        <v>1.0</v>
      </c>
      <c r="I34" s="5">
        <v>600.0</v>
      </c>
      <c r="J34" s="7">
        <v>600.0</v>
      </c>
      <c r="K34" s="8">
        <f t="shared" si="2"/>
        <v>0</v>
      </c>
    </row>
    <row r="35" ht="15.75" customHeight="1">
      <c r="A35" s="5" t="s">
        <v>49</v>
      </c>
      <c r="B35" s="5" t="s">
        <v>17</v>
      </c>
      <c r="C35" s="5" t="s">
        <v>17</v>
      </c>
      <c r="D35" s="5">
        <v>2018.0</v>
      </c>
      <c r="E35" s="6">
        <v>43342.0</v>
      </c>
      <c r="F35" s="6">
        <v>43342.0</v>
      </c>
      <c r="G35" s="5" t="s">
        <v>32</v>
      </c>
      <c r="H35" s="5">
        <v>1.0</v>
      </c>
      <c r="I35" s="5">
        <v>600.0</v>
      </c>
      <c r="J35" s="7">
        <v>600.0</v>
      </c>
      <c r="K35" s="8">
        <f t="shared" si="2"/>
        <v>0</v>
      </c>
    </row>
    <row r="36" ht="15.75" customHeight="1">
      <c r="A36" s="5" t="s">
        <v>49</v>
      </c>
      <c r="B36" s="5" t="s">
        <v>17</v>
      </c>
      <c r="C36" s="5" t="s">
        <v>17</v>
      </c>
      <c r="D36" s="5">
        <v>2018.0</v>
      </c>
      <c r="E36" s="6">
        <v>43346.0</v>
      </c>
      <c r="F36" s="6">
        <v>43346.0</v>
      </c>
      <c r="G36" s="5" t="s">
        <v>32</v>
      </c>
      <c r="H36" s="5">
        <v>1.0</v>
      </c>
      <c r="I36" s="5">
        <v>600.0</v>
      </c>
      <c r="J36" s="7">
        <v>600.0</v>
      </c>
      <c r="K36" s="8">
        <f t="shared" si="2"/>
        <v>0</v>
      </c>
    </row>
    <row r="37" ht="15.75" customHeight="1">
      <c r="A37" s="5" t="s">
        <v>49</v>
      </c>
      <c r="B37" s="5" t="s">
        <v>17</v>
      </c>
      <c r="C37" s="5" t="s">
        <v>17</v>
      </c>
      <c r="D37" s="5">
        <v>2018.0</v>
      </c>
      <c r="E37" s="6">
        <v>43355.0</v>
      </c>
      <c r="F37" s="6">
        <v>43355.0</v>
      </c>
      <c r="G37" s="5" t="s">
        <v>32</v>
      </c>
      <c r="H37" s="5">
        <v>1.0</v>
      </c>
      <c r="I37" s="5">
        <v>600.0</v>
      </c>
      <c r="J37" s="7">
        <v>600.0</v>
      </c>
      <c r="K37" s="8">
        <f t="shared" si="2"/>
        <v>0</v>
      </c>
    </row>
    <row r="38" ht="15.75" customHeight="1">
      <c r="A38" s="5" t="s">
        <v>50</v>
      </c>
      <c r="B38" s="5" t="s">
        <v>17</v>
      </c>
      <c r="C38" s="5" t="s">
        <v>17</v>
      </c>
      <c r="D38" s="5">
        <v>2018.0</v>
      </c>
      <c r="E38" s="6">
        <v>43358.0</v>
      </c>
      <c r="F38" s="6">
        <v>43358.0</v>
      </c>
      <c r="G38" s="5" t="s">
        <v>32</v>
      </c>
      <c r="H38" s="5">
        <v>1.0</v>
      </c>
      <c r="I38" s="5">
        <v>600.0</v>
      </c>
      <c r="J38" s="7">
        <v>600.0</v>
      </c>
      <c r="K38" s="8">
        <f t="shared" si="2"/>
        <v>0</v>
      </c>
    </row>
    <row r="39" ht="15.75" customHeight="1">
      <c r="A39" s="5" t="s">
        <v>51</v>
      </c>
      <c r="B39" s="5" t="s">
        <v>17</v>
      </c>
      <c r="C39" s="5" t="s">
        <v>17</v>
      </c>
      <c r="D39" s="5">
        <v>2018.0</v>
      </c>
      <c r="E39" s="6">
        <v>43377.0</v>
      </c>
      <c r="F39" s="6" t="s">
        <v>17</v>
      </c>
      <c r="G39" s="5" t="s">
        <v>17</v>
      </c>
      <c r="H39" s="5" t="s">
        <v>17</v>
      </c>
      <c r="I39" s="5">
        <v>361.0</v>
      </c>
      <c r="J39" s="7">
        <v>361.0</v>
      </c>
      <c r="K39" s="8">
        <f t="shared" si="2"/>
        <v>0</v>
      </c>
    </row>
    <row r="40" ht="15.75" customHeight="1">
      <c r="A40" s="5" t="s">
        <v>52</v>
      </c>
      <c r="B40" s="5" t="s">
        <v>17</v>
      </c>
      <c r="C40" s="5" t="s">
        <v>17</v>
      </c>
      <c r="D40" s="5">
        <v>2018.0</v>
      </c>
      <c r="E40" s="6">
        <v>43381.0</v>
      </c>
      <c r="F40" s="6" t="s">
        <v>17</v>
      </c>
      <c r="G40" s="5" t="s">
        <v>17</v>
      </c>
      <c r="H40" s="5" t="s">
        <v>17</v>
      </c>
      <c r="I40" s="5">
        <v>20000.0</v>
      </c>
      <c r="J40" s="7">
        <v>20000.0</v>
      </c>
      <c r="K40" s="8">
        <f t="shared" si="2"/>
        <v>0</v>
      </c>
    </row>
    <row r="41" ht="15.75" customHeight="1">
      <c r="A41" s="5" t="s">
        <v>53</v>
      </c>
      <c r="B41" s="5" t="s">
        <v>17</v>
      </c>
      <c r="C41" s="5" t="s">
        <v>17</v>
      </c>
      <c r="D41" s="5">
        <v>2018.0</v>
      </c>
      <c r="E41" s="6">
        <v>43390.0</v>
      </c>
      <c r="F41" s="6" t="s">
        <v>17</v>
      </c>
      <c r="G41" s="5" t="s">
        <v>17</v>
      </c>
      <c r="H41" s="5" t="s">
        <v>17</v>
      </c>
      <c r="I41" s="5">
        <v>2500.0</v>
      </c>
      <c r="J41" s="7">
        <v>2500.0</v>
      </c>
      <c r="K41" s="8">
        <f t="shared" si="2"/>
        <v>0</v>
      </c>
    </row>
    <row r="42" ht="15.75" customHeight="1">
      <c r="A42" s="5" t="s">
        <v>54</v>
      </c>
      <c r="B42" s="5" t="s">
        <v>17</v>
      </c>
      <c r="C42" s="5" t="s">
        <v>17</v>
      </c>
      <c r="D42" s="5">
        <v>2018.0</v>
      </c>
      <c r="E42" s="6">
        <v>43395.0</v>
      </c>
      <c r="F42" s="6" t="s">
        <v>17</v>
      </c>
      <c r="G42" s="5" t="s">
        <v>17</v>
      </c>
      <c r="H42" s="5" t="s">
        <v>17</v>
      </c>
      <c r="I42" s="5">
        <v>6000.0</v>
      </c>
      <c r="J42" s="7">
        <v>6000.0</v>
      </c>
      <c r="K42" s="8">
        <f t="shared" si="2"/>
        <v>0</v>
      </c>
    </row>
    <row r="43" ht="15.75" customHeight="1">
      <c r="A43" s="5" t="s">
        <v>55</v>
      </c>
      <c r="B43" s="5" t="s">
        <v>17</v>
      </c>
      <c r="C43" s="5" t="s">
        <v>17</v>
      </c>
      <c r="D43" s="5">
        <v>2018.0</v>
      </c>
      <c r="E43" s="6">
        <v>43396.0</v>
      </c>
      <c r="F43" s="6" t="s">
        <v>17</v>
      </c>
      <c r="G43" s="5" t="s">
        <v>17</v>
      </c>
      <c r="H43" s="5" t="s">
        <v>17</v>
      </c>
      <c r="I43" s="5">
        <v>20000.0</v>
      </c>
      <c r="J43" s="7">
        <v>20000.0</v>
      </c>
      <c r="K43" s="8">
        <f t="shared" si="2"/>
        <v>0</v>
      </c>
    </row>
    <row r="44" ht="15.75" customHeight="1">
      <c r="A44" s="5" t="s">
        <v>56</v>
      </c>
      <c r="B44" s="5" t="s">
        <v>17</v>
      </c>
      <c r="C44" s="5" t="s">
        <v>17</v>
      </c>
      <c r="D44" s="5">
        <v>2018.0</v>
      </c>
      <c r="E44" s="6">
        <v>43395.0</v>
      </c>
      <c r="F44" s="6" t="s">
        <v>17</v>
      </c>
      <c r="G44" s="5" t="s">
        <v>17</v>
      </c>
      <c r="H44" s="5" t="s">
        <v>17</v>
      </c>
      <c r="I44" s="5">
        <v>18000.0</v>
      </c>
      <c r="J44" s="7">
        <v>18000.0</v>
      </c>
      <c r="K44" s="8">
        <f t="shared" si="2"/>
        <v>0</v>
      </c>
    </row>
    <row r="45" ht="15.75" customHeight="1">
      <c r="A45" s="5" t="s">
        <v>57</v>
      </c>
      <c r="B45" s="5" t="s">
        <v>17</v>
      </c>
      <c r="C45" s="5" t="s">
        <v>17</v>
      </c>
      <c r="D45" s="5">
        <v>2018.0</v>
      </c>
      <c r="E45" s="6">
        <v>43399.0</v>
      </c>
      <c r="F45" s="6" t="s">
        <v>17</v>
      </c>
      <c r="G45" s="5" t="s">
        <v>17</v>
      </c>
      <c r="H45" s="5" t="s">
        <v>17</v>
      </c>
      <c r="I45" s="5">
        <v>1404.0</v>
      </c>
      <c r="J45" s="7">
        <v>1404.0</v>
      </c>
      <c r="K45" s="8">
        <f t="shared" si="2"/>
        <v>0</v>
      </c>
    </row>
    <row r="46" ht="15.75" customHeight="1">
      <c r="A46" s="5" t="s">
        <v>58</v>
      </c>
      <c r="B46" s="5" t="s">
        <v>17</v>
      </c>
      <c r="C46" s="5" t="s">
        <v>17</v>
      </c>
      <c r="D46" s="5">
        <v>2018.0</v>
      </c>
      <c r="E46" s="6">
        <v>43406.0</v>
      </c>
      <c r="F46" s="6" t="s">
        <v>17</v>
      </c>
      <c r="G46" s="5" t="s">
        <v>17</v>
      </c>
      <c r="H46" s="5" t="s">
        <v>17</v>
      </c>
      <c r="I46" s="5">
        <v>110.0</v>
      </c>
      <c r="J46" s="7">
        <v>110.0</v>
      </c>
      <c r="K46" s="8">
        <f t="shared" si="2"/>
        <v>0</v>
      </c>
    </row>
    <row r="47" ht="15.75" customHeight="1">
      <c r="A47" s="5" t="s">
        <v>59</v>
      </c>
      <c r="B47" s="5" t="s">
        <v>17</v>
      </c>
      <c r="C47" s="5" t="s">
        <v>17</v>
      </c>
      <c r="D47" s="5">
        <v>2018.0</v>
      </c>
      <c r="E47" s="6">
        <v>43426.0</v>
      </c>
      <c r="F47" s="6" t="s">
        <v>17</v>
      </c>
      <c r="G47" s="5" t="s">
        <v>17</v>
      </c>
      <c r="H47" s="5" t="s">
        <v>17</v>
      </c>
      <c r="I47" s="5">
        <v>1550.0</v>
      </c>
      <c r="J47" s="7">
        <v>1550.0</v>
      </c>
      <c r="K47" s="8">
        <f t="shared" si="2"/>
        <v>0</v>
      </c>
    </row>
    <row r="48" ht="15.75" customHeight="1">
      <c r="A48" s="5" t="s">
        <v>60</v>
      </c>
      <c r="B48" s="5" t="s">
        <v>17</v>
      </c>
      <c r="C48" s="5" t="s">
        <v>17</v>
      </c>
      <c r="D48" s="5">
        <v>2018.0</v>
      </c>
      <c r="E48" s="6">
        <v>43431.0</v>
      </c>
      <c r="F48" s="6" t="s">
        <v>17</v>
      </c>
      <c r="G48" s="5" t="s">
        <v>17</v>
      </c>
      <c r="H48" s="5" t="s">
        <v>17</v>
      </c>
      <c r="I48" s="5">
        <v>2500.0</v>
      </c>
      <c r="J48" s="7">
        <v>2500.0</v>
      </c>
      <c r="K48" s="8">
        <f t="shared" si="2"/>
        <v>0</v>
      </c>
    </row>
    <row r="49" ht="15.75" customHeight="1">
      <c r="A49" s="5" t="s">
        <v>61</v>
      </c>
      <c r="B49" s="5" t="s">
        <v>61</v>
      </c>
      <c r="C49" s="5" t="s">
        <v>17</v>
      </c>
      <c r="D49" s="5">
        <v>2018.0</v>
      </c>
      <c r="E49" s="6">
        <v>43432.0</v>
      </c>
      <c r="F49" s="6" t="s">
        <v>17</v>
      </c>
      <c r="G49" s="5" t="s">
        <v>17</v>
      </c>
      <c r="H49" s="5" t="s">
        <v>17</v>
      </c>
      <c r="I49" s="5">
        <v>4000.0</v>
      </c>
      <c r="J49" s="7">
        <v>4000.0</v>
      </c>
      <c r="K49" s="8">
        <f t="shared" si="2"/>
        <v>0</v>
      </c>
    </row>
    <row r="50" ht="15.75" customHeight="1">
      <c r="A50" s="5" t="s">
        <v>62</v>
      </c>
      <c r="B50" s="5" t="s">
        <v>17</v>
      </c>
      <c r="C50" s="5" t="s">
        <v>17</v>
      </c>
      <c r="D50" s="5">
        <v>2018.0</v>
      </c>
      <c r="E50" s="6">
        <v>43432.0</v>
      </c>
      <c r="F50" s="6" t="s">
        <v>17</v>
      </c>
      <c r="G50" s="5" t="s">
        <v>17</v>
      </c>
      <c r="H50" s="5" t="s">
        <v>17</v>
      </c>
      <c r="I50" s="5">
        <v>360.0</v>
      </c>
      <c r="J50" s="7">
        <v>360.0</v>
      </c>
      <c r="K50" s="8">
        <f t="shared" si="2"/>
        <v>0</v>
      </c>
    </row>
    <row r="51" ht="15.75" customHeight="1">
      <c r="A51" s="5" t="s">
        <v>63</v>
      </c>
      <c r="B51" s="5" t="s">
        <v>17</v>
      </c>
      <c r="C51" s="5" t="s">
        <v>17</v>
      </c>
      <c r="D51" s="5">
        <v>2018.0</v>
      </c>
      <c r="E51" s="6">
        <v>43437.0</v>
      </c>
      <c r="F51" s="6" t="s">
        <v>17</v>
      </c>
      <c r="G51" s="5" t="s">
        <v>17</v>
      </c>
      <c r="H51" s="5" t="s">
        <v>17</v>
      </c>
      <c r="I51" s="5">
        <v>360.0</v>
      </c>
      <c r="J51" s="7">
        <v>360.0</v>
      </c>
      <c r="K51" s="8">
        <f t="shared" si="2"/>
        <v>0</v>
      </c>
    </row>
    <row r="52" ht="15.75" customHeight="1">
      <c r="A52" s="5" t="s">
        <v>64</v>
      </c>
      <c r="B52" s="5" t="s">
        <v>17</v>
      </c>
      <c r="C52" s="5" t="s">
        <v>17</v>
      </c>
      <c r="D52" s="5">
        <v>2018.0</v>
      </c>
      <c r="E52" s="6">
        <v>43438.0</v>
      </c>
      <c r="F52" s="6" t="s">
        <v>17</v>
      </c>
      <c r="G52" s="5" t="s">
        <v>17</v>
      </c>
      <c r="H52" s="5" t="s">
        <v>17</v>
      </c>
      <c r="I52" s="5">
        <v>7500.0</v>
      </c>
      <c r="J52" s="7">
        <v>7500.0</v>
      </c>
      <c r="K52" s="8">
        <f t="shared" si="2"/>
        <v>0</v>
      </c>
    </row>
    <row r="53" ht="15.75" customHeight="1">
      <c r="A53" s="5" t="s">
        <v>65</v>
      </c>
      <c r="B53" s="5" t="s">
        <v>17</v>
      </c>
      <c r="C53" s="5" t="s">
        <v>17</v>
      </c>
      <c r="D53" s="5">
        <v>2018.0</v>
      </c>
      <c r="E53" s="6">
        <v>43438.0</v>
      </c>
      <c r="F53" s="6" t="s">
        <v>17</v>
      </c>
      <c r="G53" s="5" t="s">
        <v>17</v>
      </c>
      <c r="H53" s="5" t="s">
        <v>17</v>
      </c>
      <c r="I53" s="5">
        <v>400.0</v>
      </c>
      <c r="J53" s="7">
        <v>400.0</v>
      </c>
      <c r="K53" s="8">
        <f t="shared" si="2"/>
        <v>0</v>
      </c>
    </row>
    <row r="54" ht="15.75" customHeight="1">
      <c r="A54" s="5" t="s">
        <v>65</v>
      </c>
      <c r="B54" s="5" t="s">
        <v>17</v>
      </c>
      <c r="C54" s="5" t="s">
        <v>17</v>
      </c>
      <c r="D54" s="5">
        <v>2018.0</v>
      </c>
      <c r="E54" s="6">
        <v>43444.0</v>
      </c>
      <c r="F54" s="6" t="s">
        <v>17</v>
      </c>
      <c r="G54" s="5" t="s">
        <v>17</v>
      </c>
      <c r="H54" s="5" t="s">
        <v>17</v>
      </c>
      <c r="I54" s="5">
        <v>300.0</v>
      </c>
      <c r="J54" s="7">
        <v>300.0</v>
      </c>
      <c r="K54" s="8">
        <f t="shared" si="2"/>
        <v>0</v>
      </c>
    </row>
    <row r="55" ht="15.75" customHeight="1">
      <c r="A55" s="5" t="s">
        <v>66</v>
      </c>
      <c r="B55" s="5" t="s">
        <v>66</v>
      </c>
      <c r="C55" s="5" t="s">
        <v>17</v>
      </c>
      <c r="D55" s="5">
        <v>2018.0</v>
      </c>
      <c r="E55" s="6" t="s">
        <v>17</v>
      </c>
      <c r="F55" s="6" t="s">
        <v>17</v>
      </c>
      <c r="G55" s="5" t="s">
        <v>17</v>
      </c>
      <c r="H55" s="5" t="s">
        <v>17</v>
      </c>
      <c r="I55" s="5">
        <v>10000.0</v>
      </c>
      <c r="J55" s="7">
        <v>10000.0</v>
      </c>
      <c r="K55" s="8">
        <f t="shared" si="2"/>
        <v>0</v>
      </c>
      <c r="L55" s="5" t="s">
        <v>67</v>
      </c>
    </row>
    <row r="56" ht="15.75" customHeight="1">
      <c r="A56" s="5" t="s">
        <v>60</v>
      </c>
      <c r="B56" s="5" t="s">
        <v>17</v>
      </c>
      <c r="C56" s="5" t="s">
        <v>17</v>
      </c>
      <c r="D56" s="5">
        <v>2019.0</v>
      </c>
      <c r="E56" s="6">
        <v>43467.0</v>
      </c>
      <c r="F56" s="6" t="s">
        <v>17</v>
      </c>
      <c r="G56" s="5" t="s">
        <v>17</v>
      </c>
      <c r="H56" s="5">
        <v>1.0</v>
      </c>
      <c r="I56" s="5">
        <v>1500.0</v>
      </c>
      <c r="J56" s="7">
        <v>1500.0</v>
      </c>
      <c r="K56" s="8">
        <f t="shared" si="2"/>
        <v>0</v>
      </c>
    </row>
    <row r="57" ht="15.75" customHeight="1">
      <c r="A57" s="5" t="s">
        <v>60</v>
      </c>
      <c r="B57" s="5" t="s">
        <v>17</v>
      </c>
      <c r="C57" s="5" t="s">
        <v>17</v>
      </c>
      <c r="D57" s="5">
        <v>2019.0</v>
      </c>
      <c r="E57" s="6">
        <v>43488.0</v>
      </c>
      <c r="F57" s="6" t="s">
        <v>17</v>
      </c>
      <c r="G57" s="5" t="s">
        <v>17</v>
      </c>
      <c r="H57" s="5">
        <v>1.0</v>
      </c>
      <c r="I57" s="5">
        <v>1500.0</v>
      </c>
      <c r="J57" s="7">
        <v>1500.0</v>
      </c>
      <c r="K57" s="8">
        <f t="shared" si="2"/>
        <v>0</v>
      </c>
      <c r="L57" s="5"/>
    </row>
    <row r="58" ht="15.75" customHeight="1">
      <c r="A58" s="5" t="s">
        <v>68</v>
      </c>
      <c r="B58" s="5" t="s">
        <v>17</v>
      </c>
      <c r="C58" s="5" t="s">
        <v>17</v>
      </c>
      <c r="D58" s="5">
        <v>2019.0</v>
      </c>
      <c r="E58" s="6">
        <v>43482.0</v>
      </c>
      <c r="F58" s="6">
        <v>43489.0</v>
      </c>
      <c r="G58" s="5" t="s">
        <v>32</v>
      </c>
      <c r="H58" s="5">
        <v>8.0</v>
      </c>
      <c r="I58" s="5">
        <v>7904.0</v>
      </c>
      <c r="J58" s="7">
        <v>7904.0</v>
      </c>
      <c r="K58" s="8">
        <f t="shared" si="2"/>
        <v>0</v>
      </c>
    </row>
    <row r="59" ht="15.75" customHeight="1">
      <c r="A59" s="5" t="s">
        <v>69</v>
      </c>
      <c r="B59" s="5" t="s">
        <v>17</v>
      </c>
      <c r="C59" s="5" t="s">
        <v>17</v>
      </c>
      <c r="D59" s="5">
        <v>2019.0</v>
      </c>
      <c r="E59" s="6">
        <v>43494.0</v>
      </c>
      <c r="F59" s="6">
        <v>43499.0</v>
      </c>
      <c r="G59" s="5" t="s">
        <v>18</v>
      </c>
      <c r="H59" s="5">
        <v>6.0</v>
      </c>
      <c r="I59" s="5">
        <v>5914.0</v>
      </c>
      <c r="J59" s="7">
        <v>5915.0</v>
      </c>
      <c r="K59" s="8">
        <f t="shared" si="2"/>
        <v>-1</v>
      </c>
    </row>
    <row r="60" ht="15.75" customHeight="1">
      <c r="A60" s="5" t="s">
        <v>70</v>
      </c>
      <c r="B60" s="5" t="s">
        <v>17</v>
      </c>
      <c r="C60" s="5" t="s">
        <v>17</v>
      </c>
      <c r="D60" s="5">
        <v>2019.0</v>
      </c>
      <c r="E60" s="6">
        <v>43510.0</v>
      </c>
      <c r="F60" s="6" t="s">
        <v>17</v>
      </c>
      <c r="G60" s="5" t="s">
        <v>17</v>
      </c>
      <c r="H60" s="5">
        <v>1.0</v>
      </c>
      <c r="I60" s="5">
        <v>360.0</v>
      </c>
      <c r="J60" s="7">
        <v>360.0</v>
      </c>
      <c r="K60" s="8">
        <f t="shared" si="2"/>
        <v>0</v>
      </c>
    </row>
    <row r="61" ht="15.75" customHeight="1">
      <c r="A61" s="5" t="s">
        <v>71</v>
      </c>
      <c r="B61" s="5" t="s">
        <v>17</v>
      </c>
      <c r="C61" s="5" t="s">
        <v>17</v>
      </c>
      <c r="D61" s="5">
        <v>2019.0</v>
      </c>
      <c r="E61" s="6">
        <v>43510.0</v>
      </c>
      <c r="F61" s="6" t="s">
        <v>17</v>
      </c>
      <c r="G61" s="5" t="s">
        <v>17</v>
      </c>
      <c r="H61" s="5">
        <v>1.0</v>
      </c>
      <c r="I61" s="5">
        <v>2000.0</v>
      </c>
      <c r="J61" s="7">
        <v>2000.0</v>
      </c>
      <c r="K61" s="8">
        <f t="shared" si="2"/>
        <v>0</v>
      </c>
    </row>
    <row r="62" ht="15.75" customHeight="1">
      <c r="A62" s="5" t="s">
        <v>72</v>
      </c>
      <c r="B62" s="5" t="s">
        <v>72</v>
      </c>
      <c r="C62" s="5" t="s">
        <v>17</v>
      </c>
      <c r="D62" s="5">
        <v>2019.0</v>
      </c>
      <c r="E62" s="6" t="s">
        <v>17</v>
      </c>
      <c r="F62" s="6" t="s">
        <v>17</v>
      </c>
      <c r="G62" s="5" t="s">
        <v>17</v>
      </c>
      <c r="H62" s="5" t="s">
        <v>17</v>
      </c>
      <c r="I62" s="5">
        <v>281.0</v>
      </c>
      <c r="J62" s="7">
        <v>281.0</v>
      </c>
      <c r="K62" s="8">
        <f t="shared" si="2"/>
        <v>0</v>
      </c>
    </row>
    <row r="63" ht="15.75" customHeight="1">
      <c r="A63" s="5" t="s">
        <v>73</v>
      </c>
      <c r="B63" s="5" t="s">
        <v>17</v>
      </c>
      <c r="C63" s="5" t="s">
        <v>17</v>
      </c>
      <c r="D63" s="5">
        <v>2019.0</v>
      </c>
      <c r="E63" s="6">
        <v>43522.0</v>
      </c>
      <c r="F63" s="6">
        <v>43522.0</v>
      </c>
      <c r="G63" s="5" t="s">
        <v>32</v>
      </c>
      <c r="H63" s="5">
        <v>1.0</v>
      </c>
      <c r="I63" s="5">
        <v>1030.0</v>
      </c>
      <c r="J63" s="7">
        <v>1030.0</v>
      </c>
      <c r="K63" s="8">
        <f t="shared" si="2"/>
        <v>0</v>
      </c>
    </row>
    <row r="64" ht="15.75" customHeight="1">
      <c r="A64" s="5" t="s">
        <v>74</v>
      </c>
      <c r="B64" s="5" t="s">
        <v>17</v>
      </c>
      <c r="C64" s="5" t="s">
        <v>17</v>
      </c>
      <c r="D64" s="5">
        <v>2019.0</v>
      </c>
      <c r="E64" s="6">
        <v>43524.0</v>
      </c>
      <c r="F64" s="6" t="s">
        <v>17</v>
      </c>
      <c r="G64" s="5" t="s">
        <v>32</v>
      </c>
      <c r="H64" s="5">
        <v>8.0</v>
      </c>
      <c r="I64" s="5">
        <v>8000.0</v>
      </c>
      <c r="J64" s="7">
        <v>8000.0</v>
      </c>
      <c r="K64" s="8">
        <f t="shared" si="2"/>
        <v>0</v>
      </c>
    </row>
    <row r="65" ht="15.75" customHeight="1">
      <c r="A65" s="5" t="s">
        <v>75</v>
      </c>
      <c r="B65" s="5" t="s">
        <v>17</v>
      </c>
      <c r="C65" s="5" t="s">
        <v>17</v>
      </c>
      <c r="D65" s="5">
        <v>2019.0</v>
      </c>
      <c r="E65" s="6">
        <v>43530.0</v>
      </c>
      <c r="F65" s="6" t="s">
        <v>17</v>
      </c>
      <c r="G65" s="5" t="s">
        <v>17</v>
      </c>
      <c r="H65" s="5">
        <v>1.0</v>
      </c>
      <c r="I65" s="5">
        <v>1810.0</v>
      </c>
      <c r="J65" s="7">
        <v>1810.0</v>
      </c>
      <c r="K65" s="8">
        <f t="shared" si="2"/>
        <v>0</v>
      </c>
    </row>
    <row r="66" ht="15.75" customHeight="1">
      <c r="A66" s="5" t="s">
        <v>76</v>
      </c>
      <c r="B66" s="5" t="s">
        <v>17</v>
      </c>
      <c r="C66" s="5" t="s">
        <v>17</v>
      </c>
      <c r="D66" s="5">
        <v>2019.0</v>
      </c>
      <c r="E66" s="6">
        <v>43532.0</v>
      </c>
      <c r="F66" s="6" t="s">
        <v>17</v>
      </c>
      <c r="G66" s="5" t="s">
        <v>17</v>
      </c>
      <c r="H66" s="5">
        <v>1.0</v>
      </c>
      <c r="I66" s="5">
        <v>50000.0</v>
      </c>
      <c r="J66" s="7">
        <v>50000.0</v>
      </c>
      <c r="K66" s="8">
        <f t="shared" si="2"/>
        <v>0</v>
      </c>
    </row>
    <row r="67" ht="15.75" customHeight="1">
      <c r="A67" s="5" t="s">
        <v>77</v>
      </c>
      <c r="B67" s="5" t="s">
        <v>17</v>
      </c>
      <c r="C67" s="5" t="s">
        <v>17</v>
      </c>
      <c r="D67" s="5">
        <v>2019.0</v>
      </c>
      <c r="E67" s="6">
        <v>43550.0</v>
      </c>
      <c r="F67" s="6">
        <v>43550.0</v>
      </c>
      <c r="G67" s="5" t="s">
        <v>32</v>
      </c>
      <c r="H67" s="5">
        <v>1.0</v>
      </c>
      <c r="I67" s="5">
        <v>1200.0</v>
      </c>
      <c r="J67" s="7">
        <v>1200.0</v>
      </c>
      <c r="K67" s="8">
        <f t="shared" si="2"/>
        <v>0</v>
      </c>
    </row>
    <row r="68" ht="15.75" customHeight="1">
      <c r="A68" s="5" t="s">
        <v>78</v>
      </c>
      <c r="B68" s="5" t="s">
        <v>17</v>
      </c>
      <c r="C68" s="5" t="s">
        <v>17</v>
      </c>
      <c r="D68" s="5">
        <v>2019.0</v>
      </c>
      <c r="E68" s="6" t="s">
        <v>17</v>
      </c>
      <c r="F68" s="6" t="s">
        <v>17</v>
      </c>
      <c r="G68" s="5" t="s">
        <v>17</v>
      </c>
      <c r="I68" s="5">
        <v>500.0</v>
      </c>
      <c r="J68" s="7">
        <v>500.0</v>
      </c>
      <c r="K68" s="8">
        <f t="shared" si="2"/>
        <v>0</v>
      </c>
      <c r="V68" s="5"/>
    </row>
    <row r="69" ht="15.75" customHeight="1">
      <c r="A69" s="5" t="s">
        <v>79</v>
      </c>
      <c r="B69" s="5" t="s">
        <v>17</v>
      </c>
      <c r="C69" s="5" t="s">
        <v>17</v>
      </c>
      <c r="D69" s="5">
        <v>2019.0</v>
      </c>
      <c r="E69" s="6">
        <v>43553.0</v>
      </c>
      <c r="F69" s="6">
        <v>43553.0</v>
      </c>
      <c r="G69" s="5" t="s">
        <v>80</v>
      </c>
      <c r="H69" s="5">
        <v>1.0</v>
      </c>
      <c r="I69" s="5">
        <v>20000.0</v>
      </c>
      <c r="J69" s="7">
        <v>20000.0</v>
      </c>
      <c r="K69" s="8">
        <f t="shared" si="2"/>
        <v>0</v>
      </c>
    </row>
    <row r="70" ht="15.75" customHeight="1">
      <c r="A70" s="5" t="s">
        <v>81</v>
      </c>
      <c r="B70" s="5" t="s">
        <v>17</v>
      </c>
      <c r="C70" s="5" t="s">
        <v>17</v>
      </c>
      <c r="D70" s="5">
        <v>2019.0</v>
      </c>
      <c r="E70" s="6">
        <v>43556.0</v>
      </c>
      <c r="F70" s="6" t="s">
        <v>17</v>
      </c>
      <c r="G70" s="5" t="s">
        <v>17</v>
      </c>
      <c r="I70" s="5">
        <v>360.0</v>
      </c>
      <c r="J70" s="7">
        <v>360.0</v>
      </c>
      <c r="K70" s="8">
        <f t="shared" si="2"/>
        <v>0</v>
      </c>
    </row>
    <row r="71" ht="15.75" customHeight="1">
      <c r="A71" s="5" t="s">
        <v>82</v>
      </c>
      <c r="B71" s="5" t="s">
        <v>17</v>
      </c>
      <c r="C71" s="5" t="s">
        <v>17</v>
      </c>
      <c r="D71" s="5">
        <v>2019.0</v>
      </c>
      <c r="E71" s="6">
        <v>43583.0</v>
      </c>
      <c r="F71" s="6">
        <v>43586.0</v>
      </c>
      <c r="G71" s="5" t="s">
        <v>32</v>
      </c>
      <c r="H71" s="5">
        <v>4.0</v>
      </c>
      <c r="I71" s="5">
        <v>4510.0</v>
      </c>
      <c r="J71" s="7">
        <v>4510.0</v>
      </c>
      <c r="K71" s="8">
        <f t="shared" si="2"/>
        <v>0</v>
      </c>
    </row>
    <row r="72" ht="15.75" customHeight="1">
      <c r="A72" s="5" t="s">
        <v>83</v>
      </c>
      <c r="B72" s="5" t="s">
        <v>17</v>
      </c>
      <c r="C72" s="5" t="s">
        <v>17</v>
      </c>
      <c r="D72" s="5">
        <v>2019.0</v>
      </c>
      <c r="E72" s="6">
        <v>43559.0</v>
      </c>
      <c r="F72" s="6"/>
      <c r="G72" s="5" t="s">
        <v>17</v>
      </c>
      <c r="I72" s="5">
        <v>5000.0</v>
      </c>
      <c r="J72" s="7">
        <v>5000.0</v>
      </c>
      <c r="K72" s="8">
        <f t="shared" si="2"/>
        <v>0</v>
      </c>
    </row>
    <row r="73" ht="15.75" customHeight="1">
      <c r="A73" s="5" t="s">
        <v>84</v>
      </c>
      <c r="B73" s="5" t="s">
        <v>17</v>
      </c>
      <c r="C73" s="5" t="s">
        <v>17</v>
      </c>
      <c r="D73" s="5">
        <v>2019.0</v>
      </c>
      <c r="E73" s="6">
        <v>43560.0</v>
      </c>
      <c r="F73" s="6"/>
      <c r="G73" s="5" t="s">
        <v>17</v>
      </c>
      <c r="I73" s="5">
        <v>500.0</v>
      </c>
      <c r="J73" s="7">
        <v>500.0</v>
      </c>
      <c r="K73" s="8">
        <f t="shared" si="2"/>
        <v>0</v>
      </c>
    </row>
    <row r="74" ht="15.75" customHeight="1">
      <c r="A74" s="5" t="s">
        <v>85</v>
      </c>
      <c r="B74" s="5" t="s">
        <v>17</v>
      </c>
      <c r="C74" s="5" t="s">
        <v>17</v>
      </c>
      <c r="D74" s="5">
        <v>2019.0</v>
      </c>
      <c r="E74" s="6">
        <v>43563.0</v>
      </c>
      <c r="F74" s="6">
        <v>43563.0</v>
      </c>
      <c r="G74" s="5" t="s">
        <v>32</v>
      </c>
      <c r="H74" s="5">
        <v>1.0</v>
      </c>
      <c r="I74" s="5">
        <v>1137.0</v>
      </c>
      <c r="J74" s="7">
        <v>1137.0</v>
      </c>
      <c r="K74" s="8">
        <f t="shared" si="2"/>
        <v>0</v>
      </c>
    </row>
    <row r="75" ht="15.75" customHeight="1">
      <c r="A75" s="5" t="s">
        <v>86</v>
      </c>
      <c r="B75" s="5" t="s">
        <v>17</v>
      </c>
      <c r="C75" s="5" t="s">
        <v>17</v>
      </c>
      <c r="D75" s="5">
        <v>2019.0</v>
      </c>
      <c r="E75" s="6">
        <v>43559.0</v>
      </c>
      <c r="F75" s="6">
        <v>43560.0</v>
      </c>
      <c r="G75" s="5" t="s">
        <v>32</v>
      </c>
      <c r="H75" s="5">
        <v>2.0</v>
      </c>
      <c r="I75" s="5">
        <v>4000.0</v>
      </c>
      <c r="J75" s="7">
        <v>4000.0</v>
      </c>
      <c r="K75" s="8">
        <f t="shared" si="2"/>
        <v>0</v>
      </c>
    </row>
    <row r="76" ht="15.75" customHeight="1">
      <c r="A76" s="5" t="s">
        <v>87</v>
      </c>
      <c r="B76" s="5" t="s">
        <v>17</v>
      </c>
      <c r="C76" s="5" t="s">
        <v>17</v>
      </c>
      <c r="D76" s="5">
        <v>2019.0</v>
      </c>
      <c r="E76" s="6">
        <v>43559.0</v>
      </c>
      <c r="F76" s="6">
        <v>43566.0</v>
      </c>
      <c r="G76" s="5" t="s">
        <v>18</v>
      </c>
      <c r="H76" s="5">
        <v>8.0</v>
      </c>
      <c r="I76" s="5">
        <v>8070.0</v>
      </c>
      <c r="J76" s="7">
        <v>8070.0</v>
      </c>
      <c r="K76" s="8">
        <f t="shared" si="2"/>
        <v>0</v>
      </c>
    </row>
    <row r="77" ht="15.75" customHeight="1">
      <c r="A77" s="5" t="s">
        <v>88</v>
      </c>
      <c r="B77" s="5" t="s">
        <v>17</v>
      </c>
      <c r="C77" s="5" t="s">
        <v>17</v>
      </c>
      <c r="D77" s="5">
        <v>2019.0</v>
      </c>
      <c r="E77" s="6">
        <v>43580.0</v>
      </c>
      <c r="F77" s="6">
        <v>43582.0</v>
      </c>
      <c r="G77" s="5" t="s">
        <v>32</v>
      </c>
      <c r="H77" s="5">
        <v>3.0</v>
      </c>
      <c r="I77" s="5">
        <v>3513.0</v>
      </c>
      <c r="J77" s="7">
        <v>3513.0</v>
      </c>
      <c r="K77" s="8">
        <f t="shared" si="2"/>
        <v>0</v>
      </c>
    </row>
    <row r="78" ht="15.75" customHeight="1">
      <c r="A78" s="5" t="s">
        <v>87</v>
      </c>
      <c r="B78" s="5" t="s">
        <v>17</v>
      </c>
      <c r="C78" s="5" t="s">
        <v>17</v>
      </c>
      <c r="D78" s="5">
        <v>2019.0</v>
      </c>
      <c r="E78" s="6">
        <v>43588.0</v>
      </c>
      <c r="F78" s="6">
        <v>43588.0</v>
      </c>
      <c r="G78" s="5" t="s">
        <v>18</v>
      </c>
      <c r="H78" s="5">
        <v>1.0</v>
      </c>
      <c r="I78" s="5">
        <v>1150.0</v>
      </c>
      <c r="J78" s="7">
        <v>1150.0</v>
      </c>
      <c r="K78" s="8">
        <f t="shared" si="2"/>
        <v>0</v>
      </c>
    </row>
    <row r="79" ht="15.75" customHeight="1">
      <c r="A79" s="5" t="s">
        <v>49</v>
      </c>
      <c r="B79" s="5" t="s">
        <v>17</v>
      </c>
      <c r="C79" s="5" t="s">
        <v>17</v>
      </c>
      <c r="D79" s="5">
        <v>2019.0</v>
      </c>
      <c r="E79" s="6">
        <v>43588.0</v>
      </c>
      <c r="F79" s="6">
        <v>43588.0</v>
      </c>
      <c r="G79" s="5" t="s">
        <v>24</v>
      </c>
      <c r="H79" s="5">
        <v>1.0</v>
      </c>
      <c r="I79" s="5">
        <v>1160.0</v>
      </c>
      <c r="J79" s="7">
        <v>1160.0</v>
      </c>
      <c r="K79" s="8">
        <f t="shared" si="2"/>
        <v>0</v>
      </c>
    </row>
    <row r="80" ht="15.75" customHeight="1">
      <c r="A80" s="5" t="s">
        <v>89</v>
      </c>
      <c r="B80" s="5" t="s">
        <v>17</v>
      </c>
      <c r="C80" s="5" t="s">
        <v>17</v>
      </c>
      <c r="D80" s="5">
        <v>2019.0</v>
      </c>
      <c r="E80" s="6">
        <v>43567.0</v>
      </c>
      <c r="F80" s="6">
        <v>43568.0</v>
      </c>
      <c r="G80" s="5" t="s">
        <v>24</v>
      </c>
      <c r="H80" s="5">
        <v>2.0</v>
      </c>
      <c r="I80" s="5">
        <v>2322.0</v>
      </c>
      <c r="J80" s="7">
        <v>2322.0</v>
      </c>
      <c r="K80" s="8">
        <f t="shared" si="2"/>
        <v>0</v>
      </c>
    </row>
    <row r="81" ht="15.75" customHeight="1">
      <c r="A81" s="5" t="s">
        <v>87</v>
      </c>
      <c r="B81" s="5" t="s">
        <v>17</v>
      </c>
      <c r="C81" s="5" t="s">
        <v>17</v>
      </c>
      <c r="D81" s="5">
        <v>2019.0</v>
      </c>
      <c r="E81" s="6">
        <v>43614.0</v>
      </c>
      <c r="F81" s="6">
        <v>43615.0</v>
      </c>
      <c r="G81" s="5" t="s">
        <v>18</v>
      </c>
      <c r="H81" s="5">
        <v>1.0</v>
      </c>
      <c r="I81" s="5">
        <v>1161.0</v>
      </c>
      <c r="J81" s="7">
        <v>1161.0</v>
      </c>
      <c r="K81" s="8">
        <f t="shared" si="2"/>
        <v>0</v>
      </c>
    </row>
    <row r="82" ht="15.75" customHeight="1">
      <c r="A82" s="5" t="s">
        <v>49</v>
      </c>
      <c r="B82" s="5" t="s">
        <v>17</v>
      </c>
      <c r="C82" s="5" t="s">
        <v>17</v>
      </c>
      <c r="D82" s="5">
        <v>2019.0</v>
      </c>
      <c r="E82" s="6">
        <v>43643.0</v>
      </c>
      <c r="F82" s="6">
        <v>43644.0</v>
      </c>
      <c r="G82" s="5" t="s">
        <v>90</v>
      </c>
      <c r="H82" s="5">
        <v>2.0</v>
      </c>
      <c r="I82" s="5">
        <f>2*(26*43)</f>
        <v>2236</v>
      </c>
      <c r="J82" s="7">
        <v>2236.0</v>
      </c>
      <c r="K82" s="8">
        <f t="shared" si="2"/>
        <v>0</v>
      </c>
    </row>
    <row r="83" ht="15.75" customHeight="1">
      <c r="A83" s="5" t="s">
        <v>47</v>
      </c>
      <c r="B83" s="5" t="s">
        <v>17</v>
      </c>
      <c r="C83" s="5" t="s">
        <v>17</v>
      </c>
      <c r="D83" s="5">
        <v>2019.0</v>
      </c>
      <c r="E83" s="6">
        <v>43648.0</v>
      </c>
      <c r="F83" s="6">
        <v>43650.0</v>
      </c>
      <c r="G83" s="5" t="s">
        <v>32</v>
      </c>
      <c r="H83" s="5">
        <v>3.0</v>
      </c>
      <c r="I83" s="5">
        <v>4400.0</v>
      </c>
      <c r="J83" s="7">
        <v>3000.0</v>
      </c>
      <c r="K83" s="8">
        <f t="shared" si="2"/>
        <v>1400</v>
      </c>
    </row>
    <row r="84" ht="15.75" customHeight="1">
      <c r="A84" s="5" t="s">
        <v>49</v>
      </c>
      <c r="B84" s="5" t="s">
        <v>17</v>
      </c>
      <c r="C84" s="5" t="s">
        <v>17</v>
      </c>
      <c r="D84" s="5">
        <v>2019.0</v>
      </c>
      <c r="E84" s="6">
        <v>43658.0</v>
      </c>
      <c r="F84" s="6">
        <v>43658.0</v>
      </c>
      <c r="G84" s="5" t="s">
        <v>32</v>
      </c>
      <c r="H84" s="5">
        <v>1.0</v>
      </c>
      <c r="I84" s="5">
        <v>1250.0</v>
      </c>
      <c r="J84" s="7">
        <v>1250.0</v>
      </c>
      <c r="K84" s="8">
        <f t="shared" si="2"/>
        <v>0</v>
      </c>
      <c r="L84" s="5" t="s">
        <v>91</v>
      </c>
    </row>
    <row r="85" ht="15.75" customHeight="1">
      <c r="A85" s="5" t="s">
        <v>49</v>
      </c>
      <c r="B85" s="5" t="s">
        <v>17</v>
      </c>
      <c r="C85" s="5" t="s">
        <v>17</v>
      </c>
      <c r="D85" s="5">
        <v>2019.0</v>
      </c>
      <c r="E85" s="6" t="s">
        <v>17</v>
      </c>
      <c r="F85" s="6" t="s">
        <v>17</v>
      </c>
      <c r="G85" s="5" t="s">
        <v>32</v>
      </c>
      <c r="H85" s="5">
        <v>1.0</v>
      </c>
      <c r="I85" s="5">
        <v>1250.0</v>
      </c>
      <c r="J85" s="7">
        <v>1250.0</v>
      </c>
      <c r="K85" s="8">
        <f t="shared" si="2"/>
        <v>0</v>
      </c>
    </row>
    <row r="86" ht="15.75" customHeight="1">
      <c r="A86" s="5" t="s">
        <v>49</v>
      </c>
      <c r="B86" s="5" t="s">
        <v>17</v>
      </c>
      <c r="C86" s="5" t="s">
        <v>17</v>
      </c>
      <c r="D86" s="5">
        <v>2019.0</v>
      </c>
      <c r="E86" s="6" t="s">
        <v>17</v>
      </c>
      <c r="F86" s="6" t="s">
        <v>17</v>
      </c>
      <c r="G86" s="5" t="s">
        <v>17</v>
      </c>
      <c r="H86" s="5" t="s">
        <v>17</v>
      </c>
      <c r="I86" s="5">
        <v>650.0</v>
      </c>
      <c r="J86" s="7">
        <v>650.0</v>
      </c>
      <c r="K86" s="8">
        <f t="shared" si="2"/>
        <v>0</v>
      </c>
      <c r="L86" s="5" t="s">
        <v>92</v>
      </c>
    </row>
    <row r="87" ht="15.75" customHeight="1">
      <c r="A87" s="5" t="s">
        <v>74</v>
      </c>
      <c r="B87" s="5" t="s">
        <v>17</v>
      </c>
      <c r="C87" s="5" t="s">
        <v>17</v>
      </c>
      <c r="D87" s="5">
        <v>2019.0</v>
      </c>
      <c r="E87" s="6">
        <v>43706.0</v>
      </c>
      <c r="F87" s="6">
        <v>43706.0</v>
      </c>
      <c r="G87" s="5" t="s">
        <v>32</v>
      </c>
      <c r="H87" s="5">
        <v>1.0</v>
      </c>
      <c r="I87" s="5">
        <f>56*30</f>
        <v>1680</v>
      </c>
      <c r="J87" s="7">
        <v>1680.0</v>
      </c>
      <c r="K87" s="8">
        <f t="shared" si="2"/>
        <v>0</v>
      </c>
    </row>
    <row r="88" ht="15.75" customHeight="1">
      <c r="A88" s="5" t="s">
        <v>74</v>
      </c>
      <c r="B88" s="5" t="s">
        <v>17</v>
      </c>
      <c r="C88" s="5" t="s">
        <v>17</v>
      </c>
      <c r="D88" s="5">
        <v>2019.0</v>
      </c>
      <c r="E88" s="6">
        <v>43708.0</v>
      </c>
      <c r="F88" s="6">
        <v>43709.0</v>
      </c>
      <c r="G88" s="5" t="s">
        <v>32</v>
      </c>
      <c r="H88" s="5">
        <v>2.0</v>
      </c>
      <c r="I88" s="5">
        <f>56*60</f>
        <v>3360</v>
      </c>
      <c r="J88" s="7">
        <v>3360.0</v>
      </c>
      <c r="K88" s="8">
        <f t="shared" si="2"/>
        <v>0</v>
      </c>
    </row>
    <row r="89" ht="15.75" customHeight="1">
      <c r="A89" s="5" t="s">
        <v>39</v>
      </c>
      <c r="B89" s="5" t="s">
        <v>17</v>
      </c>
      <c r="C89" s="5" t="s">
        <v>17</v>
      </c>
      <c r="D89" s="5">
        <v>2019.0</v>
      </c>
      <c r="E89" s="6">
        <v>43724.0</v>
      </c>
      <c r="F89" s="6">
        <v>43725.0</v>
      </c>
      <c r="G89" s="5" t="s">
        <v>18</v>
      </c>
      <c r="H89" s="5">
        <v>2.0</v>
      </c>
      <c r="I89" s="5">
        <v>4000.0</v>
      </c>
      <c r="J89" s="7">
        <v>4000.0</v>
      </c>
      <c r="K89" s="8">
        <f t="shared" si="2"/>
        <v>0</v>
      </c>
    </row>
    <row r="90" ht="15.75" customHeight="1">
      <c r="A90" s="5" t="s">
        <v>39</v>
      </c>
      <c r="B90" s="5" t="s">
        <v>17</v>
      </c>
      <c r="C90" s="5" t="s">
        <v>17</v>
      </c>
      <c r="D90" s="5">
        <v>2019.0</v>
      </c>
      <c r="E90" s="6">
        <v>43728.0</v>
      </c>
      <c r="F90" s="6">
        <v>43729.0</v>
      </c>
      <c r="G90" s="5" t="s">
        <v>18</v>
      </c>
      <c r="H90" s="5">
        <v>2.0</v>
      </c>
      <c r="I90" s="5">
        <v>4000.0</v>
      </c>
      <c r="J90" s="7">
        <v>4000.0</v>
      </c>
      <c r="K90" s="8">
        <f t="shared" si="2"/>
        <v>0</v>
      </c>
    </row>
    <row r="91" ht="15.75" customHeight="1">
      <c r="A91" s="5" t="s">
        <v>45</v>
      </c>
      <c r="B91" s="5" t="s">
        <v>17</v>
      </c>
      <c r="C91" s="5" t="s">
        <v>17</v>
      </c>
      <c r="D91" s="5">
        <v>2019.0</v>
      </c>
      <c r="E91" s="6">
        <v>43732.0</v>
      </c>
      <c r="F91" s="6">
        <v>43733.0</v>
      </c>
      <c r="G91" s="5" t="s">
        <v>18</v>
      </c>
      <c r="H91" s="5">
        <v>1.0</v>
      </c>
      <c r="I91" s="5">
        <v>1986.0</v>
      </c>
      <c r="J91" s="7">
        <v>1986.0</v>
      </c>
      <c r="K91" s="8">
        <f t="shared" si="2"/>
        <v>0</v>
      </c>
      <c r="W91" s="10"/>
    </row>
    <row r="92" ht="15.75" customHeight="1">
      <c r="A92" s="5" t="s">
        <v>93</v>
      </c>
      <c r="B92" s="5" t="s">
        <v>93</v>
      </c>
      <c r="C92" s="5" t="s">
        <v>17</v>
      </c>
      <c r="D92" s="5">
        <v>2019.0</v>
      </c>
      <c r="E92" s="6" t="s">
        <v>17</v>
      </c>
      <c r="F92" s="6" t="s">
        <v>17</v>
      </c>
      <c r="G92" s="5" t="s">
        <v>80</v>
      </c>
      <c r="H92" s="5" t="s">
        <v>17</v>
      </c>
      <c r="I92" s="5">
        <v>27500.0</v>
      </c>
      <c r="J92" s="7">
        <v>27500.0</v>
      </c>
      <c r="K92" s="8">
        <f t="shared" si="2"/>
        <v>0</v>
      </c>
    </row>
    <row r="93" ht="15.75" customHeight="1">
      <c r="A93" s="5" t="s">
        <v>94</v>
      </c>
      <c r="B93" s="5" t="s">
        <v>17</v>
      </c>
      <c r="C93" s="5" t="s">
        <v>17</v>
      </c>
      <c r="D93" s="5">
        <v>2019.0</v>
      </c>
      <c r="E93" s="6">
        <v>43758.0</v>
      </c>
      <c r="F93" s="6">
        <v>43762.0</v>
      </c>
      <c r="G93" s="5" t="s">
        <v>24</v>
      </c>
      <c r="H93" s="5">
        <v>5.0</v>
      </c>
      <c r="I93" s="5">
        <v>10100.0</v>
      </c>
      <c r="J93" s="7">
        <v>10100.0</v>
      </c>
      <c r="K93" s="8">
        <f t="shared" si="2"/>
        <v>0</v>
      </c>
    </row>
    <row r="94" ht="15.75" customHeight="1">
      <c r="A94" s="5" t="s">
        <v>95</v>
      </c>
      <c r="B94" s="5" t="s">
        <v>17</v>
      </c>
      <c r="C94" s="5" t="s">
        <v>17</v>
      </c>
      <c r="D94" s="5">
        <v>2019.0</v>
      </c>
      <c r="E94" s="6">
        <v>43738.0</v>
      </c>
      <c r="F94" s="6">
        <v>43742.0</v>
      </c>
      <c r="G94" s="5" t="s">
        <v>24</v>
      </c>
      <c r="H94" s="5">
        <v>5.0</v>
      </c>
      <c r="I94" s="5">
        <f>30*60*5</f>
        <v>9000</v>
      </c>
      <c r="J94" s="7">
        <v>9000.0</v>
      </c>
      <c r="K94" s="8">
        <f t="shared" si="2"/>
        <v>0</v>
      </c>
    </row>
    <row r="95" ht="15.75" customHeight="1">
      <c r="A95" s="5" t="s">
        <v>96</v>
      </c>
      <c r="B95" s="5" t="s">
        <v>17</v>
      </c>
      <c r="C95" s="5" t="s">
        <v>17</v>
      </c>
      <c r="D95" s="5">
        <v>2019.0</v>
      </c>
      <c r="E95" s="6" t="s">
        <v>17</v>
      </c>
      <c r="F95" s="6" t="s">
        <v>17</v>
      </c>
      <c r="G95" s="5" t="s">
        <v>17</v>
      </c>
      <c r="H95" s="5" t="s">
        <v>17</v>
      </c>
      <c r="I95" s="5">
        <v>450.0</v>
      </c>
      <c r="J95" s="7">
        <v>450.0</v>
      </c>
      <c r="K95" s="8">
        <f t="shared" si="2"/>
        <v>0</v>
      </c>
      <c r="W95" s="10"/>
    </row>
    <row r="96" ht="15.75" customHeight="1">
      <c r="A96" s="5" t="s">
        <v>39</v>
      </c>
      <c r="B96" s="5" t="s">
        <v>17</v>
      </c>
      <c r="C96" s="5" t="s">
        <v>17</v>
      </c>
      <c r="D96" s="5">
        <v>2019.0</v>
      </c>
      <c r="E96" s="6">
        <v>43794.0</v>
      </c>
      <c r="F96" s="6">
        <v>43797.0</v>
      </c>
      <c r="G96" s="5" t="s">
        <v>90</v>
      </c>
      <c r="H96" s="5">
        <v>4.0</v>
      </c>
      <c r="I96" s="5">
        <f>60*35*4</f>
        <v>8400</v>
      </c>
      <c r="J96" s="7">
        <v>8400.0</v>
      </c>
      <c r="K96" s="8">
        <f t="shared" si="2"/>
        <v>0</v>
      </c>
    </row>
    <row r="97" ht="15.75" customHeight="1">
      <c r="A97" s="5" t="s">
        <v>87</v>
      </c>
      <c r="B97" s="5" t="s">
        <v>17</v>
      </c>
      <c r="C97" s="5" t="s">
        <v>17</v>
      </c>
      <c r="D97" s="5">
        <v>2019.0</v>
      </c>
      <c r="E97" s="6">
        <v>43808.0</v>
      </c>
      <c r="F97" s="6">
        <v>43812.0</v>
      </c>
      <c r="G97" s="5" t="s">
        <v>90</v>
      </c>
      <c r="H97" s="5">
        <v>5.0</v>
      </c>
      <c r="I97" s="5">
        <f>60*35*5</f>
        <v>10500</v>
      </c>
      <c r="J97" s="7">
        <v>10500.0</v>
      </c>
      <c r="K97" s="8">
        <f t="shared" si="2"/>
        <v>0</v>
      </c>
    </row>
    <row r="98" ht="15.75" customHeight="1">
      <c r="A98" s="5" t="s">
        <v>97</v>
      </c>
      <c r="B98" s="5" t="s">
        <v>17</v>
      </c>
      <c r="C98" s="5" t="s">
        <v>17</v>
      </c>
      <c r="D98" s="5">
        <v>2019.0</v>
      </c>
      <c r="E98" s="6">
        <v>43825.0</v>
      </c>
      <c r="F98" s="6">
        <v>44195.0</v>
      </c>
      <c r="G98" s="5" t="s">
        <v>32</v>
      </c>
      <c r="H98" s="5">
        <v>5.0</v>
      </c>
      <c r="I98" s="5">
        <f>60*30*5</f>
        <v>9000</v>
      </c>
      <c r="J98" s="7">
        <v>9000.0</v>
      </c>
      <c r="K98" s="8">
        <f t="shared" si="2"/>
        <v>0</v>
      </c>
    </row>
    <row r="99" ht="15.75" customHeight="1">
      <c r="A99" s="5" t="s">
        <v>98</v>
      </c>
      <c r="B99" s="5" t="s">
        <v>17</v>
      </c>
      <c r="C99" s="5" t="s">
        <v>17</v>
      </c>
      <c r="D99" s="5">
        <v>2020.0</v>
      </c>
      <c r="E99" s="6">
        <v>43837.0</v>
      </c>
      <c r="F99" s="6">
        <v>43838.0</v>
      </c>
      <c r="G99" s="5" t="s">
        <v>90</v>
      </c>
      <c r="H99" s="5">
        <v>2.0</v>
      </c>
      <c r="I99" s="5">
        <v>4000.0</v>
      </c>
      <c r="J99" s="7">
        <v>4000.0</v>
      </c>
      <c r="K99" s="8">
        <f t="shared" si="2"/>
        <v>0</v>
      </c>
    </row>
    <row r="100" ht="15.75" customHeight="1">
      <c r="A100" s="5" t="s">
        <v>98</v>
      </c>
      <c r="B100" s="5" t="s">
        <v>17</v>
      </c>
      <c r="C100" s="5" t="s">
        <v>17</v>
      </c>
      <c r="D100" s="5">
        <v>2020.0</v>
      </c>
      <c r="E100" s="6">
        <v>43854.0</v>
      </c>
      <c r="F100" s="6">
        <v>43859.0</v>
      </c>
      <c r="G100" s="5" t="s">
        <v>32</v>
      </c>
      <c r="H100" s="5">
        <v>3.0</v>
      </c>
      <c r="I100" s="5">
        <v>5400.0</v>
      </c>
      <c r="J100" s="7">
        <v>5400.0</v>
      </c>
      <c r="K100" s="8">
        <f t="shared" si="2"/>
        <v>0</v>
      </c>
    </row>
    <row r="101" ht="15.75" customHeight="1">
      <c r="A101" s="5" t="s">
        <v>99</v>
      </c>
      <c r="B101" s="5" t="s">
        <v>17</v>
      </c>
      <c r="C101" s="5" t="s">
        <v>17</v>
      </c>
      <c r="D101" s="5">
        <v>2020.0</v>
      </c>
      <c r="E101" s="6">
        <v>43849.0</v>
      </c>
      <c r="F101" s="6">
        <v>43855.0</v>
      </c>
      <c r="G101" s="5" t="s">
        <v>90</v>
      </c>
      <c r="H101" s="5">
        <v>7.0</v>
      </c>
      <c r="I101" s="5">
        <f>7*35*60</f>
        <v>14700</v>
      </c>
      <c r="J101" s="7">
        <v>14700.0</v>
      </c>
      <c r="K101" s="8">
        <f t="shared" si="2"/>
        <v>0</v>
      </c>
    </row>
    <row r="102" ht="15.75" customHeight="1">
      <c r="A102" s="5" t="s">
        <v>98</v>
      </c>
      <c r="B102" s="5" t="s">
        <v>17</v>
      </c>
      <c r="C102" s="5" t="s">
        <v>17</v>
      </c>
      <c r="D102" s="5">
        <v>2020.0</v>
      </c>
      <c r="E102" s="6">
        <v>43851.0</v>
      </c>
      <c r="F102" s="6">
        <v>43854.0</v>
      </c>
      <c r="G102" s="5" t="s">
        <v>90</v>
      </c>
      <c r="H102" s="5">
        <v>4.0</v>
      </c>
      <c r="I102" s="5">
        <f>35*4*60</f>
        <v>8400</v>
      </c>
      <c r="J102" s="7">
        <v>8400.0</v>
      </c>
      <c r="K102" s="8">
        <f t="shared" si="2"/>
        <v>0</v>
      </c>
    </row>
    <row r="103" ht="15.75" customHeight="1">
      <c r="A103" s="5" t="s">
        <v>100</v>
      </c>
      <c r="B103" s="5" t="s">
        <v>17</v>
      </c>
      <c r="C103" s="5" t="s">
        <v>17</v>
      </c>
      <c r="D103" s="5">
        <v>2020.0</v>
      </c>
      <c r="E103" s="6">
        <v>43869.0</v>
      </c>
      <c r="F103" s="6">
        <v>43876.0</v>
      </c>
      <c r="G103" s="5" t="s">
        <v>90</v>
      </c>
      <c r="H103" s="5">
        <v>8.0</v>
      </c>
      <c r="I103" s="5">
        <f>8*35*60</f>
        <v>16800</v>
      </c>
      <c r="J103" s="7">
        <v>16800.0</v>
      </c>
      <c r="K103" s="8">
        <f t="shared" si="2"/>
        <v>0</v>
      </c>
    </row>
    <row r="104" ht="15.75" customHeight="1">
      <c r="A104" s="5" t="s">
        <v>98</v>
      </c>
      <c r="B104" s="5" t="s">
        <v>17</v>
      </c>
      <c r="C104" s="5" t="s">
        <v>17</v>
      </c>
      <c r="D104" s="5">
        <v>2020.0</v>
      </c>
      <c r="E104" s="6" t="s">
        <v>17</v>
      </c>
      <c r="F104" s="6" t="s">
        <v>17</v>
      </c>
      <c r="G104" s="5" t="s">
        <v>17</v>
      </c>
      <c r="H104" s="5" t="s">
        <v>17</v>
      </c>
      <c r="I104" s="5">
        <v>500.0</v>
      </c>
      <c r="J104" s="11">
        <v>0.0</v>
      </c>
      <c r="K104" s="8">
        <f t="shared" si="2"/>
        <v>500</v>
      </c>
      <c r="L104" s="5" t="s">
        <v>101</v>
      </c>
    </row>
    <row r="105" ht="15.75" customHeight="1">
      <c r="A105" s="5" t="s">
        <v>102</v>
      </c>
      <c r="B105" s="5" t="s">
        <v>17</v>
      </c>
      <c r="C105" s="5" t="s">
        <v>17</v>
      </c>
      <c r="D105" s="5">
        <v>2020.0</v>
      </c>
      <c r="E105" s="6" t="s">
        <v>17</v>
      </c>
      <c r="F105" s="6" t="s">
        <v>17</v>
      </c>
      <c r="G105" s="5" t="s">
        <v>17</v>
      </c>
      <c r="H105" s="5" t="s">
        <v>17</v>
      </c>
      <c r="I105" s="5">
        <v>500.0</v>
      </c>
      <c r="J105" s="7">
        <v>500.0</v>
      </c>
      <c r="K105" s="8">
        <f t="shared" si="2"/>
        <v>0</v>
      </c>
      <c r="L105" s="5" t="s">
        <v>101</v>
      </c>
    </row>
    <row r="106" ht="15.75" customHeight="1">
      <c r="A106" s="5" t="s">
        <v>98</v>
      </c>
      <c r="B106" s="5" t="s">
        <v>17</v>
      </c>
      <c r="C106" s="5" t="s">
        <v>17</v>
      </c>
      <c r="D106" s="5">
        <v>2020.0</v>
      </c>
      <c r="E106" s="6" t="s">
        <v>17</v>
      </c>
      <c r="F106" s="6" t="s">
        <v>17</v>
      </c>
      <c r="G106" s="5" t="s">
        <v>17</v>
      </c>
      <c r="H106" s="5" t="s">
        <v>17</v>
      </c>
      <c r="I106" s="5">
        <v>17000.0</v>
      </c>
      <c r="J106" s="7">
        <v>17000.0</v>
      </c>
      <c r="K106" s="8">
        <f t="shared" si="2"/>
        <v>0</v>
      </c>
    </row>
    <row r="107" ht="15.75" customHeight="1">
      <c r="A107" s="5" t="s">
        <v>103</v>
      </c>
      <c r="B107" s="5" t="s">
        <v>103</v>
      </c>
      <c r="C107" s="5" t="s">
        <v>17</v>
      </c>
      <c r="D107" s="5">
        <v>2020.0</v>
      </c>
      <c r="E107" s="6">
        <v>43888.0</v>
      </c>
      <c r="F107" s="6">
        <v>43888.0</v>
      </c>
      <c r="G107" s="5" t="s">
        <v>17</v>
      </c>
      <c r="H107" s="5">
        <v>1.0</v>
      </c>
      <c r="I107" s="5">
        <v>2000.0</v>
      </c>
      <c r="J107" s="7">
        <v>2000.0</v>
      </c>
      <c r="K107" s="8">
        <f t="shared" si="2"/>
        <v>0</v>
      </c>
    </row>
    <row r="108" ht="15.75" customHeight="1">
      <c r="A108" s="5" t="s">
        <v>104</v>
      </c>
      <c r="B108" s="5" t="s">
        <v>17</v>
      </c>
      <c r="C108" s="5" t="s">
        <v>17</v>
      </c>
      <c r="D108" s="5">
        <v>2020.0</v>
      </c>
      <c r="E108" s="6">
        <v>44043.0</v>
      </c>
      <c r="F108" s="6">
        <v>44043.0</v>
      </c>
      <c r="G108" s="5" t="s">
        <v>18</v>
      </c>
      <c r="H108" s="5">
        <v>1.0</v>
      </c>
      <c r="I108" s="5">
        <v>2500.0</v>
      </c>
      <c r="J108" s="7">
        <v>2500.0</v>
      </c>
      <c r="K108" s="8">
        <f t="shared" si="2"/>
        <v>0</v>
      </c>
    </row>
    <row r="109" ht="15.75" customHeight="1">
      <c r="A109" s="5" t="s">
        <v>105</v>
      </c>
      <c r="B109" s="5" t="s">
        <v>17</v>
      </c>
      <c r="C109" s="5" t="s">
        <v>17</v>
      </c>
      <c r="D109" s="5">
        <v>2020.0</v>
      </c>
      <c r="E109" s="6">
        <v>44026.0</v>
      </c>
      <c r="F109" s="6">
        <v>44033.0</v>
      </c>
      <c r="G109" s="5" t="s">
        <v>18</v>
      </c>
      <c r="H109" s="5">
        <v>8.0</v>
      </c>
      <c r="I109" s="5">
        <v>24000.0</v>
      </c>
      <c r="J109" s="5">
        <v>24000.0</v>
      </c>
      <c r="K109" s="8">
        <f t="shared" si="2"/>
        <v>0</v>
      </c>
      <c r="L109" s="5" t="s">
        <v>106</v>
      </c>
    </row>
    <row r="110" ht="15.75" customHeight="1">
      <c r="A110" s="5" t="s">
        <v>105</v>
      </c>
      <c r="B110" s="5" t="s">
        <v>17</v>
      </c>
      <c r="C110" s="5" t="s">
        <v>17</v>
      </c>
      <c r="D110" s="5">
        <v>2020.0</v>
      </c>
      <c r="E110" s="6">
        <v>44049.0</v>
      </c>
      <c r="F110" s="6">
        <v>44051.0</v>
      </c>
      <c r="G110" s="5" t="s">
        <v>18</v>
      </c>
      <c r="H110" s="5">
        <v>3.0</v>
      </c>
      <c r="I110" s="5">
        <v>9000.0</v>
      </c>
      <c r="J110" s="5">
        <v>9000.0</v>
      </c>
      <c r="K110" s="8"/>
      <c r="L110" s="5"/>
    </row>
    <row r="111" ht="15.75" customHeight="1">
      <c r="A111" s="5" t="s">
        <v>105</v>
      </c>
      <c r="B111" s="5" t="s">
        <v>17</v>
      </c>
      <c r="C111" s="5" t="s">
        <v>17</v>
      </c>
      <c r="D111" s="5">
        <v>2020.0</v>
      </c>
      <c r="E111" s="6">
        <v>44085.0</v>
      </c>
      <c r="F111" s="6">
        <v>44087.0</v>
      </c>
      <c r="G111" s="5" t="s">
        <v>18</v>
      </c>
      <c r="H111" s="5">
        <v>3.0</v>
      </c>
      <c r="I111" s="5">
        <v>9000.0</v>
      </c>
      <c r="J111" s="5">
        <v>9000.0</v>
      </c>
      <c r="K111" s="8"/>
      <c r="L111" s="5"/>
    </row>
    <row r="112" ht="15.75" customHeight="1">
      <c r="A112" s="5" t="s">
        <v>105</v>
      </c>
      <c r="B112" s="5" t="s">
        <v>17</v>
      </c>
      <c r="C112" s="5" t="s">
        <v>17</v>
      </c>
      <c r="D112" s="5">
        <v>2020.0</v>
      </c>
      <c r="E112" s="6">
        <v>44107.0</v>
      </c>
      <c r="F112" s="6">
        <v>44109.0</v>
      </c>
      <c r="G112" s="5" t="s">
        <v>18</v>
      </c>
      <c r="H112" s="5">
        <v>3.0</v>
      </c>
      <c r="I112" s="5">
        <v>9000.0</v>
      </c>
      <c r="J112" s="5">
        <v>9000.0</v>
      </c>
      <c r="K112" s="8"/>
      <c r="L112" s="5"/>
    </row>
    <row r="113" ht="15.75" customHeight="1">
      <c r="A113" s="5" t="s">
        <v>47</v>
      </c>
      <c r="B113" s="5" t="s">
        <v>17</v>
      </c>
      <c r="C113" s="5" t="s">
        <v>17</v>
      </c>
      <c r="D113" s="5">
        <v>2021.0</v>
      </c>
      <c r="E113" s="6" t="s">
        <v>17</v>
      </c>
      <c r="F113" s="6" t="s">
        <v>17</v>
      </c>
      <c r="G113" s="5" t="s">
        <v>18</v>
      </c>
      <c r="H113" s="5">
        <v>3.0</v>
      </c>
      <c r="I113" s="5">
        <v>9660.0</v>
      </c>
      <c r="J113" s="7">
        <v>9660.0</v>
      </c>
      <c r="K113" s="8">
        <f t="shared" ref="K113:K125" si="4">I113-J113</f>
        <v>0</v>
      </c>
    </row>
    <row r="114" ht="15.75" customHeight="1">
      <c r="A114" s="5" t="s">
        <v>47</v>
      </c>
      <c r="B114" s="5" t="s">
        <v>17</v>
      </c>
      <c r="C114" s="5" t="s">
        <v>17</v>
      </c>
      <c r="D114" s="5">
        <v>2021.0</v>
      </c>
      <c r="E114" s="6">
        <v>44277.0</v>
      </c>
      <c r="F114" s="6">
        <v>44278.0</v>
      </c>
      <c r="G114" s="5" t="s">
        <v>18</v>
      </c>
      <c r="H114" s="5">
        <v>2.0</v>
      </c>
      <c r="I114" s="5">
        <v>6545.0</v>
      </c>
      <c r="J114" s="7">
        <v>6545.0</v>
      </c>
      <c r="K114" s="8">
        <f t="shared" si="4"/>
        <v>0</v>
      </c>
    </row>
    <row r="115" ht="15.75" customHeight="1">
      <c r="A115" s="5" t="s">
        <v>107</v>
      </c>
      <c r="B115" s="5" t="s">
        <v>17</v>
      </c>
      <c r="C115" s="5" t="s">
        <v>17</v>
      </c>
      <c r="D115" s="5">
        <v>2021.0</v>
      </c>
      <c r="E115" s="6" t="s">
        <v>17</v>
      </c>
      <c r="F115" s="6" t="s">
        <v>17</v>
      </c>
      <c r="G115" s="5" t="s">
        <v>18</v>
      </c>
      <c r="H115" s="5">
        <v>1.0</v>
      </c>
      <c r="I115" s="5">
        <v>3333.0</v>
      </c>
      <c r="J115" s="7">
        <v>3333.0</v>
      </c>
      <c r="K115" s="8">
        <f t="shared" si="4"/>
        <v>0</v>
      </c>
      <c r="L115" s="5" t="s">
        <v>108</v>
      </c>
    </row>
    <row r="116" ht="15.75" customHeight="1">
      <c r="A116" s="5" t="s">
        <v>109</v>
      </c>
      <c r="B116" s="5" t="s">
        <v>109</v>
      </c>
      <c r="C116" s="5" t="s">
        <v>17</v>
      </c>
      <c r="D116" s="5">
        <v>2021.0</v>
      </c>
      <c r="E116" s="6">
        <v>44306.0</v>
      </c>
      <c r="F116" s="6" t="s">
        <v>17</v>
      </c>
      <c r="G116" s="5" t="s">
        <v>17</v>
      </c>
      <c r="H116" s="5" t="s">
        <v>17</v>
      </c>
      <c r="I116" s="5">
        <v>60000.0</v>
      </c>
      <c r="J116" s="7">
        <v>60000.0</v>
      </c>
      <c r="K116" s="8">
        <f t="shared" si="4"/>
        <v>0</v>
      </c>
    </row>
    <row r="117" ht="15.75" customHeight="1">
      <c r="A117" s="5" t="s">
        <v>45</v>
      </c>
      <c r="B117" s="5" t="s">
        <v>17</v>
      </c>
      <c r="C117" s="5" t="s">
        <v>17</v>
      </c>
      <c r="D117" s="5">
        <v>2021.0</v>
      </c>
      <c r="E117" s="6">
        <v>44298.0</v>
      </c>
      <c r="F117" s="6" t="s">
        <v>17</v>
      </c>
      <c r="G117" s="5" t="s">
        <v>32</v>
      </c>
      <c r="H117" s="5">
        <v>1.0</v>
      </c>
      <c r="I117" s="5">
        <v>2850.0</v>
      </c>
      <c r="J117" s="7">
        <v>2850.0</v>
      </c>
      <c r="K117" s="8">
        <f t="shared" si="4"/>
        <v>0</v>
      </c>
    </row>
    <row r="118" ht="15.75" customHeight="1">
      <c r="A118" s="5" t="s">
        <v>45</v>
      </c>
      <c r="B118" s="5" t="s">
        <v>17</v>
      </c>
      <c r="C118" s="5" t="s">
        <v>17</v>
      </c>
      <c r="D118" s="5">
        <v>2021.0</v>
      </c>
      <c r="E118" s="6">
        <v>44312.0</v>
      </c>
      <c r="F118" s="6">
        <v>44313.0</v>
      </c>
      <c r="G118" s="5" t="s">
        <v>32</v>
      </c>
      <c r="H118" s="5">
        <v>2.0</v>
      </c>
      <c r="I118" s="5">
        <v>5730.0</v>
      </c>
      <c r="J118" s="7">
        <v>5730.0</v>
      </c>
      <c r="K118" s="8">
        <f t="shared" si="4"/>
        <v>0</v>
      </c>
    </row>
    <row r="119" ht="15.75" customHeight="1">
      <c r="A119" s="5" t="s">
        <v>110</v>
      </c>
      <c r="B119" s="5" t="s">
        <v>17</v>
      </c>
      <c r="C119" s="5" t="s">
        <v>17</v>
      </c>
      <c r="D119" s="5">
        <v>2021.0</v>
      </c>
      <c r="E119" s="6">
        <v>44320.0</v>
      </c>
      <c r="F119" s="6">
        <v>44323.0</v>
      </c>
      <c r="G119" s="5" t="s">
        <v>18</v>
      </c>
      <c r="H119" s="5">
        <v>4.0</v>
      </c>
      <c r="I119" s="5">
        <v>13440.0</v>
      </c>
      <c r="J119" s="7">
        <v>13440.0</v>
      </c>
      <c r="K119" s="8">
        <f t="shared" si="4"/>
        <v>0</v>
      </c>
    </row>
    <row r="120" ht="15.75" customHeight="1">
      <c r="A120" s="5" t="s">
        <v>111</v>
      </c>
      <c r="B120" s="5" t="s">
        <v>17</v>
      </c>
      <c r="C120" s="5" t="s">
        <v>17</v>
      </c>
      <c r="D120" s="5">
        <v>2021.0</v>
      </c>
      <c r="E120" s="6">
        <v>44328.0</v>
      </c>
      <c r="F120" s="6" t="s">
        <v>17</v>
      </c>
      <c r="G120" s="5" t="s">
        <v>18</v>
      </c>
      <c r="H120" s="5">
        <v>1.0</v>
      </c>
      <c r="I120" s="5">
        <v>3368.0</v>
      </c>
      <c r="J120" s="7">
        <v>3368.0</v>
      </c>
      <c r="K120" s="8">
        <f t="shared" si="4"/>
        <v>0</v>
      </c>
    </row>
    <row r="121" ht="15.75" customHeight="1">
      <c r="A121" s="5" t="s">
        <v>45</v>
      </c>
      <c r="B121" s="5" t="s">
        <v>17</v>
      </c>
      <c r="C121" s="5" t="s">
        <v>17</v>
      </c>
      <c r="D121" s="5">
        <v>2021.0</v>
      </c>
      <c r="E121" s="6">
        <v>44328.0</v>
      </c>
      <c r="F121" s="6">
        <v>44329.0</v>
      </c>
      <c r="G121" s="5" t="s">
        <v>32</v>
      </c>
      <c r="H121" s="5">
        <v>2.0</v>
      </c>
      <c r="I121" s="5">
        <v>5760.0</v>
      </c>
      <c r="J121" s="7">
        <v>5760.0</v>
      </c>
      <c r="K121" s="8">
        <f t="shared" si="4"/>
        <v>0</v>
      </c>
    </row>
    <row r="122" ht="15.75" customHeight="1">
      <c r="A122" s="5" t="s">
        <v>45</v>
      </c>
      <c r="B122" s="5" t="s">
        <v>17</v>
      </c>
      <c r="C122" s="5" t="s">
        <v>17</v>
      </c>
      <c r="D122" s="5">
        <v>2021.0</v>
      </c>
      <c r="E122" s="6">
        <v>44348.0</v>
      </c>
      <c r="F122" s="6">
        <v>44352.0</v>
      </c>
      <c r="G122" s="5" t="s">
        <v>32</v>
      </c>
      <c r="H122" s="5">
        <v>5.0</v>
      </c>
      <c r="I122" s="5">
        <v>14542.0</v>
      </c>
      <c r="J122" s="7">
        <v>14542.0</v>
      </c>
      <c r="K122" s="8">
        <f t="shared" si="4"/>
        <v>0</v>
      </c>
    </row>
    <row r="123" ht="15.75" customHeight="1">
      <c r="A123" s="5" t="s">
        <v>45</v>
      </c>
      <c r="B123" s="5" t="s">
        <v>17</v>
      </c>
      <c r="C123" s="5" t="s">
        <v>17</v>
      </c>
      <c r="D123" s="5">
        <v>2021.0</v>
      </c>
      <c r="E123" s="6">
        <v>44361.0</v>
      </c>
      <c r="F123" s="6">
        <v>44364.0</v>
      </c>
      <c r="G123" s="5" t="s">
        <v>32</v>
      </c>
      <c r="H123" s="5">
        <v>4.0</v>
      </c>
      <c r="I123" s="5">
        <f>2908*H123</f>
        <v>11632</v>
      </c>
      <c r="J123" s="7">
        <v>11670.0</v>
      </c>
      <c r="K123" s="8">
        <f t="shared" si="4"/>
        <v>-38</v>
      </c>
    </row>
    <row r="124" ht="15.75" customHeight="1">
      <c r="A124" s="5" t="s">
        <v>45</v>
      </c>
      <c r="B124" s="5" t="s">
        <v>17</v>
      </c>
      <c r="C124" s="5" t="s">
        <v>17</v>
      </c>
      <c r="D124" s="5">
        <v>2021.0</v>
      </c>
      <c r="E124" s="6">
        <v>44384.0</v>
      </c>
      <c r="F124" s="6">
        <v>44387.0</v>
      </c>
      <c r="G124" s="5" t="s">
        <v>32</v>
      </c>
      <c r="H124" s="5">
        <v>4.0</v>
      </c>
      <c r="I124" s="5">
        <f>H124* 2940</f>
        <v>11760</v>
      </c>
      <c r="J124" s="7">
        <v>11760.0</v>
      </c>
      <c r="K124" s="8">
        <f t="shared" si="4"/>
        <v>0</v>
      </c>
    </row>
    <row r="125" ht="15.75" customHeight="1">
      <c r="A125" s="5" t="s">
        <v>45</v>
      </c>
      <c r="B125" s="5" t="s">
        <v>17</v>
      </c>
      <c r="C125" s="5" t="s">
        <v>17</v>
      </c>
      <c r="D125" s="5">
        <v>2021.0</v>
      </c>
      <c r="E125" s="6">
        <v>44410.0</v>
      </c>
      <c r="F125" s="6">
        <v>44418.0</v>
      </c>
      <c r="G125" s="5" t="s">
        <v>112</v>
      </c>
      <c r="H125" s="5">
        <v>9.0</v>
      </c>
      <c r="I125" s="5">
        <v>28326.15</v>
      </c>
      <c r="J125" s="5">
        <v>28326.15</v>
      </c>
      <c r="K125" s="8">
        <f t="shared" si="4"/>
        <v>0</v>
      </c>
    </row>
    <row r="126" ht="15.75" customHeight="1">
      <c r="A126" s="5" t="s">
        <v>45</v>
      </c>
      <c r="B126" s="5" t="s">
        <v>17</v>
      </c>
      <c r="C126" s="5" t="s">
        <v>17</v>
      </c>
      <c r="D126" s="5">
        <v>2021.0</v>
      </c>
      <c r="E126" s="6">
        <v>44445.0</v>
      </c>
      <c r="F126" s="6">
        <v>44452.0</v>
      </c>
      <c r="G126" s="5" t="s">
        <v>32</v>
      </c>
      <c r="H126" s="5">
        <v>7.0</v>
      </c>
      <c r="I126" s="5">
        <v>22031.45</v>
      </c>
      <c r="J126" s="5">
        <v>22031.45</v>
      </c>
      <c r="K126" s="8"/>
    </row>
    <row r="127" ht="15.75" customHeight="1">
      <c r="A127" s="5" t="s">
        <v>45</v>
      </c>
      <c r="B127" s="5" t="s">
        <v>17</v>
      </c>
      <c r="C127" s="5" t="s">
        <v>17</v>
      </c>
      <c r="D127" s="5">
        <v>2021.0</v>
      </c>
      <c r="E127" s="6">
        <v>44444.0</v>
      </c>
      <c r="F127" s="6">
        <v>44446.0</v>
      </c>
      <c r="G127" s="5" t="s">
        <v>32</v>
      </c>
      <c r="H127" s="5">
        <v>4.0</v>
      </c>
      <c r="I127" s="5">
        <v>12589.4</v>
      </c>
      <c r="J127" s="5">
        <v>12589.4</v>
      </c>
      <c r="K127" s="8"/>
    </row>
    <row r="128" ht="15.75" customHeight="1">
      <c r="A128" s="5" t="s">
        <v>47</v>
      </c>
      <c r="B128" s="5" t="s">
        <v>17</v>
      </c>
      <c r="C128" s="5" t="s">
        <v>17</v>
      </c>
      <c r="D128" s="5">
        <v>2021.0</v>
      </c>
      <c r="E128" s="6">
        <v>44459.0</v>
      </c>
      <c r="F128" s="6">
        <v>44461.0</v>
      </c>
      <c r="G128" s="5" t="s">
        <v>32</v>
      </c>
      <c r="H128" s="5">
        <v>3.0</v>
      </c>
      <c r="I128" s="5">
        <v>9000.0</v>
      </c>
      <c r="J128" s="7">
        <v>9000.0</v>
      </c>
      <c r="K128" s="8">
        <f t="shared" ref="K128:K149" si="5">I128-J128</f>
        <v>0</v>
      </c>
    </row>
    <row r="129" ht="15.75" customHeight="1">
      <c r="A129" s="5" t="s">
        <v>113</v>
      </c>
      <c r="B129" s="5" t="s">
        <v>17</v>
      </c>
      <c r="C129" s="5" t="s">
        <v>17</v>
      </c>
      <c r="D129" s="5">
        <v>2021.0</v>
      </c>
      <c r="E129" s="6">
        <v>44493.0</v>
      </c>
      <c r="F129" s="6">
        <v>44494.0</v>
      </c>
      <c r="G129" s="5" t="s">
        <v>32</v>
      </c>
      <c r="H129" s="5">
        <v>5.0</v>
      </c>
      <c r="I129" s="5">
        <v>17806.0</v>
      </c>
      <c r="J129" s="7">
        <v>17806.0</v>
      </c>
      <c r="K129" s="8">
        <f t="shared" si="5"/>
        <v>0</v>
      </c>
    </row>
    <row r="130" ht="15.75" customHeight="1">
      <c r="A130" s="5" t="s">
        <v>47</v>
      </c>
      <c r="B130" s="5" t="s">
        <v>17</v>
      </c>
      <c r="C130" s="5" t="s">
        <v>17</v>
      </c>
      <c r="D130" s="5">
        <v>2021.0</v>
      </c>
      <c r="E130" s="6">
        <v>44508.0</v>
      </c>
      <c r="F130" s="6">
        <v>44509.0</v>
      </c>
      <c r="G130" s="5" t="s">
        <v>32</v>
      </c>
      <c r="H130" s="5">
        <v>2.0</v>
      </c>
      <c r="I130" s="5">
        <f>102*2*30</f>
        <v>6120</v>
      </c>
      <c r="J130" s="7">
        <v>0.0</v>
      </c>
      <c r="K130" s="8">
        <f t="shared" si="5"/>
        <v>6120</v>
      </c>
    </row>
    <row r="131" ht="15.75" customHeight="1">
      <c r="A131" s="5" t="s">
        <v>114</v>
      </c>
      <c r="B131" s="5" t="s">
        <v>17</v>
      </c>
      <c r="C131" s="5" t="s">
        <v>17</v>
      </c>
      <c r="D131" s="5">
        <v>2021.0</v>
      </c>
      <c r="E131" s="6">
        <v>44525.0</v>
      </c>
      <c r="F131" s="6">
        <v>44526.0</v>
      </c>
      <c r="G131" s="5" t="s">
        <v>32</v>
      </c>
      <c r="H131" s="5">
        <v>2.0</v>
      </c>
      <c r="I131" s="5">
        <f>102.75*30*2</f>
        <v>6165</v>
      </c>
      <c r="J131" s="7">
        <v>6165.0</v>
      </c>
      <c r="K131" s="8">
        <f t="shared" si="5"/>
        <v>0</v>
      </c>
    </row>
    <row r="132" ht="15.75" customHeight="1">
      <c r="A132" s="5" t="s">
        <v>115</v>
      </c>
      <c r="B132" s="5" t="s">
        <v>17</v>
      </c>
      <c r="C132" s="5" t="s">
        <v>17</v>
      </c>
      <c r="D132" s="5">
        <v>2022.0</v>
      </c>
      <c r="E132" s="6">
        <v>44206.0</v>
      </c>
      <c r="F132" s="6">
        <v>44209.0</v>
      </c>
      <c r="G132" s="5" t="s">
        <v>18</v>
      </c>
      <c r="H132" s="5">
        <v>3.0</v>
      </c>
      <c r="I132" s="5">
        <v>11104.0</v>
      </c>
      <c r="J132" s="7">
        <v>11104.0</v>
      </c>
      <c r="K132" s="8">
        <f t="shared" si="5"/>
        <v>0</v>
      </c>
      <c r="L132" s="5"/>
    </row>
    <row r="133" ht="15.75" customHeight="1">
      <c r="A133" s="5" t="s">
        <v>116</v>
      </c>
      <c r="B133" s="5" t="s">
        <v>17</v>
      </c>
      <c r="C133" s="5" t="s">
        <v>17</v>
      </c>
      <c r="D133" s="5">
        <v>2022.0</v>
      </c>
      <c r="E133" s="12">
        <v>44601.0</v>
      </c>
      <c r="F133" s="12">
        <v>44608.0</v>
      </c>
      <c r="G133" s="5" t="s">
        <v>32</v>
      </c>
      <c r="H133" s="5">
        <v>8.0</v>
      </c>
      <c r="I133" s="5">
        <v>26130.0</v>
      </c>
      <c r="J133" s="7">
        <v>26130.0</v>
      </c>
      <c r="K133" s="8">
        <f t="shared" si="5"/>
        <v>0</v>
      </c>
    </row>
    <row r="134" ht="15.75" customHeight="1">
      <c r="A134" s="5" t="s">
        <v>47</v>
      </c>
      <c r="B134" s="5" t="s">
        <v>17</v>
      </c>
      <c r="C134" s="5" t="s">
        <v>17</v>
      </c>
      <c r="D134" s="5">
        <v>2022.0</v>
      </c>
      <c r="E134" s="6">
        <v>44641.0</v>
      </c>
      <c r="F134" s="6">
        <v>44644.0</v>
      </c>
      <c r="G134" s="5" t="s">
        <v>32</v>
      </c>
      <c r="H134" s="5">
        <v>4.0</v>
      </c>
      <c r="I134" s="5">
        <v>13479.0</v>
      </c>
      <c r="J134" s="7">
        <v>13479.0</v>
      </c>
      <c r="K134" s="8">
        <f t="shared" si="5"/>
        <v>0</v>
      </c>
    </row>
    <row r="135" ht="15.75" customHeight="1">
      <c r="A135" s="5" t="s">
        <v>116</v>
      </c>
      <c r="B135" s="5" t="s">
        <v>17</v>
      </c>
      <c r="C135" s="5" t="s">
        <v>17</v>
      </c>
      <c r="D135" s="5">
        <v>2022.0</v>
      </c>
      <c r="E135" s="6">
        <v>44679.0</v>
      </c>
      <c r="F135" s="6">
        <v>44679.0</v>
      </c>
      <c r="G135" s="5" t="s">
        <v>32</v>
      </c>
      <c r="H135" s="5">
        <v>1.0</v>
      </c>
      <c r="I135" s="5">
        <v>3502.0</v>
      </c>
      <c r="J135" s="7">
        <v>3502.0</v>
      </c>
      <c r="K135" s="8">
        <f t="shared" si="5"/>
        <v>0</v>
      </c>
    </row>
    <row r="136" ht="15.75" customHeight="1">
      <c r="A136" s="5" t="s">
        <v>117</v>
      </c>
      <c r="B136" s="5" t="s">
        <v>17</v>
      </c>
      <c r="C136" s="5" t="s">
        <v>17</v>
      </c>
      <c r="D136" s="5">
        <v>2022.0</v>
      </c>
      <c r="E136" s="6">
        <v>44684.0</v>
      </c>
      <c r="F136" s="6">
        <v>44684.0</v>
      </c>
      <c r="G136" s="5" t="s">
        <v>32</v>
      </c>
      <c r="H136" s="5">
        <v>1.0</v>
      </c>
      <c r="I136" s="5">
        <v>3540.0</v>
      </c>
      <c r="J136" s="7">
        <v>3540.0</v>
      </c>
      <c r="K136" s="8">
        <f t="shared" si="5"/>
        <v>0</v>
      </c>
      <c r="V136" s="13"/>
    </row>
    <row r="137" ht="17.25" customHeight="1">
      <c r="A137" s="5" t="s">
        <v>118</v>
      </c>
      <c r="B137" s="5" t="s">
        <v>17</v>
      </c>
      <c r="C137" s="5" t="s">
        <v>17</v>
      </c>
      <c r="D137" s="5">
        <v>2022.0</v>
      </c>
      <c r="E137" s="6" t="s">
        <v>17</v>
      </c>
      <c r="F137" s="6" t="s">
        <v>17</v>
      </c>
      <c r="G137" s="5" t="s">
        <v>17</v>
      </c>
      <c r="H137" s="5" t="s">
        <v>17</v>
      </c>
      <c r="I137" s="5">
        <v>1000.0</v>
      </c>
      <c r="J137" s="7">
        <v>1000.0</v>
      </c>
      <c r="K137" s="8">
        <f t="shared" si="5"/>
        <v>0</v>
      </c>
    </row>
    <row r="138" ht="15.75" customHeight="1">
      <c r="A138" s="5" t="s">
        <v>117</v>
      </c>
      <c r="B138" s="5" t="s">
        <v>17</v>
      </c>
      <c r="C138" s="5" t="s">
        <v>17</v>
      </c>
      <c r="D138" s="5">
        <v>2022.0</v>
      </c>
      <c r="E138" s="6">
        <v>44721.0</v>
      </c>
      <c r="F138" s="6">
        <v>44721.0</v>
      </c>
      <c r="G138" s="5" t="s">
        <v>32</v>
      </c>
      <c r="H138" s="5">
        <v>1.0</v>
      </c>
      <c r="I138" s="5">
        <v>3705.0</v>
      </c>
      <c r="J138" s="7">
        <v>3705.0</v>
      </c>
      <c r="K138" s="8">
        <f t="shared" si="5"/>
        <v>0</v>
      </c>
    </row>
    <row r="139" ht="15.75" customHeight="1">
      <c r="A139" s="5" t="s">
        <v>119</v>
      </c>
      <c r="B139" s="5" t="s">
        <v>17</v>
      </c>
      <c r="C139" s="5" t="s">
        <v>17</v>
      </c>
      <c r="D139" s="5">
        <v>2022.0</v>
      </c>
      <c r="E139" s="6">
        <v>44725.0</v>
      </c>
      <c r="F139" s="6">
        <v>44725.0</v>
      </c>
      <c r="G139" s="5" t="s">
        <v>32</v>
      </c>
      <c r="H139" s="5">
        <v>1.0</v>
      </c>
      <c r="I139" s="5">
        <v>3731.0</v>
      </c>
      <c r="J139" s="7">
        <v>3731.0</v>
      </c>
      <c r="K139" s="8">
        <f t="shared" si="5"/>
        <v>0</v>
      </c>
    </row>
    <row r="140" ht="15.75" customHeight="1">
      <c r="A140" s="5" t="s">
        <v>120</v>
      </c>
      <c r="B140" s="5" t="s">
        <v>17</v>
      </c>
      <c r="C140" s="5" t="s">
        <v>17</v>
      </c>
      <c r="D140" s="5">
        <v>2022.0</v>
      </c>
      <c r="E140" s="6">
        <v>44737.0</v>
      </c>
      <c r="F140" s="6">
        <v>44737.0</v>
      </c>
      <c r="G140" s="5" t="s">
        <v>32</v>
      </c>
      <c r="H140" s="5">
        <v>1.0</v>
      </c>
      <c r="I140" s="5">
        <v>3772.0</v>
      </c>
      <c r="J140" s="7">
        <v>3772.0</v>
      </c>
      <c r="K140" s="8">
        <f t="shared" si="5"/>
        <v>0</v>
      </c>
    </row>
    <row r="141" ht="15.75" customHeight="1">
      <c r="A141" s="5" t="s">
        <v>121</v>
      </c>
      <c r="B141" s="5" t="s">
        <v>17</v>
      </c>
      <c r="C141" s="5" t="s">
        <v>17</v>
      </c>
      <c r="D141" s="5">
        <v>2022.0</v>
      </c>
      <c r="E141" s="6">
        <v>44739.0</v>
      </c>
      <c r="F141" s="6">
        <v>44740.0</v>
      </c>
      <c r="G141" s="5" t="s">
        <v>32</v>
      </c>
      <c r="H141" s="5">
        <v>2.0</v>
      </c>
      <c r="I141" s="5">
        <v>7564.0</v>
      </c>
      <c r="J141" s="7">
        <v>7564.0</v>
      </c>
      <c r="K141" s="8">
        <f t="shared" si="5"/>
        <v>0</v>
      </c>
    </row>
    <row r="142" ht="15.75" customHeight="1">
      <c r="A142" s="5" t="s">
        <v>122</v>
      </c>
      <c r="B142" s="5" t="s">
        <v>17</v>
      </c>
      <c r="C142" s="5" t="s">
        <v>17</v>
      </c>
      <c r="D142" s="5">
        <v>2022.0</v>
      </c>
      <c r="E142" s="6">
        <v>44748.0</v>
      </c>
      <c r="F142" s="6">
        <v>44752.0</v>
      </c>
      <c r="G142" s="5" t="s">
        <v>32</v>
      </c>
      <c r="H142" s="5">
        <v>5.0</v>
      </c>
      <c r="I142" s="5">
        <v>36500.0</v>
      </c>
      <c r="J142" s="5">
        <v>0.0</v>
      </c>
      <c r="K142" s="8">
        <f t="shared" si="5"/>
        <v>36500</v>
      </c>
      <c r="L142" s="5" t="s">
        <v>123</v>
      </c>
    </row>
    <row r="143" ht="15.75" customHeight="1">
      <c r="A143" s="5" t="s">
        <v>124</v>
      </c>
      <c r="B143" s="5" t="s">
        <v>17</v>
      </c>
      <c r="C143" s="5" t="s">
        <v>17</v>
      </c>
      <c r="D143" s="5">
        <v>2023.0</v>
      </c>
      <c r="E143" s="6">
        <v>44930.0</v>
      </c>
      <c r="F143" s="6">
        <v>44930.0</v>
      </c>
      <c r="G143" s="5" t="s">
        <v>32</v>
      </c>
      <c r="H143" s="5">
        <v>1.0</v>
      </c>
      <c r="I143" s="5">
        <v>6742.0</v>
      </c>
      <c r="J143" s="7">
        <v>6742.0</v>
      </c>
      <c r="K143" s="8">
        <f t="shared" si="5"/>
        <v>0</v>
      </c>
    </row>
    <row r="144" ht="15.75" customHeight="1">
      <c r="A144" s="14" t="s">
        <v>125</v>
      </c>
      <c r="C144" s="14" t="s">
        <v>126</v>
      </c>
      <c r="D144" s="14">
        <v>2023.0</v>
      </c>
      <c r="E144" s="15">
        <v>45033.0</v>
      </c>
      <c r="F144" s="15">
        <v>45035.0</v>
      </c>
      <c r="G144" s="14" t="s">
        <v>32</v>
      </c>
      <c r="H144" s="14">
        <v>3.0</v>
      </c>
      <c r="I144" s="14">
        <v>29056.55</v>
      </c>
      <c r="J144" s="14">
        <v>29056.55</v>
      </c>
      <c r="K144" s="8">
        <f t="shared" si="5"/>
        <v>0</v>
      </c>
    </row>
    <row r="145" ht="15.75" customHeight="1">
      <c r="A145" s="14" t="s">
        <v>127</v>
      </c>
      <c r="B145" s="14" t="s">
        <v>17</v>
      </c>
      <c r="C145" s="14" t="s">
        <v>17</v>
      </c>
      <c r="D145" s="14">
        <v>2023.0</v>
      </c>
      <c r="E145" s="15">
        <v>45005.0</v>
      </c>
      <c r="F145" s="15">
        <v>45009.0</v>
      </c>
      <c r="G145" s="14" t="s">
        <v>32</v>
      </c>
      <c r="H145" s="14">
        <v>4.0</v>
      </c>
      <c r="I145" s="14">
        <v>37246.0</v>
      </c>
      <c r="J145" s="16">
        <v>31246.0</v>
      </c>
      <c r="K145" s="8">
        <f t="shared" si="5"/>
        <v>6000</v>
      </c>
      <c r="L145" s="14" t="s">
        <v>128</v>
      </c>
    </row>
    <row r="146" ht="15.75" customHeight="1">
      <c r="A146" s="14" t="s">
        <v>129</v>
      </c>
      <c r="B146" s="14" t="s">
        <v>17</v>
      </c>
      <c r="C146" s="14" t="s">
        <v>17</v>
      </c>
      <c r="D146" s="14">
        <v>2023.0</v>
      </c>
      <c r="E146" s="15">
        <v>45064.0</v>
      </c>
      <c r="F146" s="15">
        <v>45065.0</v>
      </c>
      <c r="G146" s="14" t="s">
        <v>32</v>
      </c>
      <c r="H146" s="14">
        <v>2.0</v>
      </c>
      <c r="I146" s="14">
        <v>20317.0</v>
      </c>
      <c r="J146" s="16">
        <v>0.0</v>
      </c>
      <c r="K146" s="8">
        <f t="shared" si="5"/>
        <v>20317</v>
      </c>
      <c r="L146" s="14" t="s">
        <v>130</v>
      </c>
    </row>
    <row r="147" ht="15.75" customHeight="1">
      <c r="A147" s="14" t="s">
        <v>125</v>
      </c>
      <c r="B147" s="14" t="s">
        <v>17</v>
      </c>
      <c r="C147" s="14" t="s">
        <v>17</v>
      </c>
      <c r="D147" s="14">
        <v>2023.0</v>
      </c>
      <c r="E147" s="15">
        <v>45075.0</v>
      </c>
      <c r="F147" s="15">
        <v>45077.0</v>
      </c>
      <c r="G147" s="14" t="s">
        <v>32</v>
      </c>
      <c r="H147" s="14">
        <v>3.0</v>
      </c>
      <c r="I147" s="14">
        <v>30475.0</v>
      </c>
      <c r="J147" s="16">
        <v>30475.0</v>
      </c>
      <c r="K147" s="8">
        <f t="shared" si="5"/>
        <v>0</v>
      </c>
    </row>
    <row r="148" ht="15.75" customHeight="1">
      <c r="A148" s="14" t="s">
        <v>127</v>
      </c>
      <c r="B148" s="14" t="s">
        <v>17</v>
      </c>
      <c r="C148" s="14" t="s">
        <v>17</v>
      </c>
      <c r="D148" s="14">
        <v>2023.0</v>
      </c>
      <c r="E148" s="15">
        <v>45093.0</v>
      </c>
      <c r="F148" s="15">
        <v>45095.0</v>
      </c>
      <c r="G148" s="14" t="s">
        <v>32</v>
      </c>
      <c r="H148" s="14">
        <v>3.0</v>
      </c>
      <c r="I148" s="14">
        <v>32307.0</v>
      </c>
      <c r="J148" s="14">
        <v>32307.0</v>
      </c>
      <c r="K148" s="8">
        <f t="shared" si="5"/>
        <v>0</v>
      </c>
    </row>
    <row r="149" ht="15.75" customHeight="1">
      <c r="A149" s="14" t="s">
        <v>125</v>
      </c>
      <c r="B149" s="14" t="s">
        <v>17</v>
      </c>
      <c r="C149" s="14" t="s">
        <v>17</v>
      </c>
      <c r="D149" s="14">
        <v>2023.0</v>
      </c>
      <c r="E149" s="15">
        <v>45146.0</v>
      </c>
      <c r="F149" s="15">
        <v>45148.0</v>
      </c>
      <c r="G149" s="14" t="s">
        <v>32</v>
      </c>
      <c r="H149" s="14">
        <v>3.0</v>
      </c>
      <c r="I149" s="14">
        <v>35277.0</v>
      </c>
      <c r="J149" s="5"/>
      <c r="K149" s="8">
        <f t="shared" si="5"/>
        <v>35277</v>
      </c>
    </row>
    <row r="150" ht="15.75" customHeight="1">
      <c r="E150" s="6"/>
      <c r="F150" s="6"/>
      <c r="J150" s="5"/>
      <c r="K150" s="8"/>
    </row>
    <row r="151" ht="15.75" customHeight="1">
      <c r="E151" s="6"/>
      <c r="F151" s="6"/>
      <c r="J151" s="5"/>
      <c r="K151" s="8"/>
    </row>
    <row r="152" ht="15.75" customHeight="1">
      <c r="E152" s="6"/>
      <c r="F152" s="6"/>
      <c r="J152" s="5"/>
      <c r="K152" s="8"/>
    </row>
    <row r="153" ht="15.75" customHeight="1">
      <c r="E153" s="6"/>
      <c r="F153" s="6"/>
      <c r="J153" s="5"/>
      <c r="K153" s="8"/>
    </row>
    <row r="154" ht="15.75" customHeight="1">
      <c r="E154" s="6"/>
      <c r="F154" s="6"/>
      <c r="J154" s="5"/>
      <c r="K154" s="8"/>
    </row>
    <row r="155" ht="15.75" customHeight="1">
      <c r="E155" s="6"/>
      <c r="F155" s="6"/>
      <c r="J155" s="5"/>
      <c r="K155" s="8"/>
    </row>
    <row r="156" ht="15.75" customHeight="1">
      <c r="E156" s="6"/>
      <c r="F156" s="6"/>
      <c r="J156" s="5"/>
      <c r="K156" s="8"/>
    </row>
    <row r="157" ht="15.75" customHeight="1">
      <c r="E157" s="6"/>
      <c r="F157" s="6"/>
      <c r="J157" s="5"/>
      <c r="K157" s="8"/>
    </row>
    <row r="158" ht="15.75" customHeight="1">
      <c r="E158" s="6"/>
      <c r="F158" s="6"/>
      <c r="J158" s="5"/>
      <c r="K158" s="8"/>
    </row>
    <row r="159" ht="15.75" customHeight="1">
      <c r="E159" s="6"/>
      <c r="F159" s="6"/>
      <c r="J159" s="5"/>
      <c r="K159" s="8"/>
    </row>
    <row r="160" ht="15.75" customHeight="1">
      <c r="E160" s="6"/>
      <c r="F160" s="6"/>
      <c r="J160" s="5"/>
      <c r="K160" s="8"/>
    </row>
    <row r="161" ht="15.75" customHeight="1">
      <c r="E161" s="6"/>
      <c r="F161" s="6"/>
      <c r="J161" s="5"/>
      <c r="K161" s="8"/>
    </row>
    <row r="162" ht="15.75" customHeight="1">
      <c r="E162" s="6"/>
      <c r="F162" s="6"/>
      <c r="J162" s="5"/>
      <c r="K162" s="8"/>
    </row>
    <row r="163" ht="15.75" customHeight="1">
      <c r="E163" s="6"/>
      <c r="F163" s="6"/>
      <c r="J163" s="5"/>
      <c r="K163" s="8"/>
      <c r="U163" s="10"/>
    </row>
    <row r="164" ht="15.75" customHeight="1">
      <c r="E164" s="6"/>
      <c r="F164" s="6"/>
      <c r="J164" s="5"/>
      <c r="K164" s="8"/>
      <c r="U164" s="10"/>
    </row>
    <row r="165" ht="15.75" customHeight="1">
      <c r="E165" s="6"/>
      <c r="F165" s="6"/>
      <c r="J165" s="5"/>
      <c r="K165" s="8"/>
      <c r="U165" s="10"/>
    </row>
    <row r="166" ht="15.75" customHeight="1">
      <c r="E166" s="6"/>
      <c r="F166" s="6"/>
      <c r="J166" s="5"/>
      <c r="K166" s="8"/>
      <c r="U166" s="10"/>
    </row>
    <row r="167" ht="15.75" customHeight="1">
      <c r="E167" s="6"/>
      <c r="F167" s="6"/>
      <c r="J167" s="5"/>
      <c r="K167" s="8"/>
      <c r="U167" s="10"/>
    </row>
    <row r="168" ht="15.75" customHeight="1">
      <c r="E168" s="6"/>
      <c r="F168" s="6"/>
      <c r="J168" s="5"/>
      <c r="K168" s="8"/>
      <c r="U168" s="10"/>
    </row>
    <row r="169" ht="15.75" customHeight="1">
      <c r="E169" s="6"/>
      <c r="F169" s="6"/>
      <c r="J169" s="5"/>
      <c r="K169" s="8"/>
      <c r="U169" s="10"/>
    </row>
    <row r="170" ht="15.75" customHeight="1">
      <c r="E170" s="6"/>
      <c r="F170" s="6"/>
      <c r="J170" s="5"/>
      <c r="K170" s="8"/>
      <c r="U170" s="10"/>
    </row>
    <row r="171" ht="15.75" customHeight="1">
      <c r="E171" s="6"/>
      <c r="F171" s="6"/>
      <c r="J171" s="5"/>
      <c r="K171" s="8"/>
      <c r="U171" s="10"/>
    </row>
    <row r="172" ht="15.75" customHeight="1">
      <c r="E172" s="6"/>
      <c r="F172" s="6"/>
      <c r="J172" s="5"/>
      <c r="K172" s="8"/>
      <c r="U172" s="10"/>
    </row>
    <row r="173" ht="15.75" customHeight="1">
      <c r="E173" s="6"/>
      <c r="F173" s="6"/>
      <c r="J173" s="5"/>
      <c r="K173" s="8"/>
      <c r="U173" s="10"/>
    </row>
    <row r="174" ht="15.75" customHeight="1">
      <c r="E174" s="6"/>
      <c r="F174" s="6"/>
      <c r="J174" s="5"/>
      <c r="K174" s="8"/>
      <c r="U174" s="10"/>
    </row>
    <row r="175" ht="15.75" customHeight="1">
      <c r="E175" s="6"/>
      <c r="F175" s="6"/>
      <c r="J175" s="5"/>
      <c r="K175" s="8"/>
      <c r="U175" s="10"/>
    </row>
    <row r="176" ht="15.75" customHeight="1">
      <c r="E176" s="6"/>
      <c r="F176" s="6"/>
      <c r="J176" s="5"/>
      <c r="K176" s="8"/>
      <c r="U176" s="10"/>
    </row>
    <row r="177" ht="15.75" customHeight="1">
      <c r="E177" s="6"/>
      <c r="F177" s="6"/>
      <c r="J177" s="5"/>
      <c r="K177" s="8"/>
      <c r="U177" s="10"/>
    </row>
    <row r="178" ht="15.75" customHeight="1">
      <c r="E178" s="6"/>
      <c r="F178" s="6"/>
      <c r="J178" s="5"/>
      <c r="K178" s="8"/>
      <c r="U178" s="10"/>
    </row>
    <row r="179" ht="15.75" customHeight="1">
      <c r="E179" s="6"/>
      <c r="F179" s="6"/>
      <c r="J179" s="5"/>
      <c r="K179" s="8"/>
      <c r="U179" s="10"/>
    </row>
    <row r="180" ht="15.75" customHeight="1">
      <c r="E180" s="6"/>
      <c r="F180" s="6"/>
      <c r="J180" s="5"/>
      <c r="K180" s="8"/>
      <c r="U180" s="10"/>
    </row>
    <row r="181" ht="15.75" customHeight="1">
      <c r="E181" s="6"/>
      <c r="F181" s="6"/>
      <c r="J181" s="5"/>
      <c r="K181" s="8"/>
      <c r="U181" s="10"/>
    </row>
    <row r="182" ht="15.75" customHeight="1">
      <c r="E182" s="6"/>
      <c r="F182" s="6"/>
      <c r="J182" s="5"/>
      <c r="K182" s="8"/>
      <c r="U182" s="10"/>
    </row>
    <row r="183" ht="15.75" customHeight="1">
      <c r="E183" s="6"/>
      <c r="F183" s="6"/>
      <c r="J183" s="5"/>
      <c r="K183" s="8"/>
      <c r="U183" s="10"/>
    </row>
    <row r="184" ht="15.75" customHeight="1">
      <c r="E184" s="6"/>
      <c r="F184" s="6"/>
      <c r="J184" s="5"/>
      <c r="K184" s="8"/>
      <c r="U184" s="10"/>
    </row>
    <row r="185" ht="15.75" customHeight="1">
      <c r="E185" s="6"/>
      <c r="F185" s="6"/>
      <c r="J185" s="5"/>
      <c r="K185" s="8"/>
      <c r="U185" s="10"/>
    </row>
    <row r="186" ht="15.75" customHeight="1">
      <c r="E186" s="6"/>
      <c r="F186" s="6"/>
      <c r="J186" s="5"/>
      <c r="K186" s="8"/>
      <c r="U186" s="10"/>
    </row>
    <row r="187" ht="15.75" customHeight="1">
      <c r="E187" s="6"/>
      <c r="F187" s="6"/>
      <c r="J187" s="5"/>
      <c r="K187" s="8"/>
      <c r="U187" s="10"/>
    </row>
    <row r="188" ht="15.75" customHeight="1">
      <c r="E188" s="6"/>
      <c r="F188" s="6"/>
      <c r="J188" s="5"/>
      <c r="K188" s="8"/>
      <c r="U188" s="10"/>
    </row>
    <row r="189" ht="15.75" customHeight="1">
      <c r="E189" s="6"/>
      <c r="F189" s="6"/>
      <c r="J189" s="5"/>
      <c r="K189" s="8"/>
      <c r="U189" s="10"/>
    </row>
    <row r="190" ht="15.75" customHeight="1">
      <c r="E190" s="6"/>
      <c r="F190" s="6"/>
      <c r="J190" s="5"/>
      <c r="K190" s="8"/>
      <c r="U190" s="10"/>
    </row>
    <row r="191" ht="15.75" customHeight="1">
      <c r="E191" s="6"/>
      <c r="F191" s="6"/>
      <c r="J191" s="5"/>
      <c r="K191" s="8"/>
      <c r="U191" s="10"/>
    </row>
    <row r="192" ht="15.75" customHeight="1">
      <c r="E192" s="6"/>
      <c r="F192" s="6"/>
      <c r="J192" s="5"/>
      <c r="K192" s="8"/>
      <c r="U192" s="10"/>
    </row>
    <row r="193" ht="15.75" customHeight="1">
      <c r="E193" s="6"/>
      <c r="F193" s="6"/>
      <c r="J193" s="5"/>
      <c r="K193" s="8"/>
      <c r="U193" s="10"/>
    </row>
    <row r="194" ht="15.75" customHeight="1">
      <c r="E194" s="6"/>
      <c r="F194" s="6"/>
      <c r="J194" s="5"/>
      <c r="K194" s="8"/>
      <c r="U194" s="10"/>
    </row>
    <row r="195" ht="15.75" customHeight="1">
      <c r="E195" s="6"/>
      <c r="F195" s="6"/>
      <c r="J195" s="5"/>
      <c r="K195" s="8"/>
      <c r="U195" s="10"/>
    </row>
    <row r="196" ht="15.75" customHeight="1">
      <c r="E196" s="6"/>
      <c r="F196" s="6"/>
      <c r="J196" s="5"/>
      <c r="K196" s="8"/>
      <c r="U196" s="10"/>
    </row>
    <row r="197" ht="15.75" customHeight="1">
      <c r="E197" s="6"/>
      <c r="F197" s="6"/>
      <c r="J197" s="5"/>
      <c r="K197" s="8"/>
      <c r="U197" s="10"/>
    </row>
    <row r="198" ht="15.75" customHeight="1">
      <c r="E198" s="6"/>
      <c r="F198" s="6"/>
      <c r="J198" s="5"/>
      <c r="K198" s="8"/>
      <c r="U198" s="10"/>
    </row>
    <row r="199" ht="15.75" customHeight="1">
      <c r="E199" s="6"/>
      <c r="F199" s="6"/>
      <c r="J199" s="5"/>
      <c r="K199" s="8"/>
      <c r="U199" s="10"/>
    </row>
    <row r="200" ht="15.75" customHeight="1">
      <c r="E200" s="6"/>
      <c r="F200" s="6"/>
      <c r="J200" s="5"/>
      <c r="K200" s="8"/>
      <c r="U200" s="10"/>
    </row>
    <row r="201" ht="15.75" customHeight="1">
      <c r="E201" s="6"/>
      <c r="F201" s="6"/>
      <c r="J201" s="5"/>
      <c r="K201" s="8"/>
      <c r="U201" s="10"/>
    </row>
    <row r="202" ht="15.75" customHeight="1">
      <c r="E202" s="6"/>
      <c r="F202" s="6"/>
      <c r="J202" s="5"/>
      <c r="K202" s="8"/>
      <c r="U202" s="10"/>
    </row>
    <row r="203" ht="15.75" customHeight="1">
      <c r="E203" s="6"/>
      <c r="F203" s="6"/>
      <c r="J203" s="5"/>
      <c r="K203" s="8"/>
      <c r="U203" s="10"/>
    </row>
    <row r="204" ht="15.75" customHeight="1">
      <c r="E204" s="6"/>
      <c r="F204" s="6"/>
      <c r="J204" s="5"/>
      <c r="K204" s="8"/>
      <c r="U204" s="10"/>
    </row>
    <row r="205" ht="15.75" customHeight="1">
      <c r="E205" s="6"/>
      <c r="F205" s="6"/>
      <c r="J205" s="5"/>
      <c r="K205" s="8"/>
      <c r="U205" s="10"/>
    </row>
    <row r="206" ht="15.75" customHeight="1">
      <c r="E206" s="6"/>
      <c r="F206" s="6"/>
      <c r="J206" s="5"/>
      <c r="K206" s="8"/>
      <c r="U206" s="10"/>
    </row>
    <row r="207" ht="15.75" customHeight="1">
      <c r="E207" s="6"/>
      <c r="F207" s="6"/>
      <c r="J207" s="5"/>
      <c r="K207" s="8"/>
      <c r="U207" s="10"/>
    </row>
    <row r="208" ht="15.75" customHeight="1">
      <c r="E208" s="6"/>
      <c r="F208" s="6"/>
      <c r="J208" s="5"/>
      <c r="K208" s="8"/>
      <c r="U208" s="10"/>
    </row>
    <row r="209" ht="15.75" customHeight="1">
      <c r="E209" s="6"/>
      <c r="F209" s="6"/>
      <c r="J209" s="5"/>
      <c r="K209" s="8"/>
      <c r="U209" s="10"/>
    </row>
    <row r="210" ht="15.75" customHeight="1">
      <c r="E210" s="6"/>
      <c r="F210" s="6"/>
      <c r="J210" s="5"/>
      <c r="K210" s="8"/>
      <c r="U210" s="10"/>
    </row>
    <row r="211" ht="15.75" customHeight="1">
      <c r="E211" s="6"/>
      <c r="F211" s="6"/>
      <c r="J211" s="5"/>
      <c r="K211" s="8"/>
      <c r="U211" s="10"/>
    </row>
    <row r="212" ht="15.75" customHeight="1">
      <c r="E212" s="6"/>
      <c r="F212" s="6"/>
      <c r="J212" s="5"/>
      <c r="K212" s="8"/>
      <c r="U212" s="10"/>
    </row>
    <row r="213" ht="15.75" customHeight="1">
      <c r="E213" s="6"/>
      <c r="F213" s="6"/>
      <c r="J213" s="5"/>
      <c r="K213" s="8"/>
      <c r="U213" s="10"/>
    </row>
    <row r="214" ht="15.75" customHeight="1">
      <c r="E214" s="6"/>
      <c r="F214" s="6"/>
      <c r="J214" s="5"/>
      <c r="K214" s="8"/>
      <c r="U214" s="10"/>
    </row>
    <row r="215" ht="15.75" customHeight="1">
      <c r="E215" s="6"/>
      <c r="F215" s="6"/>
      <c r="J215" s="5"/>
      <c r="K215" s="8"/>
      <c r="U215" s="10"/>
    </row>
    <row r="216" ht="15.75" customHeight="1">
      <c r="E216" s="6"/>
      <c r="F216" s="6"/>
      <c r="J216" s="5"/>
      <c r="K216" s="8"/>
      <c r="U216" s="10"/>
    </row>
    <row r="217" ht="15.75" customHeight="1">
      <c r="E217" s="6"/>
      <c r="F217" s="6"/>
      <c r="J217" s="5"/>
      <c r="K217" s="8"/>
      <c r="U217" s="10"/>
    </row>
    <row r="218" ht="15.75" customHeight="1">
      <c r="E218" s="6"/>
      <c r="F218" s="6"/>
      <c r="J218" s="5"/>
      <c r="K218" s="8"/>
      <c r="U218" s="10"/>
    </row>
    <row r="219" ht="15.75" customHeight="1">
      <c r="E219" s="6"/>
      <c r="F219" s="6"/>
      <c r="J219" s="5"/>
      <c r="K219" s="8"/>
      <c r="U219" s="10"/>
    </row>
    <row r="220" ht="15.75" customHeight="1">
      <c r="E220" s="6"/>
      <c r="F220" s="6"/>
      <c r="J220" s="5"/>
      <c r="K220" s="8"/>
      <c r="U220" s="10"/>
    </row>
    <row r="221" ht="15.75" customHeight="1">
      <c r="E221" s="6"/>
      <c r="F221" s="6"/>
      <c r="J221" s="5"/>
      <c r="K221" s="8"/>
      <c r="U221" s="10"/>
    </row>
    <row r="222" ht="15.75" customHeight="1">
      <c r="E222" s="6"/>
      <c r="F222" s="6"/>
      <c r="J222" s="5"/>
      <c r="K222" s="8"/>
      <c r="U222" s="10"/>
    </row>
    <row r="223" ht="15.75" customHeight="1">
      <c r="E223" s="6"/>
      <c r="F223" s="6"/>
      <c r="J223" s="5"/>
      <c r="K223" s="8"/>
      <c r="U223" s="10"/>
    </row>
    <row r="224" ht="15.75" customHeight="1">
      <c r="E224" s="6"/>
      <c r="F224" s="6"/>
      <c r="J224" s="5"/>
      <c r="K224" s="8"/>
      <c r="U224" s="10"/>
    </row>
    <row r="225" ht="15.75" customHeight="1">
      <c r="E225" s="6"/>
      <c r="F225" s="6"/>
      <c r="J225" s="5"/>
      <c r="K225" s="8"/>
      <c r="U225" s="10"/>
    </row>
    <row r="226" ht="15.75" customHeight="1">
      <c r="E226" s="6"/>
      <c r="F226" s="6"/>
      <c r="J226" s="5"/>
      <c r="K226" s="8"/>
      <c r="U226" s="10"/>
    </row>
    <row r="227" ht="15.75" customHeight="1">
      <c r="E227" s="6"/>
      <c r="F227" s="6"/>
      <c r="J227" s="5"/>
      <c r="K227" s="8"/>
      <c r="U227" s="10"/>
    </row>
    <row r="228" ht="15.75" customHeight="1">
      <c r="E228" s="6"/>
      <c r="F228" s="6"/>
      <c r="J228" s="5"/>
      <c r="K228" s="8"/>
      <c r="U228" s="10"/>
    </row>
    <row r="229" ht="15.75" customHeight="1">
      <c r="E229" s="6"/>
      <c r="F229" s="6"/>
      <c r="J229" s="5"/>
      <c r="K229" s="8"/>
      <c r="U229" s="10"/>
    </row>
    <row r="230" ht="15.75" customHeight="1">
      <c r="E230" s="6"/>
      <c r="F230" s="6"/>
      <c r="J230" s="5"/>
      <c r="K230" s="8"/>
      <c r="U230" s="10"/>
    </row>
    <row r="231" ht="15.75" customHeight="1">
      <c r="E231" s="6"/>
      <c r="F231" s="6"/>
      <c r="J231" s="5"/>
      <c r="K231" s="8"/>
      <c r="U231" s="10"/>
    </row>
    <row r="232" ht="15.75" customHeight="1">
      <c r="E232" s="6"/>
      <c r="F232" s="6"/>
      <c r="J232" s="5"/>
      <c r="K232" s="8"/>
      <c r="U232" s="10"/>
    </row>
    <row r="233" ht="15.75" customHeight="1">
      <c r="E233" s="6"/>
      <c r="F233" s="6"/>
      <c r="J233" s="5"/>
      <c r="K233" s="8"/>
      <c r="U233" s="10"/>
    </row>
    <row r="234" ht="15.75" customHeight="1">
      <c r="E234" s="6"/>
      <c r="F234" s="6"/>
      <c r="J234" s="5"/>
      <c r="K234" s="8"/>
      <c r="U234" s="10"/>
    </row>
    <row r="235" ht="15.75" customHeight="1">
      <c r="E235" s="6"/>
      <c r="F235" s="6"/>
      <c r="J235" s="5"/>
      <c r="K235" s="8"/>
      <c r="U235" s="10"/>
    </row>
    <row r="236" ht="15.75" customHeight="1">
      <c r="E236" s="6"/>
      <c r="F236" s="6"/>
      <c r="J236" s="5"/>
      <c r="K236" s="8"/>
      <c r="U236" s="10"/>
    </row>
    <row r="237" ht="15.75" customHeight="1">
      <c r="E237" s="6"/>
      <c r="F237" s="6"/>
      <c r="J237" s="5"/>
      <c r="K237" s="8"/>
      <c r="U237" s="10"/>
    </row>
    <row r="238" ht="15.75" customHeight="1">
      <c r="E238" s="6"/>
      <c r="F238" s="6"/>
      <c r="J238" s="5"/>
      <c r="K238" s="8"/>
      <c r="U238" s="10"/>
    </row>
    <row r="239" ht="15.75" customHeight="1">
      <c r="E239" s="6"/>
      <c r="F239" s="6"/>
      <c r="J239" s="5"/>
      <c r="K239" s="8"/>
      <c r="U239" s="10"/>
    </row>
    <row r="240" ht="15.75" customHeight="1">
      <c r="E240" s="6"/>
      <c r="F240" s="6"/>
      <c r="J240" s="5"/>
      <c r="K240" s="8"/>
      <c r="U240" s="10"/>
    </row>
    <row r="241" ht="15.75" customHeight="1">
      <c r="E241" s="6"/>
      <c r="F241" s="6"/>
      <c r="J241" s="5"/>
      <c r="K241" s="8"/>
      <c r="U241" s="10"/>
    </row>
    <row r="242" ht="15.75" customHeight="1">
      <c r="E242" s="6"/>
      <c r="F242" s="6"/>
      <c r="J242" s="5"/>
      <c r="K242" s="8"/>
      <c r="U242" s="10"/>
    </row>
    <row r="243" ht="15.75" customHeight="1">
      <c r="E243" s="6"/>
      <c r="F243" s="6"/>
      <c r="J243" s="5"/>
      <c r="K243" s="8"/>
      <c r="U243" s="10"/>
    </row>
    <row r="244" ht="15.75" customHeight="1">
      <c r="E244" s="6"/>
      <c r="F244" s="6"/>
      <c r="J244" s="5"/>
      <c r="K244" s="8"/>
      <c r="U244" s="10"/>
    </row>
    <row r="245" ht="15.75" customHeight="1">
      <c r="E245" s="6"/>
      <c r="F245" s="6"/>
      <c r="J245" s="5"/>
      <c r="K245" s="8"/>
      <c r="U245" s="10"/>
    </row>
    <row r="246" ht="15.75" customHeight="1">
      <c r="E246" s="6"/>
      <c r="F246" s="6"/>
      <c r="J246" s="5"/>
      <c r="K246" s="8"/>
      <c r="U246" s="10"/>
    </row>
    <row r="247" ht="15.75" customHeight="1">
      <c r="E247" s="6"/>
      <c r="F247" s="6"/>
      <c r="J247" s="5"/>
      <c r="K247" s="8"/>
      <c r="U247" s="10"/>
    </row>
    <row r="248" ht="15.75" customHeight="1">
      <c r="E248" s="6"/>
      <c r="F248" s="6"/>
      <c r="J248" s="5"/>
      <c r="K248" s="8"/>
      <c r="U248" s="10"/>
    </row>
    <row r="249" ht="15.75" customHeight="1">
      <c r="E249" s="6"/>
      <c r="F249" s="6"/>
      <c r="J249" s="5"/>
      <c r="K249" s="8"/>
      <c r="U249" s="10"/>
    </row>
    <row r="250" ht="15.75" customHeight="1">
      <c r="E250" s="6"/>
      <c r="F250" s="6"/>
      <c r="J250" s="5"/>
      <c r="K250" s="8"/>
      <c r="U250" s="10"/>
    </row>
    <row r="251" ht="15.75" customHeight="1">
      <c r="E251" s="6"/>
      <c r="F251" s="6"/>
      <c r="J251" s="5"/>
      <c r="K251" s="8"/>
      <c r="U251" s="10"/>
    </row>
    <row r="252" ht="15.75" customHeight="1">
      <c r="E252" s="6"/>
      <c r="F252" s="6"/>
      <c r="J252" s="5"/>
      <c r="K252" s="8"/>
      <c r="U252" s="10"/>
    </row>
    <row r="253" ht="15.75" customHeight="1">
      <c r="E253" s="6"/>
      <c r="F253" s="6"/>
      <c r="J253" s="5"/>
      <c r="K253" s="8"/>
      <c r="U253" s="10"/>
    </row>
    <row r="254" ht="15.75" customHeight="1">
      <c r="E254" s="6"/>
      <c r="F254" s="6"/>
      <c r="J254" s="5"/>
      <c r="K254" s="8"/>
      <c r="U254" s="10"/>
    </row>
    <row r="255" ht="15.75" customHeight="1">
      <c r="E255" s="6"/>
      <c r="F255" s="6"/>
      <c r="J255" s="5"/>
      <c r="K255" s="8"/>
      <c r="U255" s="10"/>
    </row>
    <row r="256" ht="15.75" customHeight="1">
      <c r="E256" s="6"/>
      <c r="F256" s="6"/>
      <c r="J256" s="5"/>
      <c r="K256" s="8"/>
      <c r="U256" s="10"/>
    </row>
    <row r="257" ht="15.75" customHeight="1">
      <c r="E257" s="6"/>
      <c r="F257" s="6"/>
      <c r="J257" s="5"/>
      <c r="K257" s="8"/>
      <c r="U257" s="10"/>
    </row>
    <row r="258" ht="15.75" customHeight="1">
      <c r="E258" s="6"/>
      <c r="F258" s="6"/>
      <c r="J258" s="5"/>
      <c r="K258" s="8"/>
      <c r="U258" s="10"/>
    </row>
    <row r="259" ht="15.75" customHeight="1">
      <c r="E259" s="6"/>
      <c r="F259" s="6"/>
      <c r="J259" s="5"/>
      <c r="K259" s="8"/>
      <c r="U259" s="10"/>
    </row>
    <row r="260" ht="15.75" customHeight="1">
      <c r="E260" s="6"/>
      <c r="F260" s="6"/>
      <c r="J260" s="5"/>
      <c r="K260" s="8"/>
      <c r="U260" s="10"/>
    </row>
    <row r="261" ht="15.75" customHeight="1">
      <c r="E261" s="6"/>
      <c r="F261" s="6"/>
      <c r="J261" s="5"/>
      <c r="K261" s="8"/>
      <c r="U261" s="10"/>
    </row>
    <row r="262" ht="15.75" customHeight="1">
      <c r="E262" s="6"/>
      <c r="F262" s="6"/>
      <c r="J262" s="5"/>
      <c r="K262" s="8"/>
      <c r="U262" s="10"/>
    </row>
    <row r="263" ht="15.75" customHeight="1">
      <c r="E263" s="6"/>
      <c r="F263" s="6"/>
      <c r="J263" s="5"/>
      <c r="K263" s="8"/>
      <c r="U263" s="10"/>
    </row>
    <row r="264" ht="15.75" customHeight="1">
      <c r="E264" s="6"/>
      <c r="F264" s="6"/>
      <c r="J264" s="5"/>
      <c r="K264" s="8"/>
      <c r="U264" s="10"/>
    </row>
    <row r="265" ht="15.75" customHeight="1">
      <c r="E265" s="6"/>
      <c r="F265" s="6"/>
      <c r="J265" s="5"/>
      <c r="K265" s="8"/>
      <c r="U265" s="10"/>
    </row>
    <row r="266" ht="15.75" customHeight="1">
      <c r="E266" s="6"/>
      <c r="F266" s="6"/>
      <c r="J266" s="5"/>
      <c r="K266" s="8"/>
      <c r="U266" s="10"/>
    </row>
    <row r="267" ht="15.75" customHeight="1">
      <c r="E267" s="6"/>
      <c r="F267" s="6"/>
      <c r="J267" s="5"/>
      <c r="K267" s="8"/>
      <c r="U267" s="10"/>
    </row>
    <row r="268" ht="15.75" customHeight="1">
      <c r="E268" s="6"/>
      <c r="F268" s="6"/>
      <c r="J268" s="5"/>
      <c r="K268" s="8"/>
      <c r="U268" s="10"/>
    </row>
    <row r="269" ht="15.75" customHeight="1">
      <c r="E269" s="6"/>
      <c r="F269" s="6"/>
      <c r="J269" s="5"/>
      <c r="K269" s="8"/>
      <c r="U269" s="10"/>
    </row>
    <row r="270" ht="15.75" customHeight="1">
      <c r="E270" s="6"/>
      <c r="F270" s="6"/>
      <c r="J270" s="5"/>
      <c r="K270" s="8"/>
      <c r="U270" s="10"/>
    </row>
    <row r="271" ht="15.75" customHeight="1">
      <c r="E271" s="6"/>
      <c r="F271" s="6"/>
      <c r="J271" s="5"/>
      <c r="K271" s="8"/>
      <c r="U271" s="10"/>
    </row>
    <row r="272" ht="15.75" customHeight="1">
      <c r="E272" s="6"/>
      <c r="F272" s="6"/>
      <c r="J272" s="5"/>
      <c r="K272" s="8"/>
      <c r="U272" s="10"/>
    </row>
    <row r="273" ht="15.75" customHeight="1">
      <c r="E273" s="6"/>
      <c r="F273" s="6"/>
      <c r="J273" s="5"/>
      <c r="K273" s="8"/>
      <c r="U273" s="10"/>
    </row>
    <row r="274" ht="15.75" customHeight="1">
      <c r="E274" s="6"/>
      <c r="F274" s="6"/>
      <c r="J274" s="5"/>
      <c r="K274" s="8"/>
      <c r="U274" s="10"/>
    </row>
    <row r="275" ht="15.75" customHeight="1">
      <c r="E275" s="6"/>
      <c r="F275" s="6"/>
      <c r="J275" s="5"/>
      <c r="K275" s="8"/>
      <c r="U275" s="10"/>
    </row>
    <row r="276" ht="15.75" customHeight="1">
      <c r="E276" s="6"/>
      <c r="F276" s="6"/>
      <c r="J276" s="5"/>
      <c r="K276" s="8"/>
      <c r="U276" s="10"/>
    </row>
    <row r="277" ht="15.75" customHeight="1">
      <c r="E277" s="6"/>
      <c r="F277" s="6"/>
      <c r="J277" s="5"/>
      <c r="K277" s="8"/>
      <c r="U277" s="10"/>
    </row>
    <row r="278" ht="15.75" customHeight="1">
      <c r="E278" s="6"/>
      <c r="F278" s="6"/>
      <c r="J278" s="5"/>
      <c r="K278" s="8"/>
      <c r="U278" s="10"/>
    </row>
    <row r="279" ht="15.75" customHeight="1">
      <c r="E279" s="6"/>
      <c r="F279" s="6"/>
      <c r="J279" s="5"/>
      <c r="K279" s="8"/>
      <c r="U279" s="10"/>
    </row>
    <row r="280" ht="15.75" customHeight="1">
      <c r="E280" s="6"/>
      <c r="F280" s="6"/>
      <c r="J280" s="5"/>
      <c r="K280" s="8"/>
      <c r="U280" s="10"/>
    </row>
    <row r="281" ht="15.75" customHeight="1">
      <c r="E281" s="6"/>
      <c r="F281" s="6"/>
      <c r="J281" s="5"/>
      <c r="K281" s="8"/>
      <c r="U281" s="10"/>
    </row>
    <row r="282" ht="15.75" customHeight="1">
      <c r="E282" s="6"/>
      <c r="F282" s="6"/>
      <c r="J282" s="5"/>
      <c r="K282" s="8"/>
      <c r="U282" s="10"/>
    </row>
    <row r="283" ht="15.75" customHeight="1">
      <c r="E283" s="6"/>
      <c r="F283" s="6"/>
      <c r="J283" s="5"/>
      <c r="K283" s="8"/>
      <c r="U283" s="10"/>
    </row>
    <row r="284" ht="15.75" customHeight="1">
      <c r="E284" s="6"/>
      <c r="F284" s="6"/>
      <c r="J284" s="5"/>
      <c r="K284" s="8"/>
      <c r="U284" s="10"/>
    </row>
    <row r="285" ht="15.75" customHeight="1">
      <c r="E285" s="6"/>
      <c r="F285" s="6"/>
      <c r="J285" s="5"/>
      <c r="K285" s="8"/>
      <c r="U285" s="10"/>
    </row>
    <row r="286" ht="15.75" customHeight="1">
      <c r="E286" s="6"/>
      <c r="F286" s="6"/>
      <c r="J286" s="5"/>
      <c r="K286" s="8"/>
      <c r="U286" s="10"/>
    </row>
    <row r="287" ht="15.75" customHeight="1">
      <c r="E287" s="6"/>
      <c r="F287" s="6"/>
      <c r="J287" s="5"/>
      <c r="K287" s="8"/>
      <c r="U287" s="10"/>
    </row>
    <row r="288" ht="15.75" customHeight="1">
      <c r="E288" s="6"/>
      <c r="F288" s="6"/>
      <c r="J288" s="5"/>
      <c r="K288" s="8"/>
      <c r="U288" s="10"/>
    </row>
    <row r="289" ht="15.75" customHeight="1">
      <c r="E289" s="6"/>
      <c r="F289" s="6"/>
      <c r="J289" s="5"/>
      <c r="K289" s="8"/>
      <c r="U289" s="10"/>
    </row>
    <row r="290" ht="15.75" customHeight="1">
      <c r="E290" s="6"/>
      <c r="F290" s="6"/>
      <c r="J290" s="5"/>
      <c r="K290" s="8"/>
      <c r="U290" s="10"/>
    </row>
    <row r="291" ht="15.75" customHeight="1">
      <c r="E291" s="6"/>
      <c r="F291" s="6"/>
      <c r="J291" s="5"/>
      <c r="K291" s="8"/>
      <c r="U291" s="10"/>
    </row>
    <row r="292" ht="15.75" customHeight="1">
      <c r="E292" s="6"/>
      <c r="F292" s="6"/>
      <c r="J292" s="5"/>
      <c r="K292" s="8"/>
      <c r="U292" s="10"/>
    </row>
    <row r="293" ht="15.75" customHeight="1">
      <c r="E293" s="6"/>
      <c r="F293" s="6"/>
      <c r="J293" s="5"/>
      <c r="K293" s="8"/>
      <c r="U293" s="10"/>
    </row>
    <row r="294" ht="15.75" customHeight="1">
      <c r="E294" s="6"/>
      <c r="F294" s="6"/>
      <c r="J294" s="5"/>
      <c r="K294" s="8"/>
      <c r="U294" s="10"/>
    </row>
    <row r="295" ht="15.75" customHeight="1">
      <c r="E295" s="6"/>
      <c r="F295" s="6"/>
      <c r="J295" s="5"/>
      <c r="K295" s="8"/>
      <c r="U295" s="10"/>
    </row>
    <row r="296" ht="15.75" customHeight="1">
      <c r="E296" s="6"/>
      <c r="F296" s="6"/>
      <c r="J296" s="5"/>
      <c r="K296" s="8"/>
      <c r="U296" s="10"/>
    </row>
    <row r="297" ht="15.75" customHeight="1">
      <c r="E297" s="6"/>
      <c r="F297" s="6"/>
      <c r="J297" s="5"/>
      <c r="K297" s="8"/>
      <c r="U297" s="10"/>
    </row>
    <row r="298" ht="15.75" customHeight="1">
      <c r="E298" s="6"/>
      <c r="F298" s="6"/>
      <c r="J298" s="5"/>
      <c r="K298" s="8"/>
      <c r="U298" s="10"/>
    </row>
    <row r="299" ht="15.75" customHeight="1">
      <c r="E299" s="6"/>
      <c r="F299" s="6"/>
      <c r="J299" s="5"/>
      <c r="K299" s="8"/>
      <c r="U299" s="10"/>
    </row>
    <row r="300" ht="15.75" customHeight="1">
      <c r="E300" s="6"/>
      <c r="F300" s="6"/>
      <c r="J300" s="5"/>
      <c r="K300" s="8"/>
      <c r="U300" s="10"/>
    </row>
    <row r="301" ht="15.75" customHeight="1">
      <c r="E301" s="6"/>
      <c r="F301" s="6"/>
      <c r="J301" s="5"/>
      <c r="K301" s="8"/>
      <c r="U301" s="10"/>
    </row>
    <row r="302" ht="15.75" customHeight="1">
      <c r="E302" s="6"/>
      <c r="F302" s="6"/>
      <c r="J302" s="5"/>
      <c r="K302" s="8"/>
      <c r="U302" s="10"/>
    </row>
    <row r="303" ht="15.75" customHeight="1">
      <c r="E303" s="6"/>
      <c r="F303" s="6"/>
      <c r="J303" s="5"/>
      <c r="K303" s="8"/>
      <c r="U303" s="10"/>
    </row>
    <row r="304" ht="15.75" customHeight="1">
      <c r="E304" s="6"/>
      <c r="F304" s="6"/>
      <c r="J304" s="5"/>
      <c r="K304" s="8"/>
      <c r="U304" s="10"/>
    </row>
    <row r="305" ht="15.75" customHeight="1">
      <c r="E305" s="6"/>
      <c r="F305" s="6"/>
      <c r="J305" s="5"/>
      <c r="K305" s="8"/>
      <c r="U305" s="10"/>
    </row>
    <row r="306" ht="15.75" customHeight="1">
      <c r="E306" s="6"/>
      <c r="F306" s="6"/>
      <c r="J306" s="5"/>
      <c r="K306" s="8"/>
      <c r="U306" s="10"/>
    </row>
    <row r="307" ht="15.75" customHeight="1">
      <c r="E307" s="6"/>
      <c r="F307" s="6"/>
      <c r="J307" s="5"/>
      <c r="K307" s="8"/>
      <c r="U307" s="10"/>
    </row>
    <row r="308" ht="15.75" customHeight="1">
      <c r="E308" s="6"/>
      <c r="F308" s="6"/>
      <c r="K308" s="8"/>
      <c r="U308" s="10"/>
    </row>
    <row r="309" ht="15.75" customHeight="1">
      <c r="E309" s="6"/>
      <c r="F309" s="6"/>
      <c r="K309" s="8"/>
      <c r="U309" s="10"/>
    </row>
    <row r="310" ht="15.75" customHeight="1">
      <c r="E310" s="6"/>
      <c r="F310" s="6"/>
      <c r="K310" s="8"/>
      <c r="U310" s="10"/>
    </row>
    <row r="311" ht="15.75" customHeight="1">
      <c r="E311" s="6"/>
      <c r="F311" s="6"/>
      <c r="U311" s="10"/>
    </row>
    <row r="312" ht="15.75" customHeight="1">
      <c r="E312" s="6"/>
      <c r="F312" s="6"/>
      <c r="U312" s="10"/>
    </row>
    <row r="313" ht="15.75" customHeight="1">
      <c r="E313" s="6"/>
      <c r="F313" s="6"/>
      <c r="U313" s="10"/>
    </row>
    <row r="314" ht="15.75" customHeight="1">
      <c r="E314" s="6"/>
      <c r="F314" s="6"/>
      <c r="U314" s="10"/>
    </row>
    <row r="315" ht="15.75" customHeight="1">
      <c r="E315" s="6"/>
      <c r="F315" s="6"/>
      <c r="U315" s="10"/>
    </row>
    <row r="316" ht="15.75" customHeight="1">
      <c r="E316" s="6"/>
      <c r="F316" s="6"/>
      <c r="U316" s="10"/>
    </row>
    <row r="317" ht="15.75" customHeight="1">
      <c r="E317" s="6"/>
      <c r="F317" s="6"/>
      <c r="U317" s="10"/>
    </row>
    <row r="318" ht="15.75" customHeight="1">
      <c r="E318" s="6"/>
      <c r="F318" s="6"/>
      <c r="U318" s="10"/>
    </row>
    <row r="319" ht="15.75" customHeight="1">
      <c r="E319" s="6"/>
      <c r="F319" s="6"/>
      <c r="U319" s="10"/>
    </row>
    <row r="320" ht="15.75" customHeight="1">
      <c r="E320" s="6"/>
      <c r="F320" s="6"/>
      <c r="U320" s="10"/>
    </row>
    <row r="321" ht="15.75" customHeight="1">
      <c r="E321" s="6"/>
      <c r="F321" s="6"/>
      <c r="U321" s="10"/>
    </row>
    <row r="322" ht="15.75" customHeight="1">
      <c r="E322" s="6"/>
      <c r="F322" s="6"/>
      <c r="U322" s="10"/>
    </row>
    <row r="323" ht="15.75" customHeight="1">
      <c r="E323" s="6"/>
      <c r="F323" s="6"/>
      <c r="U323" s="10"/>
    </row>
    <row r="324" ht="15.75" customHeight="1">
      <c r="E324" s="6"/>
      <c r="F324" s="6"/>
      <c r="U324" s="10"/>
    </row>
    <row r="325" ht="15.75" customHeight="1">
      <c r="E325" s="6"/>
      <c r="F325" s="6"/>
      <c r="U325" s="10"/>
    </row>
    <row r="326" ht="15.75" customHeight="1">
      <c r="E326" s="6"/>
      <c r="F326" s="6"/>
      <c r="U326" s="10"/>
    </row>
    <row r="327" ht="15.75" customHeight="1">
      <c r="E327" s="6"/>
      <c r="F327" s="6"/>
      <c r="U327" s="10"/>
    </row>
    <row r="328" ht="15.75" customHeight="1">
      <c r="E328" s="6"/>
      <c r="F328" s="6"/>
      <c r="U328" s="10"/>
    </row>
    <row r="329" ht="15.75" customHeight="1">
      <c r="E329" s="6"/>
      <c r="F329" s="6"/>
      <c r="U329" s="10"/>
    </row>
    <row r="330" ht="15.75" customHeight="1">
      <c r="E330" s="6"/>
      <c r="F330" s="6"/>
      <c r="U330" s="10"/>
    </row>
    <row r="331" ht="15.75" customHeight="1">
      <c r="E331" s="6"/>
      <c r="F331" s="6"/>
      <c r="U331" s="10"/>
    </row>
    <row r="332" ht="15.75" customHeight="1">
      <c r="E332" s="6"/>
      <c r="F332" s="6"/>
      <c r="U332" s="10"/>
    </row>
    <row r="333" ht="15.75" customHeight="1">
      <c r="E333" s="6"/>
      <c r="F333" s="6"/>
      <c r="U333" s="10"/>
    </row>
    <row r="334" ht="15.75" customHeight="1">
      <c r="E334" s="6"/>
      <c r="F334" s="6"/>
      <c r="U334" s="10"/>
    </row>
    <row r="335" ht="15.75" customHeight="1">
      <c r="E335" s="6"/>
      <c r="F335" s="6"/>
      <c r="U335" s="10"/>
    </row>
    <row r="336" ht="15.75" customHeight="1">
      <c r="E336" s="6"/>
      <c r="F336" s="6"/>
      <c r="U336" s="10"/>
    </row>
    <row r="337" ht="15.75" customHeight="1">
      <c r="E337" s="6"/>
      <c r="F337" s="6"/>
      <c r="U337" s="10"/>
    </row>
    <row r="338" ht="15.75" customHeight="1">
      <c r="E338" s="6"/>
      <c r="F338" s="6"/>
      <c r="U338" s="10"/>
    </row>
    <row r="339" ht="15.75" customHeight="1">
      <c r="E339" s="6"/>
      <c r="F339" s="6"/>
      <c r="U339" s="10"/>
    </row>
    <row r="340" ht="15.75" customHeight="1">
      <c r="E340" s="6"/>
      <c r="F340" s="6"/>
      <c r="U340" s="10"/>
    </row>
    <row r="341" ht="15.75" customHeight="1">
      <c r="E341" s="6"/>
      <c r="F341" s="6"/>
      <c r="U341" s="10"/>
    </row>
    <row r="342" ht="15.75" customHeight="1">
      <c r="E342" s="6"/>
      <c r="F342" s="6"/>
      <c r="U342" s="10"/>
    </row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J2:J108 K2:K999 J113:J124 J128:J143 J145:J147 J149:J999">
    <cfRule type="cellIs" dxfId="0" priority="1" operator="lessThanOrEqual">
      <formula>0</formula>
    </cfRule>
  </conditionalFormatting>
  <conditionalFormatting sqref="J2:J108 K2:K999 J113:J124 J128:J143 J145:J147 J149:J999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" t="s">
        <v>131</v>
      </c>
      <c r="B1" s="18" t="s">
        <v>3</v>
      </c>
      <c r="C1" s="18" t="s">
        <v>132</v>
      </c>
      <c r="D1" s="18" t="s">
        <v>133</v>
      </c>
      <c r="E1" s="19" t="s">
        <v>134</v>
      </c>
      <c r="F1" s="20" t="s">
        <v>135</v>
      </c>
      <c r="G1" s="10" t="s">
        <v>136</v>
      </c>
      <c r="H1" s="5" t="s">
        <v>137</v>
      </c>
    </row>
    <row r="2" ht="15.75" customHeight="1">
      <c r="A2" s="5" t="s">
        <v>17</v>
      </c>
      <c r="B2" s="5">
        <v>2018.0</v>
      </c>
      <c r="C2" s="5" t="s">
        <v>32</v>
      </c>
      <c r="D2" s="5" t="s">
        <v>138</v>
      </c>
      <c r="E2" s="5"/>
      <c r="F2" s="5">
        <v>1000.0</v>
      </c>
      <c r="G2" s="10"/>
      <c r="H2" s="20">
        <f>SUM(F2:F996)</f>
        <v>810196</v>
      </c>
    </row>
    <row r="3" ht="15.75" customHeight="1">
      <c r="A3" s="5" t="s">
        <v>17</v>
      </c>
      <c r="B3" s="5">
        <v>2018.0</v>
      </c>
      <c r="C3" s="5" t="s">
        <v>90</v>
      </c>
      <c r="D3" s="5" t="s">
        <v>139</v>
      </c>
      <c r="E3" s="5"/>
      <c r="F3" s="5">
        <v>150.0</v>
      </c>
      <c r="G3" s="10"/>
    </row>
    <row r="4" ht="15.75" customHeight="1">
      <c r="A4" s="5" t="s">
        <v>17</v>
      </c>
      <c r="B4" s="5">
        <v>2018.0</v>
      </c>
      <c r="C4" s="5" t="s">
        <v>18</v>
      </c>
      <c r="D4" s="5" t="s">
        <v>140</v>
      </c>
      <c r="E4" s="5"/>
      <c r="F4" s="5">
        <v>5000.0</v>
      </c>
      <c r="G4" s="10"/>
    </row>
    <row r="5" ht="15.75" customHeight="1">
      <c r="A5" s="5" t="s">
        <v>17</v>
      </c>
      <c r="B5" s="5">
        <v>2018.0</v>
      </c>
      <c r="C5" s="5" t="s">
        <v>17</v>
      </c>
      <c r="D5" s="5" t="s">
        <v>141</v>
      </c>
      <c r="E5" s="5"/>
      <c r="F5" s="5">
        <v>2000.0</v>
      </c>
      <c r="G5" s="10"/>
    </row>
    <row r="6" ht="15.75" customHeight="1">
      <c r="A6" s="5" t="s">
        <v>17</v>
      </c>
      <c r="B6" s="5">
        <v>2018.0</v>
      </c>
      <c r="C6" s="5" t="s">
        <v>18</v>
      </c>
      <c r="D6" s="5" t="s">
        <v>142</v>
      </c>
      <c r="E6" s="5"/>
      <c r="F6" s="5">
        <v>1771.0</v>
      </c>
      <c r="G6" s="10"/>
    </row>
    <row r="7" ht="15.75" customHeight="1">
      <c r="A7" s="5" t="s">
        <v>17</v>
      </c>
      <c r="B7" s="5">
        <v>2018.0</v>
      </c>
      <c r="C7" s="5" t="s">
        <v>18</v>
      </c>
      <c r="D7" s="5" t="s">
        <v>143</v>
      </c>
      <c r="E7" s="5"/>
      <c r="F7" s="5">
        <v>140.0</v>
      </c>
      <c r="G7" s="10"/>
    </row>
    <row r="8" ht="15.75" customHeight="1">
      <c r="A8" s="5" t="s">
        <v>17</v>
      </c>
      <c r="B8" s="5">
        <v>2018.0</v>
      </c>
      <c r="C8" s="5" t="s">
        <v>18</v>
      </c>
      <c r="D8" s="5" t="s">
        <v>144</v>
      </c>
      <c r="E8" s="5"/>
      <c r="F8" s="5">
        <v>220.0</v>
      </c>
      <c r="G8" s="10"/>
    </row>
    <row r="9" ht="15.75" customHeight="1">
      <c r="A9" s="6">
        <v>43171.0</v>
      </c>
      <c r="B9" s="5">
        <v>2018.0</v>
      </c>
      <c r="C9" s="5" t="s">
        <v>18</v>
      </c>
      <c r="D9" s="5" t="s">
        <v>145</v>
      </c>
      <c r="E9" s="5"/>
      <c r="F9" s="5">
        <v>660.0</v>
      </c>
      <c r="G9" s="10"/>
    </row>
    <row r="10" ht="15.75" customHeight="1">
      <c r="A10" s="5" t="s">
        <v>17</v>
      </c>
      <c r="B10" s="5">
        <v>2018.0</v>
      </c>
      <c r="C10" s="5" t="s">
        <v>18</v>
      </c>
      <c r="D10" s="5" t="s">
        <v>146</v>
      </c>
      <c r="E10" s="5"/>
      <c r="F10" s="5">
        <v>436.0</v>
      </c>
      <c r="G10" s="10"/>
    </row>
    <row r="11" ht="15.75" customHeight="1">
      <c r="A11" s="6">
        <v>43179.0</v>
      </c>
      <c r="B11" s="5">
        <v>2018.0</v>
      </c>
      <c r="C11" s="5" t="s">
        <v>18</v>
      </c>
      <c r="D11" s="5" t="s">
        <v>147</v>
      </c>
      <c r="E11" s="5"/>
      <c r="F11" s="5">
        <v>3000.0</v>
      </c>
      <c r="G11" s="10"/>
    </row>
    <row r="12" ht="15.75" customHeight="1">
      <c r="A12" s="6">
        <v>43179.0</v>
      </c>
      <c r="B12" s="5">
        <v>2018.0</v>
      </c>
      <c r="C12" s="5" t="s">
        <v>18</v>
      </c>
      <c r="D12" s="5" t="s">
        <v>148</v>
      </c>
      <c r="E12" s="5"/>
      <c r="F12" s="5">
        <v>300.0</v>
      </c>
      <c r="G12" s="10"/>
    </row>
    <row r="13" ht="15.75" customHeight="1">
      <c r="A13" s="6">
        <v>43179.0</v>
      </c>
      <c r="B13" s="5">
        <v>2018.0</v>
      </c>
      <c r="C13" s="5" t="s">
        <v>18</v>
      </c>
      <c r="D13" s="5" t="s">
        <v>149</v>
      </c>
      <c r="E13" s="5"/>
      <c r="F13" s="5">
        <v>400.0</v>
      </c>
      <c r="G13" s="10"/>
    </row>
    <row r="14" ht="15.75" customHeight="1">
      <c r="A14" s="6">
        <v>43179.0</v>
      </c>
      <c r="B14" s="5">
        <v>2018.0</v>
      </c>
      <c r="C14" s="5" t="s">
        <v>18</v>
      </c>
      <c r="D14" s="5" t="s">
        <v>150</v>
      </c>
      <c r="E14" s="5"/>
      <c r="F14" s="5">
        <v>500.0</v>
      </c>
      <c r="G14" s="10"/>
    </row>
    <row r="15" ht="15.75" customHeight="1">
      <c r="A15" s="6">
        <v>43179.0</v>
      </c>
      <c r="B15" s="5">
        <v>2018.0</v>
      </c>
      <c r="C15" s="5" t="s">
        <v>18</v>
      </c>
      <c r="D15" s="5" t="s">
        <v>144</v>
      </c>
      <c r="E15" s="5"/>
      <c r="F15" s="5">
        <v>200.0</v>
      </c>
      <c r="G15" s="10"/>
    </row>
    <row r="16" ht="15.75" customHeight="1">
      <c r="A16" s="6">
        <v>43209.0</v>
      </c>
      <c r="B16" s="5">
        <v>2018.0</v>
      </c>
      <c r="C16" s="5" t="s">
        <v>18</v>
      </c>
      <c r="D16" s="5" t="s">
        <v>151</v>
      </c>
      <c r="E16" s="5"/>
      <c r="F16" s="5">
        <v>250.0</v>
      </c>
      <c r="G16" s="21" t="str">
        <f>HYPERLINK("https://photos.google.com/photo/AF1QipPEx1cIrGVylSEhd_cqV0Dg1Jk8Hss1y5BVeaZU","IER")</f>
        <v>IER</v>
      </c>
    </row>
    <row r="17" ht="15.75" customHeight="1">
      <c r="A17" s="6">
        <v>43209.0</v>
      </c>
      <c r="B17" s="5">
        <v>2018.0</v>
      </c>
      <c r="C17" s="5" t="s">
        <v>18</v>
      </c>
      <c r="D17" s="5" t="s">
        <v>152</v>
      </c>
      <c r="E17" s="5"/>
      <c r="F17" s="5">
        <v>400.0</v>
      </c>
      <c r="G17" s="21" t="str">
        <f>HYPERLINK("https://lh3.googleusercontent.com/ghzDd-yNk5sca1UCTENviQN1Dd9XGYMggJypf6SiEAY4tId42oxpm_o5ZaIab7R8xujc6S9Op3poZySlTqqXIZRvUV1GFKY86aWXeh62B8XCBKUX3cN5qZ5L8pUU5wE6lX8QYh4bBJ8TgM1XOdrzUcQnqVvT2IV6zTWRP0yLCn_5TZdPz0EIS6kdy3nV5Q4OBkeK3UM_bD8skU5NWhq48nLbIb8J7"&amp;"FHOQPLqyNmRkvpQaWRHfPJbvYxiBUnq1PpP_KY1YdlGpCZT50wwNlU2RBQ68uaUmRx8bnIlYcXnzhZClcy-V2bXHQtsQOy2Hz34U13g3a_dD1VpwSWY3B29l5EbtHfQFCFK-lVYj8lHyYn9GdPk2f0gb5lTdCJsQkkxU83cqD1UrcgIXS_2CSYEbVJQzlmSYOb4HHVUe-jHJBQmsjpVzCCJm-0rvH_quCZVWolWCovBobSw2YsAJ2uKXxL5xELH"&amp;"sKkGanhzn1sbifuqVkY2PpeiG-XFSumKaouz0xrQEIbzIBt6czNxvBNY6ZgcPSQY_ibXe7uFvXKvkqs-ac2fvbm7P6Fk75lU7-35JnfinYJ_rWG2Hhlfy4rBBuGTYJAH9-JFiCAcOK0=w151-h268-no","IER")</f>
        <v>IER</v>
      </c>
    </row>
    <row r="18" ht="15.75" customHeight="1">
      <c r="A18" s="6">
        <v>43210.0</v>
      </c>
      <c r="B18" s="5">
        <v>2018.0</v>
      </c>
      <c r="C18" s="5" t="s">
        <v>18</v>
      </c>
      <c r="D18" s="5" t="s">
        <v>153</v>
      </c>
      <c r="E18" s="5"/>
      <c r="F18" s="5">
        <v>1700.0</v>
      </c>
      <c r="G18" s="21" t="str">
        <f>HYPERLINK("https://lh3.googleusercontent.com/SnwoHSzgt5jzl106lp9m6BGbIZlYIMHCajZwsY2LSyNw0a1sOyCHFSRUKdQ_nVjK456hKmTOKNYd2iYgmiTHdYYKrn1sZNtsQwFqbr49OAcKAisuW0jyIicJMipx_TaLmJ3ukR3tIJIR5d2TkBN64bAXV42foKXAr2zSObIdbzdRBtaeQRkrDKB7OjAkfPeL8VcCiElg3fH4X_mn9yc9tNxFwgRNg"&amp;"TuSlRJUjqTbje8OfybpoRu4dtiX1QMyevcJJUOndXSFC30pdxmbY90alxbuFvs065olIGu5EWwMQj1t8v-TsCnLjIQPwbFazMjNxl86cWHlgVV4IQ0zL9U9CqCQUb871_njTNuC10EWkor-YToYWdfoAmco68rE850MSlHrwkbYc_23NBTRnllH-R26pn4nauQiFWF7YtHWJrq7FfHghs2Dp1pdYbafZRVo9WMRKimS4znRymwhCwpXXOLqQX7c"&amp;"5OzhurIQZUwwMY7sRFMCw42liZXhdkg1LdmsI482k_GzTWbM5FOsQS4pyTOQC2wNzByuox3vdwtPfIhR62c0g_cT5PYnkat_KLOAhrmX7UGSBtJXHrpMg9tKiwBf94meUdmxx9QS4c8=w499-h885-no","IER")</f>
        <v>IER</v>
      </c>
    </row>
    <row r="19" ht="15.75" customHeight="1">
      <c r="A19" s="6">
        <v>43210.0</v>
      </c>
      <c r="B19" s="5">
        <v>2018.0</v>
      </c>
      <c r="C19" s="5" t="s">
        <v>18</v>
      </c>
      <c r="D19" s="5" t="s">
        <v>154</v>
      </c>
      <c r="E19" s="5"/>
      <c r="F19" s="5">
        <v>600.0</v>
      </c>
      <c r="G19" s="21" t="str">
        <f>HYPERLINK("https://lh3.googleusercontent.com/aRPQnKpN5iWA8PE3551mjEz6kAiJ3_35XWONVxOMiP33LIVGCH4B8ZbLa2zYPQxuvvuqnMDoPwgmP09LVBSE-ebVbuqNaFRGeKYX6GT4w-86voh67On1cYTZ6OYCjMl_NchMuUWJGfmWW4QbYMBw7xFQS2jrSEmhPOQ62bKFMRX0pmr_vFj61U5gD8HBEAY6-PzytioT_TB6BCh-kB230lXo8V9jy"&amp;"FeD7Qn90pmvSXZe7d-EfNmHsQPWL1YG4eTP0lI0eyx4YAFVk2f7TWA6a0S9TOZbaQfx0ZcbV8AhoDTBsz39eqwVu99-m9OQw2IbuKb9pRJp5jDDaT882lUQYIazx7xpOSP7yI_9Sntg2f5d49GYDAianuIIxz7CYEfj_YQV4IuI5A-nUqjHW8W2Kzdp9Jz_4AGx4KMrmJGVZ4BZyKOK3ecu1CWatmAZhpbhTBG6Hn98nOngpRn-q4lZDLEXYk8o"&amp;"7FuAy5sjS6VDMxEhRcV2Kt9Yx8Ax68QHTB4qg9pNZJsrhvxDIVyd4dMoJvJO1i7pGRNydDCPXhO8On6kGv_dlx9UeZuNdZm1KHHMfUdSA9CQNC606ofQhf1_Zbb2oQmwDvHqqHYuOX8=w499-h885-no","IER")</f>
        <v>IER</v>
      </c>
    </row>
    <row r="20" ht="15.75" customHeight="1">
      <c r="A20" s="6">
        <v>43241.0</v>
      </c>
      <c r="B20" s="5">
        <v>2018.0</v>
      </c>
      <c r="C20" s="5" t="s">
        <v>32</v>
      </c>
      <c r="D20" s="5" t="s">
        <v>155</v>
      </c>
      <c r="E20" s="5"/>
      <c r="F20" s="5">
        <v>20.0</v>
      </c>
      <c r="G20" s="10"/>
    </row>
    <row r="21" ht="15.75" customHeight="1">
      <c r="A21" s="6">
        <v>43270.0</v>
      </c>
      <c r="B21" s="5">
        <v>2018.0</v>
      </c>
      <c r="C21" s="5" t="s">
        <v>80</v>
      </c>
      <c r="D21" s="5" t="s">
        <v>156</v>
      </c>
      <c r="E21" s="5"/>
      <c r="F21" s="5">
        <v>395.0</v>
      </c>
      <c r="G21" s="21" t="str">
        <f>HYPERLINK("https://photos.app.goo.gl/pAZxw35vfmskL2mJ8","IER")</f>
        <v>IER</v>
      </c>
    </row>
    <row r="22" ht="15.75" customHeight="1">
      <c r="A22" s="6">
        <v>43279.0</v>
      </c>
      <c r="B22" s="5">
        <v>2018.0</v>
      </c>
      <c r="C22" s="5" t="s">
        <v>17</v>
      </c>
      <c r="D22" s="5" t="s">
        <v>157</v>
      </c>
      <c r="E22" s="5"/>
      <c r="F22" s="5">
        <v>22.0</v>
      </c>
      <c r="G22" s="10"/>
    </row>
    <row r="23" ht="15.75" customHeight="1">
      <c r="A23" s="6">
        <v>43284.0</v>
      </c>
      <c r="B23" s="5">
        <v>2018.0</v>
      </c>
      <c r="C23" s="5" t="s">
        <v>17</v>
      </c>
      <c r="D23" s="5" t="s">
        <v>158</v>
      </c>
      <c r="E23" s="5"/>
      <c r="F23" s="5">
        <v>350.0</v>
      </c>
      <c r="G23" s="10"/>
    </row>
    <row r="24" ht="15.75" customHeight="1">
      <c r="A24" s="6">
        <v>43291.0</v>
      </c>
      <c r="B24" s="5">
        <v>2018.0</v>
      </c>
      <c r="C24" s="5" t="s">
        <v>80</v>
      </c>
      <c r="D24" s="5" t="s">
        <v>159</v>
      </c>
      <c r="E24" s="5"/>
      <c r="F24" s="5">
        <v>75.0</v>
      </c>
      <c r="G24" s="10"/>
    </row>
    <row r="25" ht="15.75" customHeight="1">
      <c r="A25" s="6">
        <v>43312.0</v>
      </c>
      <c r="B25" s="5">
        <v>2018.0</v>
      </c>
      <c r="C25" s="5" t="s">
        <v>90</v>
      </c>
      <c r="D25" s="5" t="s">
        <v>160</v>
      </c>
      <c r="E25" s="5"/>
      <c r="F25" s="5">
        <v>2800.0</v>
      </c>
      <c r="G25" s="21" t="str">
        <f>HYPERLINK("https://photos.app.goo.gl/omQ7ECyccKrTF5aLA","IER")</f>
        <v>IER</v>
      </c>
    </row>
    <row r="26" ht="15.75" customHeight="1">
      <c r="A26" s="6"/>
      <c r="B26" s="5">
        <v>2018.0</v>
      </c>
      <c r="C26" s="5" t="s">
        <v>90</v>
      </c>
      <c r="D26" s="5" t="s">
        <v>161</v>
      </c>
      <c r="E26" s="5"/>
      <c r="F26" s="5">
        <v>1800.0</v>
      </c>
      <c r="G26" s="21" t="str">
        <f>HYPERLINK("https://photos.app.goo.gl/cV1K4WCuwjrJYub96","IER")</f>
        <v>IER</v>
      </c>
    </row>
    <row r="27" ht="15.75" customHeight="1">
      <c r="A27" s="6">
        <v>43343.0</v>
      </c>
      <c r="B27" s="5">
        <v>2018.0</v>
      </c>
      <c r="C27" s="5" t="s">
        <v>90</v>
      </c>
      <c r="D27" s="5" t="s">
        <v>162</v>
      </c>
      <c r="E27" s="5"/>
      <c r="F27" s="5">
        <v>835.0</v>
      </c>
      <c r="G27" s="21" t="str">
        <f>HYPERLINK("https://photos.app.goo.gl/ehrPEGV7TCmj3v3o9","IER")</f>
        <v>IER</v>
      </c>
    </row>
    <row r="28" ht="15.75" customHeight="1">
      <c r="A28" s="6">
        <v>43325.0</v>
      </c>
      <c r="B28" s="5">
        <v>2018.0</v>
      </c>
      <c r="C28" s="5" t="s">
        <v>24</v>
      </c>
      <c r="D28" s="5" t="s">
        <v>163</v>
      </c>
      <c r="E28" s="5"/>
      <c r="F28" s="5">
        <v>660.0</v>
      </c>
      <c r="G28" s="10"/>
    </row>
    <row r="29" ht="15.75" customHeight="1">
      <c r="A29" s="6">
        <v>43353.0</v>
      </c>
      <c r="B29" s="5">
        <v>2018.0</v>
      </c>
      <c r="C29" s="5" t="s">
        <v>90</v>
      </c>
      <c r="D29" s="5" t="s">
        <v>164</v>
      </c>
      <c r="E29" s="5"/>
      <c r="F29" s="5">
        <v>300.0</v>
      </c>
      <c r="G29" s="10"/>
    </row>
    <row r="30" ht="15.75" customHeight="1">
      <c r="A30" s="6">
        <v>43363.0</v>
      </c>
      <c r="B30" s="5">
        <v>2018.0</v>
      </c>
      <c r="C30" s="5" t="s">
        <v>18</v>
      </c>
      <c r="D30" s="5" t="s">
        <v>165</v>
      </c>
      <c r="E30" s="5"/>
      <c r="F30" s="5">
        <v>12550.0</v>
      </c>
      <c r="G30" s="21" t="str">
        <f>HYPERLINK("https://photos.google.com/photo/AF1QipOrOYNiMK19BlctEFWA-AuJ6dhDQcJBJAf8JLmK","IER")</f>
        <v>IER</v>
      </c>
    </row>
    <row r="31" ht="15.75" customHeight="1">
      <c r="A31" s="6">
        <v>43364.0</v>
      </c>
      <c r="B31" s="5">
        <v>2018.0</v>
      </c>
      <c r="C31" s="5" t="s">
        <v>18</v>
      </c>
      <c r="D31" s="5" t="s">
        <v>166</v>
      </c>
      <c r="E31" s="5"/>
      <c r="F31" s="5">
        <v>7200.0</v>
      </c>
      <c r="G31" s="10"/>
    </row>
    <row r="32" ht="15.75" customHeight="1">
      <c r="A32" s="6">
        <v>43390.0</v>
      </c>
      <c r="B32" s="5">
        <v>2018.0</v>
      </c>
      <c r="C32" s="5" t="s">
        <v>18</v>
      </c>
      <c r="D32" s="5" t="s">
        <v>167</v>
      </c>
      <c r="E32" s="5"/>
      <c r="F32" s="5">
        <v>5300.0</v>
      </c>
      <c r="G32" s="21" t="str">
        <f>HYPERLINK("https://photos.app.goo.gl/jCSW5jdiYYmHyH3b7","IER")</f>
        <v>IER</v>
      </c>
    </row>
    <row r="33" ht="15.75" customHeight="1">
      <c r="A33" s="6">
        <v>43395.0</v>
      </c>
      <c r="B33" s="5">
        <v>2018.0</v>
      </c>
      <c r="C33" s="5" t="s">
        <v>17</v>
      </c>
      <c r="D33" s="5" t="s">
        <v>168</v>
      </c>
      <c r="E33" s="5"/>
      <c r="F33" s="5">
        <v>150.0</v>
      </c>
      <c r="G33" s="10"/>
    </row>
    <row r="34" ht="15.75" customHeight="1">
      <c r="A34" s="6">
        <v>43396.0</v>
      </c>
      <c r="B34" s="5">
        <v>2018.0</v>
      </c>
      <c r="C34" s="5" t="s">
        <v>18</v>
      </c>
      <c r="D34" s="5" t="s">
        <v>169</v>
      </c>
      <c r="E34" s="5"/>
      <c r="F34" s="5">
        <v>50700.0</v>
      </c>
      <c r="G34" s="21" t="str">
        <f>HYPERLINK("https://photos.app.goo.gl/PZbfY4AafiuXzVYUA","IER")</f>
        <v>IER</v>
      </c>
    </row>
    <row r="35" ht="15.75" customHeight="1">
      <c r="A35" s="6">
        <v>43396.0</v>
      </c>
      <c r="B35" s="5">
        <v>2018.0</v>
      </c>
      <c r="C35" s="5" t="s">
        <v>18</v>
      </c>
      <c r="D35" s="5" t="s">
        <v>170</v>
      </c>
      <c r="E35" s="5"/>
      <c r="F35" s="5">
        <v>800.0</v>
      </c>
      <c r="G35" s="22" t="str">
        <f>HYPERLINK("https://photos.app.goo.gl/HRZv9KVxFNucGdVz9","IER")</f>
        <v>IER</v>
      </c>
    </row>
    <row r="36" ht="15.75" customHeight="1">
      <c r="A36" s="6">
        <v>43396.0</v>
      </c>
      <c r="B36" s="5">
        <v>2018.0</v>
      </c>
      <c r="C36" s="5" t="s">
        <v>18</v>
      </c>
      <c r="D36" s="5" t="s">
        <v>171</v>
      </c>
      <c r="E36" s="5"/>
      <c r="F36" s="5">
        <v>8500.0</v>
      </c>
    </row>
    <row r="37" ht="15.75" customHeight="1">
      <c r="A37" s="6">
        <v>43396.0</v>
      </c>
      <c r="B37" s="5">
        <v>2018.0</v>
      </c>
      <c r="C37" s="5" t="s">
        <v>18</v>
      </c>
      <c r="D37" s="5" t="s">
        <v>172</v>
      </c>
      <c r="E37" s="5"/>
      <c r="F37" s="5">
        <v>600.0</v>
      </c>
    </row>
    <row r="38" ht="15.75" customHeight="1">
      <c r="A38" s="6">
        <v>43396.0</v>
      </c>
      <c r="B38" s="5">
        <v>2018.0</v>
      </c>
      <c r="C38" s="5" t="s">
        <v>18</v>
      </c>
      <c r="D38" s="5" t="s">
        <v>173</v>
      </c>
      <c r="E38" s="5"/>
      <c r="F38" s="5">
        <v>1700.0</v>
      </c>
      <c r="G38" s="21" t="str">
        <f>HYPERLINK("https://photos.app.goo.gl/TV4169JxEBJNbTbT8","IER")</f>
        <v>IER</v>
      </c>
    </row>
    <row r="39" ht="15.75" customHeight="1">
      <c r="A39" s="6">
        <v>43396.0</v>
      </c>
      <c r="B39" s="5">
        <v>2018.0</v>
      </c>
      <c r="C39" s="5" t="s">
        <v>18</v>
      </c>
      <c r="D39" s="5" t="s">
        <v>174</v>
      </c>
      <c r="E39" s="5"/>
      <c r="F39" s="5">
        <v>180.0</v>
      </c>
      <c r="G39" s="21" t="str">
        <f>HYPERLINK("https://photos.app.goo.gl/wRFJeZkctZJWBhJK7","IER")</f>
        <v>IER</v>
      </c>
    </row>
    <row r="40" ht="15.75" customHeight="1">
      <c r="A40" s="6">
        <v>43396.0</v>
      </c>
      <c r="B40" s="5">
        <v>2018.0</v>
      </c>
      <c r="C40" s="5" t="s">
        <v>18</v>
      </c>
      <c r="D40" s="5" t="s">
        <v>175</v>
      </c>
      <c r="E40" s="5"/>
      <c r="F40" s="5">
        <v>5400.0</v>
      </c>
      <c r="G40" s="10" t="s">
        <v>176</v>
      </c>
    </row>
    <row r="41" ht="15.75" customHeight="1">
      <c r="A41" s="6">
        <v>43396.0</v>
      </c>
      <c r="B41" s="5">
        <v>2018.0</v>
      </c>
      <c r="C41" s="5" t="s">
        <v>18</v>
      </c>
      <c r="D41" s="5" t="s">
        <v>177</v>
      </c>
      <c r="E41" s="5"/>
      <c r="F41" s="5">
        <v>2500.0</v>
      </c>
      <c r="G41" s="10"/>
    </row>
    <row r="42" ht="15.75" customHeight="1">
      <c r="A42" s="6">
        <v>43396.0</v>
      </c>
      <c r="B42" s="5">
        <v>2018.0</v>
      </c>
      <c r="C42" s="5" t="s">
        <v>18</v>
      </c>
      <c r="D42" s="5" t="s">
        <v>178</v>
      </c>
      <c r="E42" s="5"/>
      <c r="F42" s="5">
        <v>1270.0</v>
      </c>
      <c r="G42" s="10"/>
    </row>
    <row r="43" ht="15.75" customHeight="1">
      <c r="A43" s="6">
        <v>43396.0</v>
      </c>
      <c r="B43" s="5">
        <v>2018.0</v>
      </c>
      <c r="C43" s="5" t="s">
        <v>18</v>
      </c>
      <c r="D43" s="5" t="s">
        <v>179</v>
      </c>
      <c r="F43" s="5">
        <f>100+60+20+55</f>
        <v>235</v>
      </c>
      <c r="G43" s="10"/>
    </row>
    <row r="44" ht="15.75" customHeight="1">
      <c r="A44" s="6">
        <v>43396.0</v>
      </c>
      <c r="B44" s="5">
        <v>2018.0</v>
      </c>
      <c r="C44" s="5" t="s">
        <v>18</v>
      </c>
      <c r="D44" s="5" t="s">
        <v>180</v>
      </c>
      <c r="E44" s="5"/>
      <c r="F44" s="5">
        <v>260.0</v>
      </c>
      <c r="G44" s="10"/>
    </row>
    <row r="45" ht="15.75" customHeight="1">
      <c r="A45" s="6">
        <v>43396.0</v>
      </c>
      <c r="B45" s="5">
        <v>2018.0</v>
      </c>
      <c r="C45" s="5" t="s">
        <v>18</v>
      </c>
      <c r="D45" s="5" t="s">
        <v>181</v>
      </c>
      <c r="E45" s="5"/>
      <c r="F45" s="5">
        <v>1200.0</v>
      </c>
      <c r="G45" s="10"/>
    </row>
    <row r="46" ht="15.75" customHeight="1">
      <c r="A46" s="6">
        <v>43444.0</v>
      </c>
      <c r="B46" s="5">
        <v>2018.0</v>
      </c>
      <c r="C46" s="5" t="s">
        <v>32</v>
      </c>
      <c r="D46" s="23" t="s">
        <v>182</v>
      </c>
      <c r="E46" s="5"/>
      <c r="F46" s="5">
        <v>1280.0</v>
      </c>
      <c r="G46" s="10"/>
    </row>
    <row r="47" ht="15.75" customHeight="1">
      <c r="A47" s="6">
        <v>43444.0</v>
      </c>
      <c r="B47" s="5">
        <v>2018.0</v>
      </c>
      <c r="C47" s="5" t="s">
        <v>32</v>
      </c>
      <c r="D47" s="23" t="s">
        <v>183</v>
      </c>
      <c r="E47" s="5"/>
      <c r="F47" s="5">
        <v>3600.0</v>
      </c>
      <c r="G47" s="10"/>
    </row>
    <row r="48" ht="15.75" customHeight="1">
      <c r="A48" s="6">
        <v>43444.0</v>
      </c>
      <c r="B48" s="5">
        <v>2018.0</v>
      </c>
      <c r="C48" s="5" t="s">
        <v>32</v>
      </c>
      <c r="D48" s="23" t="s">
        <v>184</v>
      </c>
      <c r="E48" s="5"/>
      <c r="F48" s="5">
        <v>100.0</v>
      </c>
      <c r="G48" s="10"/>
    </row>
    <row r="49" ht="15.75" customHeight="1">
      <c r="A49" s="6">
        <v>43444.0</v>
      </c>
      <c r="B49" s="5">
        <v>2018.0</v>
      </c>
      <c r="C49" s="5" t="s">
        <v>32</v>
      </c>
      <c r="D49" s="23" t="s">
        <v>185</v>
      </c>
      <c r="E49" s="5"/>
      <c r="F49" s="5">
        <v>185.0</v>
      </c>
      <c r="G49" s="10"/>
    </row>
    <row r="50" ht="15.75" customHeight="1">
      <c r="A50" s="6">
        <v>43444.0</v>
      </c>
      <c r="B50" s="5">
        <v>2018.0</v>
      </c>
      <c r="C50" s="5" t="s">
        <v>32</v>
      </c>
      <c r="D50" s="23" t="s">
        <v>186</v>
      </c>
      <c r="E50" s="5"/>
      <c r="F50" s="5">
        <v>200.0</v>
      </c>
      <c r="G50" s="10"/>
    </row>
    <row r="51" ht="15.75" customHeight="1">
      <c r="A51" s="6">
        <v>43444.0</v>
      </c>
      <c r="B51" s="5">
        <v>2018.0</v>
      </c>
      <c r="C51" s="5" t="s">
        <v>32</v>
      </c>
      <c r="D51" s="23" t="s">
        <v>187</v>
      </c>
      <c r="E51" s="5"/>
      <c r="F51" s="5">
        <v>800.0</v>
      </c>
      <c r="G51" s="10"/>
    </row>
    <row r="52" ht="15.75" customHeight="1">
      <c r="A52" s="6">
        <v>43444.0</v>
      </c>
      <c r="B52" s="5">
        <v>2018.0</v>
      </c>
      <c r="C52" s="5" t="s">
        <v>32</v>
      </c>
      <c r="D52" s="23" t="s">
        <v>188</v>
      </c>
      <c r="E52" s="5"/>
      <c r="F52" s="5">
        <v>520.0</v>
      </c>
      <c r="G52" s="10"/>
    </row>
    <row r="53" ht="15.75" customHeight="1">
      <c r="A53" s="6">
        <v>43444.0</v>
      </c>
      <c r="B53" s="5">
        <v>2018.0</v>
      </c>
      <c r="C53" s="5" t="s">
        <v>32</v>
      </c>
      <c r="D53" s="23" t="s">
        <v>189</v>
      </c>
      <c r="E53" s="5"/>
      <c r="F53" s="5">
        <v>530.0</v>
      </c>
      <c r="G53" s="10"/>
    </row>
    <row r="54" ht="15.75" customHeight="1">
      <c r="A54" s="6">
        <v>43444.0</v>
      </c>
      <c r="B54" s="5">
        <v>2018.0</v>
      </c>
      <c r="C54" s="5" t="s">
        <v>32</v>
      </c>
      <c r="D54" s="23" t="s">
        <v>190</v>
      </c>
      <c r="E54" s="5"/>
      <c r="F54" s="5">
        <v>150.0</v>
      </c>
      <c r="G54" s="10"/>
    </row>
    <row r="55" ht="15.75" customHeight="1">
      <c r="A55" s="6">
        <v>43444.0</v>
      </c>
      <c r="B55" s="5">
        <v>2018.0</v>
      </c>
      <c r="C55" s="5" t="s">
        <v>32</v>
      </c>
      <c r="D55" s="23" t="s">
        <v>191</v>
      </c>
      <c r="E55" s="5"/>
      <c r="F55" s="5">
        <v>460.0</v>
      </c>
      <c r="G55" s="10"/>
    </row>
    <row r="56" ht="15.75" customHeight="1">
      <c r="A56" s="6">
        <v>43444.0</v>
      </c>
      <c r="B56" s="5">
        <v>2018.0</v>
      </c>
      <c r="C56" s="5" t="s">
        <v>32</v>
      </c>
      <c r="D56" s="23" t="s">
        <v>192</v>
      </c>
      <c r="E56" s="5"/>
      <c r="F56" s="5">
        <v>3800.0</v>
      </c>
      <c r="G56" s="10"/>
    </row>
    <row r="57" ht="15.75" customHeight="1">
      <c r="A57" s="6">
        <v>43454.0</v>
      </c>
      <c r="B57" s="5">
        <v>2018.0</v>
      </c>
      <c r="C57" s="5" t="s">
        <v>32</v>
      </c>
      <c r="D57" s="23" t="s">
        <v>193</v>
      </c>
      <c r="E57" s="5"/>
      <c r="F57" s="5">
        <v>4920.0</v>
      </c>
      <c r="G57" s="10"/>
    </row>
    <row r="58" ht="15.75" customHeight="1">
      <c r="A58" s="6">
        <v>43454.0</v>
      </c>
      <c r="B58" s="5">
        <v>2018.0</v>
      </c>
      <c r="C58" s="5" t="s">
        <v>32</v>
      </c>
      <c r="D58" s="23" t="s">
        <v>194</v>
      </c>
      <c r="E58" s="5"/>
      <c r="F58" s="5">
        <v>700.0</v>
      </c>
      <c r="G58" s="10"/>
    </row>
    <row r="59" ht="15.75" customHeight="1">
      <c r="A59" s="6">
        <v>43454.0</v>
      </c>
      <c r="B59" s="5">
        <v>2018.0</v>
      </c>
      <c r="C59" s="5" t="s">
        <v>32</v>
      </c>
      <c r="D59" s="23" t="s">
        <v>195</v>
      </c>
      <c r="E59" s="5"/>
      <c r="F59" s="5">
        <v>3800.0</v>
      </c>
      <c r="G59" s="10"/>
    </row>
    <row r="60" ht="15.75" customHeight="1">
      <c r="A60" s="6">
        <v>43454.0</v>
      </c>
      <c r="B60" s="5">
        <v>2018.0</v>
      </c>
      <c r="C60" s="5" t="s">
        <v>32</v>
      </c>
      <c r="D60" s="23" t="s">
        <v>196</v>
      </c>
      <c r="E60" s="5"/>
      <c r="F60" s="5">
        <v>800.0</v>
      </c>
      <c r="G60" s="10"/>
    </row>
    <row r="61" ht="15.75" customHeight="1">
      <c r="A61" s="6">
        <v>43454.0</v>
      </c>
      <c r="B61" s="5">
        <v>2018.0</v>
      </c>
      <c r="C61" s="5" t="s">
        <v>32</v>
      </c>
      <c r="D61" s="23" t="s">
        <v>197</v>
      </c>
      <c r="E61" s="5"/>
      <c r="F61" s="5">
        <v>70.0</v>
      </c>
      <c r="G61" s="10"/>
    </row>
    <row r="62" ht="15.75" customHeight="1">
      <c r="A62" s="6">
        <v>43454.0</v>
      </c>
      <c r="B62" s="5">
        <v>2018.0</v>
      </c>
      <c r="C62" s="5" t="s">
        <v>32</v>
      </c>
      <c r="D62" s="23" t="s">
        <v>144</v>
      </c>
      <c r="E62" s="5"/>
      <c r="F62" s="5">
        <v>310.0</v>
      </c>
      <c r="G62" s="10"/>
    </row>
    <row r="63" ht="15.75" customHeight="1">
      <c r="A63" s="6">
        <v>43454.0</v>
      </c>
      <c r="B63" s="5">
        <v>2018.0</v>
      </c>
      <c r="C63" s="5" t="s">
        <v>32</v>
      </c>
      <c r="D63" s="23" t="s">
        <v>198</v>
      </c>
      <c r="E63" s="5"/>
      <c r="F63" s="5">
        <v>3200.0</v>
      </c>
      <c r="G63" s="10"/>
    </row>
    <row r="64" ht="15.75" customHeight="1">
      <c r="A64" s="6">
        <v>43500.0</v>
      </c>
      <c r="B64" s="5">
        <v>2019.0</v>
      </c>
      <c r="C64" s="5" t="s">
        <v>32</v>
      </c>
      <c r="D64" s="23" t="s">
        <v>173</v>
      </c>
      <c r="E64" s="5"/>
      <c r="F64" s="5">
        <v>1000.0</v>
      </c>
      <c r="G64" s="10"/>
    </row>
    <row r="65" ht="15.75" customHeight="1">
      <c r="A65" s="6">
        <v>43508.0</v>
      </c>
      <c r="B65" s="5">
        <v>2019.0</v>
      </c>
      <c r="C65" s="5" t="s">
        <v>32</v>
      </c>
      <c r="D65" s="23" t="s">
        <v>199</v>
      </c>
      <c r="E65" s="5"/>
      <c r="F65" s="5">
        <v>5800.0</v>
      </c>
      <c r="G65" s="21" t="str">
        <f>HYPERLINK("https://drive.google.com/file/d/0B8G7H671wjDqT0ZZU25iTFFPdi1wbndoekh1WXk4cmFERzFr/view?usp=sharing","IER")</f>
        <v>IER</v>
      </c>
    </row>
    <row r="66" ht="15.75" customHeight="1">
      <c r="A66" s="6">
        <v>43510.0</v>
      </c>
      <c r="B66" s="5">
        <v>2019.0</v>
      </c>
      <c r="C66" s="5" t="s">
        <v>32</v>
      </c>
      <c r="D66" s="23" t="s">
        <v>200</v>
      </c>
      <c r="E66" s="5"/>
      <c r="F66" s="5">
        <v>150.0</v>
      </c>
      <c r="G66" s="21" t="str">
        <f>HYPERLINK("https://photos.app.goo.gl/WFv5sXDJQWJ6RzB37","IER")</f>
        <v>IER</v>
      </c>
    </row>
    <row r="67" ht="15.75" customHeight="1">
      <c r="A67" s="6">
        <v>43510.0</v>
      </c>
      <c r="B67" s="5">
        <v>2019.0</v>
      </c>
      <c r="C67" s="5" t="s">
        <v>32</v>
      </c>
      <c r="D67" s="5" t="s">
        <v>201</v>
      </c>
      <c r="E67" s="5"/>
      <c r="F67" s="5">
        <v>150.0</v>
      </c>
      <c r="G67" s="10"/>
    </row>
    <row r="68" ht="15.75" customHeight="1">
      <c r="A68" s="6">
        <v>43521.0</v>
      </c>
      <c r="B68" s="5">
        <v>2019.0</v>
      </c>
      <c r="C68" s="5" t="s">
        <v>90</v>
      </c>
      <c r="D68" s="5" t="s">
        <v>202</v>
      </c>
      <c r="E68" s="5"/>
      <c r="F68" s="5">
        <v>5600.0</v>
      </c>
      <c r="G68" s="21" t="str">
        <f>HYPERLINK("https://drive.google.com/open?id=1jhDsMfe8OsQxCzx_gO2Qv1-Dg2pglH8__A","UNT")</f>
        <v>UNT</v>
      </c>
    </row>
    <row r="69" ht="15.75" customHeight="1">
      <c r="A69" s="6">
        <v>43537.0</v>
      </c>
      <c r="B69" s="5">
        <v>2019.0</v>
      </c>
      <c r="C69" s="5" t="s">
        <v>90</v>
      </c>
      <c r="D69" s="5" t="s">
        <v>203</v>
      </c>
      <c r="E69" s="5"/>
      <c r="F69" s="5">
        <v>10000.0</v>
      </c>
      <c r="G69" s="10"/>
    </row>
    <row r="70" ht="15.75" customHeight="1">
      <c r="A70" s="6">
        <v>43532.0</v>
      </c>
      <c r="B70" s="5">
        <v>2019.0</v>
      </c>
      <c r="C70" s="5" t="s">
        <v>18</v>
      </c>
      <c r="D70" s="5" t="s">
        <v>204</v>
      </c>
      <c r="E70" s="5"/>
      <c r="F70" s="5">
        <v>37600.0</v>
      </c>
      <c r="G70" s="10" t="s">
        <v>205</v>
      </c>
    </row>
    <row r="71" ht="15.75" customHeight="1">
      <c r="A71" s="6">
        <v>43537.0</v>
      </c>
      <c r="B71" s="5">
        <v>2019.0</v>
      </c>
      <c r="C71" s="5" t="s">
        <v>18</v>
      </c>
      <c r="D71" s="23" t="s">
        <v>206</v>
      </c>
      <c r="E71" s="5"/>
      <c r="F71" s="5">
        <v>450.0</v>
      </c>
      <c r="G71" s="21" t="str">
        <f>HYPERLINK("https://photos.app.goo.gl/swLHyG2B9z55JKL58","UNT")</f>
        <v>UNT</v>
      </c>
    </row>
    <row r="72" ht="15.75" customHeight="1">
      <c r="A72" s="6">
        <v>43539.0</v>
      </c>
      <c r="B72" s="5">
        <v>2019.0</v>
      </c>
      <c r="C72" s="5" t="s">
        <v>18</v>
      </c>
      <c r="D72" s="23" t="s">
        <v>207</v>
      </c>
      <c r="E72" s="5"/>
      <c r="F72" s="5">
        <v>3200.0</v>
      </c>
      <c r="G72" s="21" t="str">
        <f>HYPERLINK("https://photos.app.goo.gl/yX5spQFaD92RsSQi6","UNT")</f>
        <v>UNT</v>
      </c>
    </row>
    <row r="73" ht="15.75" customHeight="1">
      <c r="A73" s="6">
        <v>43542.0</v>
      </c>
      <c r="B73" s="5">
        <v>2019.0</v>
      </c>
      <c r="C73" s="5" t="s">
        <v>18</v>
      </c>
      <c r="D73" s="23" t="s">
        <v>208</v>
      </c>
      <c r="E73" s="5"/>
      <c r="F73" s="5">
        <v>750.0</v>
      </c>
      <c r="G73" s="21" t="str">
        <f>HYPERLINK("https://photos.app.goo.gl/Yq3ZNy2dgfuutJyG6","UNT")</f>
        <v>UNT</v>
      </c>
    </row>
    <row r="74" ht="15.75" customHeight="1">
      <c r="A74" s="6">
        <v>43539.0</v>
      </c>
      <c r="B74" s="5">
        <v>2019.0</v>
      </c>
      <c r="C74" s="5" t="s">
        <v>18</v>
      </c>
      <c r="D74" s="23" t="s">
        <v>209</v>
      </c>
      <c r="E74" s="5"/>
      <c r="F74" s="5">
        <v>10800.0</v>
      </c>
      <c r="G74" s="21" t="str">
        <f>HYPERLINK("https://photos.app.goo.gl/oBWCntJaUYxg33V67","UNT")</f>
        <v>UNT</v>
      </c>
    </row>
    <row r="75" ht="15.75" customHeight="1">
      <c r="A75" s="6">
        <v>43544.0</v>
      </c>
      <c r="B75" s="5">
        <v>2019.0</v>
      </c>
      <c r="C75" s="5" t="s">
        <v>18</v>
      </c>
      <c r="D75" s="23" t="s">
        <v>210</v>
      </c>
      <c r="E75" s="5"/>
      <c r="F75" s="5">
        <v>0.0</v>
      </c>
      <c r="G75" s="10" t="s">
        <v>211</v>
      </c>
    </row>
    <row r="76" ht="15.75" customHeight="1">
      <c r="A76" s="6">
        <v>43544.0</v>
      </c>
      <c r="B76" s="5">
        <v>2019.0</v>
      </c>
      <c r="C76" s="5" t="s">
        <v>18</v>
      </c>
      <c r="D76" s="23" t="s">
        <v>212</v>
      </c>
      <c r="E76" s="5"/>
      <c r="F76" s="5">
        <v>0.0</v>
      </c>
      <c r="G76" s="10" t="s">
        <v>211</v>
      </c>
    </row>
    <row r="77" ht="15.75" customHeight="1">
      <c r="A77" s="6">
        <v>43544.0</v>
      </c>
      <c r="B77" s="5">
        <v>2019.0</v>
      </c>
      <c r="C77" s="5" t="s">
        <v>18</v>
      </c>
      <c r="D77" s="23" t="s">
        <v>213</v>
      </c>
      <c r="E77" s="5"/>
      <c r="F77" s="5">
        <v>0.0</v>
      </c>
      <c r="G77" s="10" t="s">
        <v>211</v>
      </c>
    </row>
    <row r="78" ht="15.75" customHeight="1">
      <c r="A78" s="6">
        <v>43544.0</v>
      </c>
      <c r="B78" s="5">
        <v>2019.0</v>
      </c>
      <c r="C78" s="5" t="s">
        <v>18</v>
      </c>
      <c r="D78" s="23" t="s">
        <v>214</v>
      </c>
      <c r="E78" s="5"/>
      <c r="F78" s="5">
        <v>0.0</v>
      </c>
      <c r="G78" s="10" t="s">
        <v>211</v>
      </c>
    </row>
    <row r="79" ht="15.75" customHeight="1">
      <c r="A79" s="6">
        <v>43544.0</v>
      </c>
      <c r="B79" s="5">
        <v>2019.0</v>
      </c>
      <c r="C79" s="5" t="s">
        <v>18</v>
      </c>
      <c r="D79" s="23" t="s">
        <v>215</v>
      </c>
      <c r="E79" s="5"/>
      <c r="F79" s="5">
        <v>0.0</v>
      </c>
      <c r="G79" s="10" t="s">
        <v>211</v>
      </c>
    </row>
    <row r="80" ht="15.75" customHeight="1">
      <c r="A80" s="6">
        <v>43543.0</v>
      </c>
      <c r="B80" s="5">
        <v>2019.0</v>
      </c>
      <c r="C80" s="5" t="s">
        <v>18</v>
      </c>
      <c r="D80" s="5" t="s">
        <v>216</v>
      </c>
      <c r="E80" s="5"/>
      <c r="F80" s="5">
        <v>2168.0</v>
      </c>
      <c r="G80" s="21" t="str">
        <f>HYPERLINK("https://photos.app.goo.gl/BhWMeSjpLvXY5Mko6","UNT")</f>
        <v>UNT</v>
      </c>
    </row>
    <row r="81" ht="15.75" customHeight="1">
      <c r="A81" s="6">
        <v>43553.0</v>
      </c>
      <c r="B81" s="5">
        <v>2019.0</v>
      </c>
      <c r="C81" s="5" t="s">
        <v>18</v>
      </c>
      <c r="D81" s="5" t="s">
        <v>217</v>
      </c>
      <c r="E81" s="5"/>
      <c r="F81" s="5">
        <v>2065.0</v>
      </c>
      <c r="G81" s="22" t="str">
        <f>HYPERLINK("https://photos.app.goo.gl/G9F6g4uyX93UNCs66","UNT")</f>
        <v>UNT</v>
      </c>
    </row>
    <row r="82" ht="15.75" customHeight="1">
      <c r="A82" s="6">
        <v>43553.0</v>
      </c>
      <c r="B82" s="5">
        <v>2019.0</v>
      </c>
      <c r="C82" s="5" t="s">
        <v>18</v>
      </c>
      <c r="D82" s="5" t="s">
        <v>218</v>
      </c>
      <c r="E82" s="5"/>
      <c r="F82" s="5">
        <v>1520.0</v>
      </c>
    </row>
    <row r="83" ht="15.75" customHeight="1">
      <c r="A83" s="6">
        <v>43553.0</v>
      </c>
      <c r="B83" s="5">
        <v>2019.0</v>
      </c>
      <c r="C83" s="5" t="s">
        <v>18</v>
      </c>
      <c r="D83" s="5" t="s">
        <v>219</v>
      </c>
      <c r="E83" s="5"/>
      <c r="F83" s="5">
        <v>800.0</v>
      </c>
    </row>
    <row r="84" ht="15.75" customHeight="1">
      <c r="A84" s="6">
        <v>43553.0</v>
      </c>
      <c r="B84" s="5">
        <v>2019.0</v>
      </c>
      <c r="C84" s="5" t="s">
        <v>18</v>
      </c>
      <c r="D84" s="5" t="s">
        <v>220</v>
      </c>
      <c r="E84" s="5"/>
      <c r="F84" s="5">
        <v>2180.0</v>
      </c>
    </row>
    <row r="85" ht="15.75" customHeight="1">
      <c r="A85" s="6">
        <v>43553.0</v>
      </c>
      <c r="B85" s="5">
        <v>2019.0</v>
      </c>
      <c r="C85" s="5" t="s">
        <v>18</v>
      </c>
      <c r="D85" s="5" t="s">
        <v>221</v>
      </c>
      <c r="F85" s="5">
        <v>9070.0</v>
      </c>
    </row>
    <row r="86" ht="15.75" customHeight="1">
      <c r="A86" s="6">
        <v>43555.0</v>
      </c>
      <c r="B86" s="5">
        <v>2019.0</v>
      </c>
      <c r="C86" s="5" t="s">
        <v>90</v>
      </c>
      <c r="D86" s="5" t="s">
        <v>145</v>
      </c>
      <c r="E86" s="5"/>
      <c r="F86" s="5">
        <v>900.0</v>
      </c>
      <c r="G86" s="21" t="str">
        <f>HYPERLINK("https://photos.app.goo.gl/n6jAibAkoi7HTdCx8","UNT")</f>
        <v>UNT</v>
      </c>
    </row>
    <row r="87" ht="15.75" customHeight="1">
      <c r="A87" s="6">
        <v>43559.0</v>
      </c>
      <c r="B87" s="5">
        <v>2019.0</v>
      </c>
      <c r="C87" s="5" t="s">
        <v>90</v>
      </c>
      <c r="D87" s="5" t="s">
        <v>222</v>
      </c>
      <c r="E87" s="5"/>
      <c r="F87" s="5">
        <v>5200.0</v>
      </c>
      <c r="G87" s="21" t="str">
        <f>HYPERLINK("https://photos.app.goo.gl/44pDpg71heDhgvMVA","UNT")</f>
        <v>UNT</v>
      </c>
    </row>
    <row r="88" ht="15.75" customHeight="1">
      <c r="A88" s="6">
        <v>43559.0</v>
      </c>
      <c r="B88" s="5">
        <v>2019.0</v>
      </c>
      <c r="C88" s="5" t="s">
        <v>90</v>
      </c>
      <c r="D88" s="5" t="s">
        <v>223</v>
      </c>
      <c r="E88" s="5"/>
      <c r="F88" s="5">
        <v>1000.0</v>
      </c>
      <c r="G88" s="10"/>
    </row>
    <row r="89" ht="15.75" customHeight="1">
      <c r="A89" s="6">
        <v>43563.0</v>
      </c>
      <c r="B89" s="5">
        <v>2019.0</v>
      </c>
      <c r="C89" s="5" t="s">
        <v>90</v>
      </c>
      <c r="D89" s="5" t="s">
        <v>173</v>
      </c>
      <c r="E89" s="5"/>
      <c r="F89" s="5">
        <v>1170.0</v>
      </c>
      <c r="G89" s="10"/>
    </row>
    <row r="90" ht="15.75" customHeight="1">
      <c r="A90" s="6">
        <v>43564.0</v>
      </c>
      <c r="B90" s="5">
        <v>2019.0</v>
      </c>
      <c r="C90" s="5" t="s">
        <v>90</v>
      </c>
      <c r="D90" s="5" t="s">
        <v>208</v>
      </c>
      <c r="E90" s="5"/>
      <c r="F90" s="5">
        <v>700.0</v>
      </c>
      <c r="G90" s="21" t="str">
        <f>HYPERLINK("https://drive.google.com/open?id=148UATkkq956fybqOkKqsCkM53BOX6fV_","UNT")</f>
        <v>UNT</v>
      </c>
    </row>
    <row r="91" ht="15.75" customHeight="1">
      <c r="A91" s="6">
        <v>43567.0</v>
      </c>
      <c r="B91" s="5">
        <v>2019.0</v>
      </c>
      <c r="C91" s="5" t="s">
        <v>18</v>
      </c>
      <c r="D91" s="5" t="s">
        <v>173</v>
      </c>
      <c r="E91" s="5"/>
      <c r="F91" s="5">
        <v>720.0</v>
      </c>
      <c r="G91" s="10"/>
    </row>
    <row r="92" ht="15.75" customHeight="1">
      <c r="A92" s="6">
        <v>43567.0</v>
      </c>
      <c r="B92" s="5">
        <v>2019.0</v>
      </c>
      <c r="C92" s="5" t="s">
        <v>18</v>
      </c>
      <c r="D92" s="5" t="s">
        <v>224</v>
      </c>
      <c r="E92" s="5"/>
      <c r="F92" s="5">
        <v>1500.0</v>
      </c>
      <c r="G92" s="10"/>
    </row>
    <row r="93" ht="15.75" customHeight="1">
      <c r="A93" s="6">
        <v>43585.0</v>
      </c>
      <c r="B93" s="5">
        <v>2019.0</v>
      </c>
      <c r="C93" s="5" t="s">
        <v>32</v>
      </c>
      <c r="D93" s="5" t="s">
        <v>225</v>
      </c>
      <c r="E93" s="5"/>
      <c r="F93" s="5">
        <v>465.0</v>
      </c>
      <c r="G93" s="21" t="str">
        <f>HYPERLINK("https://photos.app.goo.gl/h2xCKq6yp5g2H4A49","IER")</f>
        <v>IER</v>
      </c>
    </row>
    <row r="94" ht="15.75" customHeight="1">
      <c r="A94" s="6">
        <v>43585.0</v>
      </c>
      <c r="B94" s="5">
        <v>2019.0</v>
      </c>
      <c r="C94" s="5" t="s">
        <v>32</v>
      </c>
      <c r="D94" s="5" t="s">
        <v>226</v>
      </c>
      <c r="E94" s="5"/>
      <c r="F94" s="5">
        <v>900.0</v>
      </c>
      <c r="G94" s="10"/>
    </row>
    <row r="95" ht="15.75" customHeight="1">
      <c r="A95" s="6">
        <v>43585.0</v>
      </c>
      <c r="B95" s="5">
        <v>2019.0</v>
      </c>
      <c r="C95" s="5" t="s">
        <v>32</v>
      </c>
      <c r="D95" s="5" t="s">
        <v>227</v>
      </c>
      <c r="E95" s="5"/>
      <c r="F95" s="5">
        <v>500.0</v>
      </c>
      <c r="G95" s="10"/>
    </row>
    <row r="96" ht="15.75" customHeight="1">
      <c r="A96" s="6">
        <v>43585.0</v>
      </c>
      <c r="B96" s="5">
        <v>2019.0</v>
      </c>
      <c r="C96" s="5" t="s">
        <v>32</v>
      </c>
      <c r="D96" s="5" t="s">
        <v>228</v>
      </c>
      <c r="E96" s="5"/>
      <c r="F96" s="5">
        <v>400.0</v>
      </c>
      <c r="G96" s="10"/>
    </row>
    <row r="97" ht="15.75" customHeight="1">
      <c r="A97" s="6">
        <v>43592.0</v>
      </c>
      <c r="B97" s="5">
        <v>2019.0</v>
      </c>
      <c r="C97" s="5" t="s">
        <v>32</v>
      </c>
      <c r="D97" s="5" t="s">
        <v>229</v>
      </c>
      <c r="E97" s="5"/>
      <c r="F97" s="5">
        <v>1615.0</v>
      </c>
      <c r="G97" s="21" t="str">
        <f>HYPERLINK("https://photos.app.goo.gl/LnAuamqkfLzf6aLE6","boleta")</f>
        <v>boleta</v>
      </c>
    </row>
    <row r="98" ht="15.75" customHeight="1">
      <c r="A98" s="6">
        <v>43621.0</v>
      </c>
      <c r="B98" s="5">
        <v>2019.0</v>
      </c>
      <c r="C98" s="5" t="s">
        <v>18</v>
      </c>
      <c r="D98" s="5" t="s">
        <v>230</v>
      </c>
      <c r="E98" s="5"/>
      <c r="F98" s="5">
        <v>2079.0</v>
      </c>
      <c r="G98" s="10"/>
    </row>
    <row r="99" ht="15.75" customHeight="1">
      <c r="A99" s="6">
        <v>43621.0</v>
      </c>
      <c r="B99" s="5">
        <v>2019.0</v>
      </c>
      <c r="C99" s="5" t="s">
        <v>80</v>
      </c>
      <c r="D99" s="5" t="s">
        <v>231</v>
      </c>
      <c r="E99" s="5"/>
      <c r="F99" s="5">
        <v>10000.0</v>
      </c>
      <c r="G99" s="21" t="str">
        <f>HYPERLINK("https://drive.google.com/open?id=1rq1--luAvAKP_n_1WtGhzJKafNaVZLD1","Compra dolar")</f>
        <v>Compra dolar</v>
      </c>
    </row>
    <row r="100" ht="15.75" customHeight="1">
      <c r="A100" s="6">
        <v>43641.0</v>
      </c>
      <c r="B100" s="5">
        <v>2019.0</v>
      </c>
      <c r="C100" s="5" t="s">
        <v>18</v>
      </c>
      <c r="D100" s="5" t="s">
        <v>232</v>
      </c>
      <c r="E100" s="5"/>
      <c r="F100" s="5">
        <v>3770.0</v>
      </c>
      <c r="G100" s="21" t="str">
        <f>HYPERLINK("https://photos.app.goo.gl/QuBWn4cPFByedqVq5","IER")</f>
        <v>IER</v>
      </c>
    </row>
    <row r="101" ht="15.75" customHeight="1">
      <c r="A101" s="6">
        <v>43649.0</v>
      </c>
      <c r="B101" s="5">
        <v>2019.0</v>
      </c>
      <c r="C101" s="5" t="s">
        <v>18</v>
      </c>
      <c r="D101" s="5" t="s">
        <v>233</v>
      </c>
      <c r="E101" s="5"/>
      <c r="F101" s="5">
        <v>685.0</v>
      </c>
      <c r="G101" s="10" t="s">
        <v>234</v>
      </c>
    </row>
    <row r="102" ht="15.75" customHeight="1">
      <c r="A102" s="6">
        <v>43669.0</v>
      </c>
      <c r="B102" s="5">
        <v>2019.0</v>
      </c>
      <c r="C102" s="5" t="s">
        <v>18</v>
      </c>
      <c r="D102" s="5" t="s">
        <v>235</v>
      </c>
      <c r="E102" s="5"/>
      <c r="F102" s="5">
        <v>9590.0</v>
      </c>
      <c r="G102" s="21" t="str">
        <f>HYPERLINK("https://photos.app.goo.gl/Nx2eNxC7Uup6gbWX6","boleta")</f>
        <v>boleta</v>
      </c>
    </row>
    <row r="103" ht="15.75" customHeight="1">
      <c r="A103" s="6">
        <v>43704.0</v>
      </c>
      <c r="B103" s="5">
        <v>2019.0</v>
      </c>
      <c r="C103" s="5" t="s">
        <v>32</v>
      </c>
      <c r="D103" s="5" t="s">
        <v>145</v>
      </c>
      <c r="E103" s="5"/>
      <c r="F103" s="5">
        <v>950.0</v>
      </c>
      <c r="G103" s="21" t="str">
        <f>HYPERLINK("https://photos.app.goo.gl/9YSKz6GEMWjofXvY9","IER")</f>
        <v>IER</v>
      </c>
    </row>
    <row r="104" ht="15.75" customHeight="1">
      <c r="A104" s="5" t="s">
        <v>17</v>
      </c>
      <c r="B104" s="5">
        <v>2019.0</v>
      </c>
      <c r="C104" s="5" t="s">
        <v>17</v>
      </c>
      <c r="D104" s="5" t="s">
        <v>173</v>
      </c>
      <c r="E104" s="5"/>
      <c r="F104" s="5">
        <v>1200.0</v>
      </c>
      <c r="G104" s="21" t="str">
        <f>HYPERLINK("https://photos.app.goo.gl/GmEE43dbhnZyPpns9","IER")</f>
        <v>IER</v>
      </c>
    </row>
    <row r="105" ht="15.75" customHeight="1">
      <c r="A105" s="6">
        <v>43717.0</v>
      </c>
      <c r="B105" s="5">
        <v>2019.0</v>
      </c>
      <c r="C105" s="5" t="s">
        <v>18</v>
      </c>
      <c r="D105" s="5" t="s">
        <v>236</v>
      </c>
      <c r="E105" s="24" t="s">
        <v>237</v>
      </c>
      <c r="F105" s="5">
        <v>27500.0</v>
      </c>
      <c r="G105" s="21" t="str">
        <f>HYPERLINK("https://drive.google.com/file/d/0B8G7H671wjDqNTNiMTV4dm5LN1JtWE5YdndXQXZZUTQyY0tZ/view?usp=sharing","CCT")</f>
        <v>CCT</v>
      </c>
    </row>
    <row r="106" ht="15.75" customHeight="1">
      <c r="A106" s="6">
        <v>43724.0</v>
      </c>
      <c r="B106" s="5">
        <v>2019.0</v>
      </c>
      <c r="C106" s="5" t="s">
        <v>18</v>
      </c>
      <c r="D106" s="5" t="s">
        <v>238</v>
      </c>
      <c r="F106" s="5">
        <v>1150.0</v>
      </c>
      <c r="G106" s="21" t="str">
        <f>HYPERLINK("https://photos.app.goo.gl/rEbKaQcSEfmzJrMg9","UNT")</f>
        <v>UNT</v>
      </c>
    </row>
    <row r="107" ht="15.75" customHeight="1">
      <c r="A107" s="6">
        <v>43727.0</v>
      </c>
      <c r="B107" s="5">
        <v>2019.0</v>
      </c>
      <c r="C107" s="5" t="s">
        <v>18</v>
      </c>
      <c r="D107" s="5" t="s">
        <v>239</v>
      </c>
      <c r="F107" s="5">
        <v>600.0</v>
      </c>
      <c r="G107" s="21" t="str">
        <f>HYPERLINK("https://photos.app.goo.gl/TywNNqGCAgLCYYX1A","IER")</f>
        <v>IER</v>
      </c>
    </row>
    <row r="108" ht="15.75" customHeight="1">
      <c r="A108" s="6">
        <v>43729.0</v>
      </c>
      <c r="B108" s="5">
        <v>2019.0</v>
      </c>
      <c r="C108" s="5" t="s">
        <v>18</v>
      </c>
      <c r="D108" s="5" t="s">
        <v>239</v>
      </c>
      <c r="F108" s="5">
        <v>600.0</v>
      </c>
      <c r="G108" s="21" t="str">
        <f>HYPERLINK("https://photos.app.goo.gl/RAhKLCSj3YGbsBcb8","IER")</f>
        <v>IER</v>
      </c>
    </row>
    <row r="109" ht="15.75" customHeight="1">
      <c r="A109" s="6">
        <v>43753.0</v>
      </c>
      <c r="B109" s="5">
        <v>2019.0</v>
      </c>
      <c r="C109" s="5" t="s">
        <v>18</v>
      </c>
      <c r="D109" s="5" t="s">
        <v>240</v>
      </c>
      <c r="F109" s="5">
        <v>2200.0</v>
      </c>
      <c r="G109" s="10"/>
    </row>
    <row r="110" ht="15.75" customHeight="1">
      <c r="A110" s="6">
        <v>43754.0</v>
      </c>
      <c r="B110" s="5">
        <v>2019.0</v>
      </c>
      <c r="C110" s="5" t="s">
        <v>80</v>
      </c>
      <c r="D110" s="5" t="s">
        <v>231</v>
      </c>
      <c r="F110" s="5">
        <v>27500.0</v>
      </c>
      <c r="G110" s="21" t="str">
        <f>HYPERLINK("https://drive.google.com/file/d/1rq1--luAvAKP_n_1WtGhzJKafNaVZLD1/view?usp=sharing","Dolares compra")</f>
        <v>Dolares compra</v>
      </c>
    </row>
    <row r="111" ht="15.75" customHeight="1">
      <c r="A111" s="6">
        <v>43756.0</v>
      </c>
      <c r="B111" s="5">
        <v>2019.0</v>
      </c>
      <c r="C111" s="5" t="s">
        <v>18</v>
      </c>
      <c r="D111" s="5" t="s">
        <v>238</v>
      </c>
      <c r="F111" s="5">
        <v>951.0</v>
      </c>
      <c r="G111" s="21" t="str">
        <f>HYPERLINK("https://photos.app.goo.gl/T7sfMrjDToHKSVWi7","IER")</f>
        <v>IER</v>
      </c>
    </row>
    <row r="112" ht="15.75" customHeight="1">
      <c r="A112" s="6">
        <v>43756.0</v>
      </c>
      <c r="B112" s="5">
        <v>2019.0</v>
      </c>
      <c r="C112" s="5" t="s">
        <v>18</v>
      </c>
      <c r="D112" s="5" t="s">
        <v>241</v>
      </c>
      <c r="F112" s="5">
        <v>850.0</v>
      </c>
      <c r="G112" s="21" t="str">
        <f>HYPERLINK("https://photos.app.goo.gl/p747qGPtiygGVpTg9","UNT")</f>
        <v>UNT</v>
      </c>
    </row>
    <row r="113" ht="15.75" customHeight="1">
      <c r="A113" s="6">
        <v>43775.0</v>
      </c>
      <c r="B113" s="5">
        <v>2019.0</v>
      </c>
      <c r="C113" s="5" t="s">
        <v>18</v>
      </c>
      <c r="D113" s="5" t="s">
        <v>242</v>
      </c>
      <c r="F113" s="5">
        <v>1500.0</v>
      </c>
      <c r="G113" s="10"/>
    </row>
    <row r="114" ht="15.75" customHeight="1">
      <c r="A114" s="6">
        <v>43775.0</v>
      </c>
      <c r="B114" s="5">
        <v>2019.0</v>
      </c>
      <c r="C114" s="5" t="s">
        <v>18</v>
      </c>
      <c r="D114" s="5" t="s">
        <v>243</v>
      </c>
      <c r="F114" s="5">
        <v>200.0</v>
      </c>
      <c r="G114" s="10"/>
    </row>
    <row r="115" ht="15.75" customHeight="1">
      <c r="A115" s="6">
        <v>43815.0</v>
      </c>
      <c r="B115" s="5">
        <v>2019.0</v>
      </c>
      <c r="C115" s="5" t="s">
        <v>18</v>
      </c>
      <c r="D115" s="5" t="s">
        <v>244</v>
      </c>
      <c r="F115" s="5">
        <v>950.0</v>
      </c>
      <c r="G115" s="21" t="str">
        <f>HYPERLINK("https://photos.app.goo.gl/wJv3XLTZyV1ivRNi7","IER")</f>
        <v>IER</v>
      </c>
    </row>
    <row r="116" ht="15.75" customHeight="1">
      <c r="A116" s="6">
        <v>43815.0</v>
      </c>
      <c r="B116" s="5">
        <v>2019.0</v>
      </c>
      <c r="C116" s="5" t="s">
        <v>18</v>
      </c>
      <c r="D116" s="5" t="s">
        <v>245</v>
      </c>
      <c r="F116" s="5">
        <v>1300.0</v>
      </c>
      <c r="G116" s="21" t="str">
        <f>HYPERLINK("https://photos.app.goo.gl/ej3Sd6SSRyYPF5yn6","IER")</f>
        <v>IER</v>
      </c>
    </row>
    <row r="117" ht="15.75" customHeight="1">
      <c r="A117" s="5" t="s">
        <v>17</v>
      </c>
      <c r="B117" s="5">
        <v>2019.0</v>
      </c>
      <c r="C117" s="5" t="s">
        <v>17</v>
      </c>
      <c r="D117" s="5" t="s">
        <v>246</v>
      </c>
      <c r="E117" s="5" t="s">
        <v>247</v>
      </c>
      <c r="F117" s="5">
        <f>6000+4662</f>
        <v>10662</v>
      </c>
      <c r="G117" s="10"/>
    </row>
    <row r="118" ht="15.75" customHeight="1">
      <c r="A118" s="6">
        <v>43826.0</v>
      </c>
      <c r="B118" s="5">
        <v>2019.0</v>
      </c>
      <c r="C118" s="5" t="s">
        <v>90</v>
      </c>
      <c r="D118" s="5" t="s">
        <v>248</v>
      </c>
      <c r="F118" s="5">
        <f>300+75+40</f>
        <v>415</v>
      </c>
      <c r="G118" s="10"/>
    </row>
    <row r="119" ht="15.75" customHeight="1">
      <c r="A119" s="6">
        <v>43826.0</v>
      </c>
      <c r="B119" s="5">
        <v>2019.0</v>
      </c>
      <c r="C119" s="5" t="s">
        <v>18</v>
      </c>
      <c r="D119" s="5" t="s">
        <v>249</v>
      </c>
      <c r="F119" s="5">
        <v>295.0</v>
      </c>
      <c r="G119" s="10"/>
    </row>
    <row r="120" ht="15.75" customHeight="1">
      <c r="A120" s="6">
        <v>44195.0</v>
      </c>
      <c r="B120" s="5">
        <v>2019.0</v>
      </c>
      <c r="C120" s="5" t="s">
        <v>18</v>
      </c>
      <c r="D120" s="5" t="s">
        <v>250</v>
      </c>
      <c r="E120" s="5"/>
      <c r="F120" s="5">
        <v>17600.0</v>
      </c>
      <c r="G120" s="21" t="str">
        <f>HYPERLINK("https://photos.app.goo.gl/gcYx42a5yyVhpWP37","IER")</f>
        <v>IER</v>
      </c>
    </row>
    <row r="121" ht="15.75" customHeight="1">
      <c r="A121" s="6">
        <v>43839.0</v>
      </c>
      <c r="B121" s="5">
        <v>2020.0</v>
      </c>
      <c r="C121" s="5" t="s">
        <v>18</v>
      </c>
      <c r="D121" s="5" t="s">
        <v>199</v>
      </c>
      <c r="E121" s="5" t="s">
        <v>251</v>
      </c>
      <c r="F121" s="5">
        <v>12500.0</v>
      </c>
      <c r="G121" s="21" t="str">
        <f>HYPERLINK("https://photos.app.goo.gl/3UuKz8b8jb1oR2t89","IER")</f>
        <v>IER</v>
      </c>
    </row>
    <row r="122" ht="15.75" customHeight="1">
      <c r="A122" s="6">
        <v>43865.0</v>
      </c>
      <c r="B122" s="5">
        <v>2020.0</v>
      </c>
      <c r="C122" s="5" t="s">
        <v>18</v>
      </c>
      <c r="D122" s="5" t="s">
        <v>173</v>
      </c>
      <c r="F122" s="5">
        <v>1700.0</v>
      </c>
      <c r="G122" s="10"/>
    </row>
    <row r="123" ht="15.75" customHeight="1">
      <c r="A123" s="6">
        <v>43865.0</v>
      </c>
      <c r="B123" s="5">
        <v>2020.0</v>
      </c>
      <c r="C123" s="5" t="s">
        <v>18</v>
      </c>
      <c r="D123" s="5" t="s">
        <v>199</v>
      </c>
      <c r="E123" s="5" t="s">
        <v>252</v>
      </c>
      <c r="F123" s="5">
        <v>5500.0</v>
      </c>
      <c r="G123" s="21" t="str">
        <f>HYPERLINK("https://photos.app.goo.gl/2ib9AP8pM4UyYYkj7","IER")</f>
        <v>IER</v>
      </c>
    </row>
    <row r="124" ht="15.75" customHeight="1">
      <c r="A124" s="6">
        <v>43847.0</v>
      </c>
      <c r="B124" s="5">
        <v>2020.0</v>
      </c>
      <c r="C124" s="5" t="s">
        <v>18</v>
      </c>
      <c r="D124" s="5" t="s">
        <v>253</v>
      </c>
      <c r="F124" s="5">
        <v>200.0</v>
      </c>
      <c r="G124" s="21" t="str">
        <f>HYPERLINK("https://photos.app.goo.gl/JtG7trrw5rT1muQi9","IER")</f>
        <v>IER</v>
      </c>
    </row>
    <row r="125" ht="15.75" customHeight="1">
      <c r="A125" s="6">
        <v>43867.0</v>
      </c>
      <c r="B125" s="5">
        <v>2020.0</v>
      </c>
      <c r="C125" s="5" t="s">
        <v>90</v>
      </c>
      <c r="D125" s="5" t="s">
        <v>173</v>
      </c>
      <c r="F125" s="5">
        <v>200.0</v>
      </c>
      <c r="G125" s="21" t="str">
        <f>HYPERLINK("https://photos.app.goo.gl/s1coEpaSJoiBMvqu9","IER")</f>
        <v>IER</v>
      </c>
    </row>
    <row r="126" ht="15.75" customHeight="1">
      <c r="A126" s="6">
        <v>43867.0</v>
      </c>
      <c r="B126" s="5">
        <v>2020.0</v>
      </c>
      <c r="C126" s="5" t="s">
        <v>18</v>
      </c>
      <c r="D126" s="5" t="s">
        <v>254</v>
      </c>
      <c r="E126" s="5" t="s">
        <v>255</v>
      </c>
      <c r="F126" s="5">
        <v>5970.0</v>
      </c>
      <c r="G126" s="21" t="str">
        <f>HYPERLINK("https://photos.app.goo.gl/w3EX7ZAqEZRvKF6x5","IER")</f>
        <v>IER</v>
      </c>
    </row>
    <row r="127" ht="15.75" customHeight="1">
      <c r="A127" s="5" t="s">
        <v>17</v>
      </c>
      <c r="B127" s="5">
        <v>2020.0</v>
      </c>
      <c r="C127" s="5" t="s">
        <v>18</v>
      </c>
      <c r="D127" s="5" t="s">
        <v>256</v>
      </c>
      <c r="F127" s="5">
        <v>500.0</v>
      </c>
      <c r="G127" s="10"/>
    </row>
    <row r="128" ht="15.75" customHeight="1">
      <c r="A128" s="5" t="s">
        <v>17</v>
      </c>
      <c r="B128" s="5">
        <v>2020.0</v>
      </c>
      <c r="C128" s="5" t="s">
        <v>18</v>
      </c>
      <c r="D128" s="5" t="s">
        <v>257</v>
      </c>
      <c r="F128" s="5">
        <v>500.0</v>
      </c>
      <c r="G128" s="10"/>
    </row>
    <row r="129" ht="15.75" customHeight="1">
      <c r="A129" s="6">
        <v>43881.0</v>
      </c>
      <c r="B129" s="5">
        <v>2020.0</v>
      </c>
      <c r="C129" s="5" t="s">
        <v>18</v>
      </c>
      <c r="D129" s="5" t="s">
        <v>258</v>
      </c>
      <c r="F129" s="5">
        <v>1800.0</v>
      </c>
      <c r="G129" s="10"/>
    </row>
    <row r="130" ht="15.75" customHeight="1">
      <c r="A130" s="6">
        <v>43889.0</v>
      </c>
      <c r="B130" s="5">
        <v>2020.0</v>
      </c>
      <c r="C130" s="5" t="s">
        <v>18</v>
      </c>
      <c r="D130" s="5" t="s">
        <v>259</v>
      </c>
      <c r="E130" s="5"/>
      <c r="F130" s="5">
        <v>2000.0</v>
      </c>
      <c r="G130" s="10"/>
    </row>
    <row r="131" ht="15.75" customHeight="1">
      <c r="A131" s="6">
        <v>43999.0</v>
      </c>
      <c r="B131" s="5">
        <v>2020.0</v>
      </c>
      <c r="C131" s="5" t="s">
        <v>18</v>
      </c>
      <c r="D131" s="5" t="s">
        <v>260</v>
      </c>
      <c r="F131" s="5">
        <v>400.0</v>
      </c>
      <c r="G131" s="10"/>
    </row>
    <row r="132" ht="15.75" customHeight="1">
      <c r="A132" s="6">
        <v>43999.0</v>
      </c>
      <c r="B132" s="5">
        <v>2020.0</v>
      </c>
      <c r="C132" s="5" t="s">
        <v>18</v>
      </c>
      <c r="D132" s="5" t="s">
        <v>261</v>
      </c>
      <c r="F132" s="5">
        <v>20000.0</v>
      </c>
      <c r="G132" s="10"/>
    </row>
    <row r="133" ht="15.75" customHeight="1">
      <c r="A133" s="6">
        <v>44006.0</v>
      </c>
      <c r="B133" s="5">
        <v>2021.0</v>
      </c>
      <c r="C133" s="5" t="s">
        <v>18</v>
      </c>
      <c r="D133" s="5" t="s">
        <v>262</v>
      </c>
      <c r="F133" s="5">
        <v>10000.0</v>
      </c>
      <c r="G133" s="10"/>
    </row>
    <row r="134" ht="15.75" customHeight="1">
      <c r="A134" s="6">
        <v>44302.0</v>
      </c>
      <c r="B134" s="5">
        <v>2021.0</v>
      </c>
      <c r="C134" s="5" t="s">
        <v>24</v>
      </c>
      <c r="D134" s="5" t="s">
        <v>263</v>
      </c>
      <c r="E134" s="5" t="s">
        <v>264</v>
      </c>
      <c r="F134" s="5">
        <v>22000.0</v>
      </c>
      <c r="G134" s="25" t="s">
        <v>265</v>
      </c>
    </row>
    <row r="135" ht="15.75" customHeight="1">
      <c r="A135" s="6">
        <v>44302.0</v>
      </c>
      <c r="B135" s="5">
        <v>2021.0</v>
      </c>
      <c r="C135" s="5" t="s">
        <v>24</v>
      </c>
      <c r="D135" s="5" t="s">
        <v>266</v>
      </c>
      <c r="E135" s="5" t="s">
        <v>267</v>
      </c>
      <c r="F135" s="5">
        <v>28576.0</v>
      </c>
      <c r="G135" s="10"/>
    </row>
    <row r="136" ht="15.75" customHeight="1">
      <c r="A136" s="6">
        <v>44302.0</v>
      </c>
      <c r="B136" s="5">
        <v>2021.0</v>
      </c>
      <c r="C136" s="5" t="s">
        <v>24</v>
      </c>
      <c r="D136" s="5" t="s">
        <v>268</v>
      </c>
      <c r="F136" s="5">
        <v>14000.0</v>
      </c>
      <c r="G136" s="10" t="s">
        <v>269</v>
      </c>
    </row>
    <row r="137" ht="15.75" customHeight="1">
      <c r="A137" s="6">
        <v>44326.0</v>
      </c>
      <c r="B137" s="5">
        <v>2021.0</v>
      </c>
      <c r="C137" s="5" t="s">
        <v>270</v>
      </c>
      <c r="D137" s="5" t="s">
        <v>271</v>
      </c>
      <c r="E137" s="5" t="s">
        <v>272</v>
      </c>
      <c r="F137" s="5">
        <v>12000.0</v>
      </c>
      <c r="G137" s="10" t="s">
        <v>273</v>
      </c>
    </row>
    <row r="138" ht="15.75" customHeight="1">
      <c r="A138" s="6">
        <v>44326.0</v>
      </c>
      <c r="B138" s="5">
        <v>2021.0</v>
      </c>
      <c r="C138" s="5" t="s">
        <v>90</v>
      </c>
      <c r="D138" s="5" t="s">
        <v>274</v>
      </c>
      <c r="E138" s="5" t="s">
        <v>275</v>
      </c>
      <c r="F138" s="5">
        <v>1500.0</v>
      </c>
      <c r="G138" s="10"/>
    </row>
    <row r="139" ht="15.75" customHeight="1">
      <c r="A139" s="6">
        <v>44323.0</v>
      </c>
      <c r="B139" s="5">
        <v>2021.0</v>
      </c>
      <c r="C139" s="5" t="s">
        <v>24</v>
      </c>
      <c r="D139" s="5" t="s">
        <v>163</v>
      </c>
      <c r="F139" s="5">
        <v>1600.0</v>
      </c>
      <c r="G139" s="25" t="s">
        <v>276</v>
      </c>
    </row>
    <row r="140" ht="15.75" customHeight="1">
      <c r="A140" s="5" t="s">
        <v>17</v>
      </c>
      <c r="B140" s="5">
        <v>2021.0</v>
      </c>
      <c r="C140" s="5" t="s">
        <v>24</v>
      </c>
      <c r="D140" s="5" t="s">
        <v>277</v>
      </c>
      <c r="E140" s="5" t="s">
        <v>278</v>
      </c>
      <c r="F140" s="5">
        <v>2300.0</v>
      </c>
      <c r="G140" s="10"/>
    </row>
    <row r="141" ht="15.75" customHeight="1">
      <c r="A141" s="6">
        <v>44397.0</v>
      </c>
      <c r="B141" s="5">
        <v>2021.0</v>
      </c>
      <c r="C141" s="5" t="s">
        <v>90</v>
      </c>
      <c r="D141" s="5" t="s">
        <v>279</v>
      </c>
      <c r="E141" s="5" t="s">
        <v>280</v>
      </c>
      <c r="F141" s="5">
        <v>13400.0</v>
      </c>
      <c r="G141" s="25" t="s">
        <v>281</v>
      </c>
    </row>
    <row r="142" ht="15.75" customHeight="1">
      <c r="A142" s="6">
        <v>44408.0</v>
      </c>
      <c r="B142" s="5">
        <v>2021.0</v>
      </c>
      <c r="C142" s="5" t="s">
        <v>282</v>
      </c>
      <c r="D142" s="5" t="s">
        <v>283</v>
      </c>
      <c r="E142" s="26" t="s">
        <v>284</v>
      </c>
      <c r="F142" s="5">
        <v>11284.0</v>
      </c>
      <c r="G142" s="25" t="s">
        <v>285</v>
      </c>
    </row>
    <row r="143" ht="15.75" customHeight="1">
      <c r="A143" s="6">
        <v>44431.0</v>
      </c>
      <c r="B143" s="5">
        <v>2021.0</v>
      </c>
      <c r="C143" s="5" t="s">
        <v>282</v>
      </c>
      <c r="D143" s="5" t="s">
        <v>286</v>
      </c>
      <c r="E143" s="27" t="s">
        <v>287</v>
      </c>
      <c r="F143" s="5">
        <v>25249.0</v>
      </c>
      <c r="G143" s="25" t="s">
        <v>288</v>
      </c>
    </row>
    <row r="144" ht="15.75" customHeight="1">
      <c r="A144" s="6">
        <v>44442.0</v>
      </c>
      <c r="B144" s="5">
        <v>2021.0</v>
      </c>
      <c r="C144" s="5" t="s">
        <v>90</v>
      </c>
      <c r="D144" s="5" t="s">
        <v>289</v>
      </c>
      <c r="E144" s="28"/>
      <c r="F144" s="5">
        <v>1000.0</v>
      </c>
      <c r="G144" s="10"/>
    </row>
    <row r="145" ht="15.75" customHeight="1">
      <c r="A145" s="6">
        <v>44008.0</v>
      </c>
      <c r="B145" s="5">
        <v>2020.0</v>
      </c>
      <c r="C145" s="5" t="s">
        <v>90</v>
      </c>
      <c r="D145" s="5" t="s">
        <v>290</v>
      </c>
      <c r="F145" s="5">
        <v>17200.0</v>
      </c>
      <c r="G145" s="25" t="s">
        <v>291</v>
      </c>
    </row>
    <row r="146" ht="15.75" customHeight="1">
      <c r="A146" s="6">
        <v>44117.0</v>
      </c>
      <c r="B146" s="5">
        <v>2020.0</v>
      </c>
      <c r="C146" s="5" t="s">
        <v>90</v>
      </c>
      <c r="D146" s="5" t="s">
        <v>292</v>
      </c>
      <c r="F146" s="5">
        <v>426.0</v>
      </c>
      <c r="G146" s="25" t="s">
        <v>293</v>
      </c>
    </row>
    <row r="147" ht="15.75" customHeight="1">
      <c r="A147" s="6">
        <v>44012.0</v>
      </c>
      <c r="B147" s="5">
        <v>2020.0</v>
      </c>
      <c r="C147" s="5" t="s">
        <v>90</v>
      </c>
      <c r="D147" s="5" t="s">
        <v>294</v>
      </c>
      <c r="F147" s="5">
        <v>15000.0</v>
      </c>
      <c r="G147" s="25" t="s">
        <v>295</v>
      </c>
    </row>
    <row r="148" ht="15.75" customHeight="1">
      <c r="A148" s="6">
        <v>44012.0</v>
      </c>
      <c r="B148" s="5">
        <v>2020.0</v>
      </c>
      <c r="C148" s="5" t="s">
        <v>80</v>
      </c>
      <c r="D148" s="5" t="s">
        <v>296</v>
      </c>
      <c r="F148" s="5">
        <v>758.0</v>
      </c>
      <c r="G148" s="25" t="s">
        <v>297</v>
      </c>
    </row>
    <row r="149" ht="15.75" customHeight="1">
      <c r="A149" s="6">
        <v>44228.0</v>
      </c>
      <c r="B149" s="5">
        <v>2021.0</v>
      </c>
      <c r="C149" s="5" t="s">
        <v>18</v>
      </c>
      <c r="D149" s="5" t="s">
        <v>298</v>
      </c>
      <c r="F149" s="5">
        <v>12000.0</v>
      </c>
      <c r="G149" s="25" t="s">
        <v>299</v>
      </c>
    </row>
    <row r="150" ht="15.75" customHeight="1">
      <c r="A150" s="6">
        <v>44136.0</v>
      </c>
      <c r="B150" s="5">
        <v>2021.0</v>
      </c>
      <c r="C150" s="5" t="s">
        <v>18</v>
      </c>
      <c r="D150" s="5" t="s">
        <v>300</v>
      </c>
      <c r="F150" s="5">
        <v>3420.0</v>
      </c>
      <c r="G150" s="25" t="s">
        <v>301</v>
      </c>
    </row>
    <row r="151" ht="15.75" customHeight="1">
      <c r="A151" s="6">
        <v>44489.0</v>
      </c>
      <c r="B151" s="5">
        <v>2021.0</v>
      </c>
      <c r="C151" s="5" t="s">
        <v>18</v>
      </c>
      <c r="D151" s="5" t="s">
        <v>302</v>
      </c>
      <c r="F151" s="5">
        <v>60000.0</v>
      </c>
      <c r="G151" s="10"/>
    </row>
    <row r="152" ht="15.75" customHeight="1">
      <c r="A152" s="6">
        <v>44589.0</v>
      </c>
      <c r="B152" s="5">
        <v>2022.0</v>
      </c>
      <c r="C152" s="5" t="s">
        <v>18</v>
      </c>
      <c r="D152" s="5" t="s">
        <v>303</v>
      </c>
      <c r="E152" s="5" t="s">
        <v>304</v>
      </c>
      <c r="F152" s="5"/>
      <c r="G152" s="10"/>
    </row>
    <row r="153" ht="15.75" customHeight="1">
      <c r="A153" s="6">
        <v>44702.0</v>
      </c>
      <c r="B153" s="5">
        <v>2022.0</v>
      </c>
      <c r="C153" s="5" t="s">
        <v>32</v>
      </c>
      <c r="D153" s="5" t="s">
        <v>305</v>
      </c>
      <c r="E153" s="5" t="s">
        <v>306</v>
      </c>
      <c r="F153" s="5">
        <v>8055.0</v>
      </c>
      <c r="G153" s="21" t="s">
        <v>307</v>
      </c>
    </row>
    <row r="154" ht="15.75" customHeight="1">
      <c r="A154" s="6">
        <v>44704.0</v>
      </c>
      <c r="B154" s="5">
        <v>2022.0</v>
      </c>
      <c r="C154" s="5" t="s">
        <v>32</v>
      </c>
      <c r="D154" s="5" t="s">
        <v>308</v>
      </c>
      <c r="E154" s="5" t="s">
        <v>309</v>
      </c>
      <c r="F154" s="5">
        <v>600.0</v>
      </c>
      <c r="G154" s="21" t="s">
        <v>310</v>
      </c>
    </row>
    <row r="155" ht="15.75" customHeight="1">
      <c r="A155" s="6">
        <v>44707.0</v>
      </c>
      <c r="B155" s="5">
        <v>2022.0</v>
      </c>
      <c r="C155" s="5" t="s">
        <v>32</v>
      </c>
      <c r="D155" s="5" t="s">
        <v>311</v>
      </c>
      <c r="E155" s="5" t="s">
        <v>312</v>
      </c>
      <c r="F155" s="5">
        <v>23000.0</v>
      </c>
      <c r="G155" s="21" t="s">
        <v>313</v>
      </c>
    </row>
    <row r="156" ht="15.75" customHeight="1">
      <c r="A156" s="6">
        <v>44707.0</v>
      </c>
      <c r="B156" s="5">
        <v>2022.0</v>
      </c>
      <c r="C156" s="5" t="s">
        <v>32</v>
      </c>
      <c r="D156" s="5" t="s">
        <v>311</v>
      </c>
      <c r="E156" s="5" t="s">
        <v>312</v>
      </c>
      <c r="F156" s="5">
        <v>23000.0</v>
      </c>
      <c r="G156" s="21" t="s">
        <v>314</v>
      </c>
    </row>
    <row r="157" ht="15.75" customHeight="1">
      <c r="A157" s="6">
        <v>44771.0</v>
      </c>
      <c r="B157" s="5">
        <v>2022.0</v>
      </c>
      <c r="C157" s="5" t="s">
        <v>32</v>
      </c>
      <c r="D157" s="5" t="s">
        <v>315</v>
      </c>
      <c r="F157" s="5">
        <v>16000.0</v>
      </c>
      <c r="G157" s="10"/>
    </row>
    <row r="158" ht="15.75" customHeight="1">
      <c r="A158" s="6">
        <v>44777.0</v>
      </c>
      <c r="B158" s="5">
        <v>2022.0</v>
      </c>
      <c r="C158" s="5" t="s">
        <v>32</v>
      </c>
      <c r="D158" s="5" t="s">
        <v>316</v>
      </c>
      <c r="F158" s="5">
        <v>16300.0</v>
      </c>
      <c r="G158" s="10"/>
    </row>
    <row r="159" ht="15.75" customHeight="1">
      <c r="A159" s="6">
        <v>44748.0</v>
      </c>
      <c r="B159" s="5">
        <v>2022.0</v>
      </c>
      <c r="C159" s="5" t="s">
        <v>32</v>
      </c>
      <c r="D159" s="5" t="s">
        <v>145</v>
      </c>
      <c r="F159" s="5">
        <v>3200.0</v>
      </c>
      <c r="G159" s="10"/>
    </row>
    <row r="160" ht="15.75" customHeight="1">
      <c r="A160" s="15">
        <v>45061.0</v>
      </c>
      <c r="B160" s="14">
        <v>2023.0</v>
      </c>
      <c r="C160" s="14" t="s">
        <v>282</v>
      </c>
      <c r="D160" s="14" t="s">
        <v>317</v>
      </c>
      <c r="F160" s="14">
        <v>1184.0</v>
      </c>
    </row>
    <row r="161" ht="15.75" customHeight="1">
      <c r="A161" s="15">
        <v>45063.0</v>
      </c>
      <c r="B161" s="14">
        <v>2023.0</v>
      </c>
      <c r="C161" s="14" t="s">
        <v>32</v>
      </c>
      <c r="D161" s="14" t="s">
        <v>318</v>
      </c>
      <c r="F161" s="14">
        <v>35000.0</v>
      </c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5:G37"/>
    <mergeCell ref="G81:G85"/>
  </mergeCells>
  <hyperlinks>
    <hyperlink r:id="rId1" ref="G134"/>
    <hyperlink r:id="rId2" ref="G139"/>
    <hyperlink r:id="rId3" ref="G141"/>
    <hyperlink r:id="rId4" ref="G142"/>
    <hyperlink r:id="rId5" ref="G143"/>
    <hyperlink r:id="rId6" ref="G145"/>
    <hyperlink r:id="rId7" ref="G146"/>
    <hyperlink r:id="rId8" ref="G147"/>
    <hyperlink r:id="rId9" ref="G148"/>
    <hyperlink r:id="rId10" ref="G149"/>
    <hyperlink r:id="rId11" ref="G150"/>
    <hyperlink r:id="rId12" ref="G153"/>
    <hyperlink r:id="rId13" ref="G154"/>
    <hyperlink r:id="rId14" ref="G155"/>
    <hyperlink r:id="rId15" ref="G15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132</v>
      </c>
      <c r="B1" s="5" t="s">
        <v>319</v>
      </c>
      <c r="C1" s="5" t="s">
        <v>320</v>
      </c>
    </row>
    <row r="2" ht="15.75" customHeight="1">
      <c r="A2" s="5" t="s">
        <v>18</v>
      </c>
      <c r="B2" s="5" t="s">
        <v>321</v>
      </c>
      <c r="C2" s="29">
        <v>44896.0</v>
      </c>
    </row>
    <row r="3" ht="15.75" customHeight="1">
      <c r="A3" s="5" t="s">
        <v>18</v>
      </c>
      <c r="B3" s="5" t="s">
        <v>322</v>
      </c>
      <c r="C3" s="5" t="s">
        <v>17</v>
      </c>
    </row>
    <row r="4" ht="15.75" customHeight="1">
      <c r="A4" s="5" t="s">
        <v>18</v>
      </c>
      <c r="B4" s="5" t="s">
        <v>323</v>
      </c>
      <c r="C4" s="30">
        <v>45394.0</v>
      </c>
    </row>
    <row r="5" ht="15.75" customHeight="1">
      <c r="A5" s="5" t="s">
        <v>18</v>
      </c>
      <c r="B5" s="5" t="s">
        <v>324</v>
      </c>
      <c r="C5" s="29">
        <v>44052.0</v>
      </c>
    </row>
    <row r="6" ht="15.75" customHeight="1">
      <c r="A6" s="5" t="s">
        <v>18</v>
      </c>
      <c r="B6" s="5" t="s">
        <v>325</v>
      </c>
      <c r="C6" s="29">
        <v>41343.0</v>
      </c>
    </row>
    <row r="7" ht="15.75" customHeight="1">
      <c r="A7" s="5" t="s">
        <v>32</v>
      </c>
      <c r="B7" s="5" t="s">
        <v>321</v>
      </c>
      <c r="C7" s="29">
        <v>45113.0</v>
      </c>
    </row>
    <row r="8" ht="15.75" customHeight="1">
      <c r="A8" s="5" t="s">
        <v>32</v>
      </c>
      <c r="B8" s="5" t="s">
        <v>322</v>
      </c>
      <c r="C8" s="31">
        <v>45323.0</v>
      </c>
    </row>
    <row r="9" ht="15.75" customHeight="1">
      <c r="A9" s="5" t="s">
        <v>32</v>
      </c>
      <c r="B9" s="5" t="s">
        <v>323</v>
      </c>
      <c r="C9" s="30">
        <v>45394.0</v>
      </c>
    </row>
    <row r="10" ht="15.75" customHeight="1">
      <c r="A10" s="5" t="s">
        <v>32</v>
      </c>
      <c r="B10" s="5" t="s">
        <v>324</v>
      </c>
      <c r="C10" s="29">
        <v>44052.0</v>
      </c>
    </row>
    <row r="11" ht="15.75" customHeight="1">
      <c r="A11" s="5" t="s">
        <v>32</v>
      </c>
      <c r="B11" s="5" t="s">
        <v>325</v>
      </c>
      <c r="C11" s="29">
        <v>40822.0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5" t="s">
        <v>132</v>
      </c>
      <c r="B1" s="5" t="s">
        <v>326</v>
      </c>
      <c r="C1" s="6" t="s">
        <v>131</v>
      </c>
      <c r="D1" s="5" t="s">
        <v>327</v>
      </c>
      <c r="E1" s="5" t="s">
        <v>328</v>
      </c>
      <c r="F1" s="5" t="s">
        <v>329</v>
      </c>
    </row>
    <row r="2" ht="15.75" customHeight="1">
      <c r="A2" s="5" t="s">
        <v>18</v>
      </c>
      <c r="B2" s="5" t="s">
        <v>330</v>
      </c>
      <c r="C2" s="6">
        <v>45028.0</v>
      </c>
      <c r="D2" s="5">
        <v>173069.0</v>
      </c>
      <c r="E2" s="6">
        <v>45200.0</v>
      </c>
      <c r="F2" s="6">
        <v>45231.0</v>
      </c>
    </row>
    <row r="3" ht="15.75" customHeight="1">
      <c r="A3" s="5" t="s">
        <v>32</v>
      </c>
      <c r="B3" s="5" t="s">
        <v>330</v>
      </c>
      <c r="C3" s="15">
        <v>45063.0</v>
      </c>
      <c r="D3" s="16">
        <v>123456.0</v>
      </c>
      <c r="F3" s="6"/>
    </row>
    <row r="4" ht="15.75" customHeight="1">
      <c r="A4" s="5" t="s">
        <v>32</v>
      </c>
      <c r="B4" s="5" t="s">
        <v>331</v>
      </c>
      <c r="C4" s="6" t="s">
        <v>17</v>
      </c>
      <c r="D4" s="5">
        <v>20000.0</v>
      </c>
      <c r="F4" s="6"/>
    </row>
    <row r="5" ht="15.75" customHeight="1">
      <c r="A5" s="5" t="s">
        <v>32</v>
      </c>
      <c r="B5" s="5" t="s">
        <v>332</v>
      </c>
      <c r="C5" s="6" t="s">
        <v>17</v>
      </c>
      <c r="D5" s="5">
        <v>15000.0</v>
      </c>
      <c r="F5" s="6"/>
    </row>
    <row r="6" ht="15.75" customHeight="1">
      <c r="A6" s="5" t="s">
        <v>32</v>
      </c>
      <c r="B6" s="5" t="s">
        <v>333</v>
      </c>
      <c r="C6" s="6" t="s">
        <v>17</v>
      </c>
      <c r="D6" s="5">
        <v>60000.0</v>
      </c>
      <c r="F6" s="6"/>
    </row>
    <row r="7" ht="15.75" customHeight="1">
      <c r="A7" s="5" t="s">
        <v>18</v>
      </c>
      <c r="B7" s="5" t="s">
        <v>331</v>
      </c>
      <c r="C7" s="6" t="s">
        <v>17</v>
      </c>
      <c r="D7" s="5">
        <v>20000.0</v>
      </c>
      <c r="F7" s="6"/>
    </row>
    <row r="8" ht="15.75" customHeight="1">
      <c r="A8" s="5" t="s">
        <v>18</v>
      </c>
      <c r="B8" s="5" t="s">
        <v>332</v>
      </c>
      <c r="C8" s="6" t="s">
        <v>17</v>
      </c>
      <c r="D8" s="5">
        <v>15000.0</v>
      </c>
      <c r="F8" s="6"/>
    </row>
    <row r="9" ht="15.75" customHeight="1">
      <c r="A9" s="5" t="s">
        <v>18</v>
      </c>
      <c r="B9" s="5" t="s">
        <v>333</v>
      </c>
      <c r="C9" s="6" t="s">
        <v>17</v>
      </c>
      <c r="D9" s="5">
        <v>60000.0</v>
      </c>
      <c r="F9" s="6"/>
    </row>
    <row r="10" ht="15.75" customHeight="1">
      <c r="C10" s="6"/>
      <c r="F10" s="6"/>
    </row>
    <row r="11" ht="15.75" customHeight="1">
      <c r="C11" s="6"/>
      <c r="F11" s="6"/>
    </row>
    <row r="12" ht="15.75" customHeight="1">
      <c r="C12" s="6"/>
      <c r="F12" s="6"/>
    </row>
    <row r="13" ht="15.75" customHeight="1">
      <c r="C13" s="6"/>
      <c r="F13" s="6"/>
    </row>
    <row r="14" ht="15.75" customHeight="1">
      <c r="C14" s="6"/>
      <c r="F14" s="6"/>
    </row>
    <row r="15" ht="15.75" customHeight="1">
      <c r="C15" s="6"/>
      <c r="F15" s="6"/>
    </row>
    <row r="16" ht="15.75" customHeight="1">
      <c r="C16" s="6"/>
      <c r="F16" s="6"/>
    </row>
    <row r="17" ht="15.75" customHeight="1">
      <c r="C17" s="6"/>
      <c r="F17" s="6"/>
    </row>
    <row r="18" ht="15.75" customHeight="1">
      <c r="C18" s="6"/>
      <c r="F18" s="6"/>
    </row>
    <row r="19" ht="15.75" customHeight="1">
      <c r="C19" s="6"/>
      <c r="F19" s="6"/>
    </row>
    <row r="20" ht="15.75" customHeight="1">
      <c r="C20" s="6"/>
      <c r="F20" s="6"/>
    </row>
    <row r="21" ht="15.75" customHeight="1">
      <c r="C21" s="6"/>
      <c r="F21" s="6"/>
    </row>
    <row r="22" ht="15.75" customHeight="1">
      <c r="C22" s="6"/>
      <c r="F22" s="6"/>
    </row>
    <row r="23" ht="15.75" customHeight="1">
      <c r="C23" s="6"/>
      <c r="F23" s="6"/>
    </row>
    <row r="24" ht="15.75" customHeight="1">
      <c r="C24" s="6"/>
      <c r="F24" s="6"/>
    </row>
    <row r="25" ht="15.75" customHeight="1">
      <c r="C25" s="6"/>
      <c r="F25" s="6"/>
    </row>
    <row r="26" ht="15.75" customHeight="1">
      <c r="C26" s="6"/>
      <c r="F26" s="6"/>
    </row>
    <row r="27" ht="15.75" customHeight="1">
      <c r="C27" s="6"/>
      <c r="F27" s="6"/>
    </row>
    <row r="28" ht="15.75" customHeight="1">
      <c r="C28" s="6"/>
      <c r="F28" s="6"/>
    </row>
    <row r="29" ht="15.75" customHeight="1">
      <c r="C29" s="6"/>
      <c r="F29" s="6"/>
    </row>
    <row r="30" ht="15.75" customHeight="1">
      <c r="C30" s="6"/>
      <c r="F30" s="6"/>
    </row>
    <row r="31" ht="15.75" customHeight="1">
      <c r="C31" s="6"/>
      <c r="F31" s="6"/>
    </row>
    <row r="32" ht="15.75" customHeight="1">
      <c r="C32" s="6"/>
      <c r="F32" s="6"/>
    </row>
    <row r="33" ht="15.75" customHeight="1">
      <c r="C33" s="6"/>
      <c r="F33" s="6"/>
    </row>
    <row r="34" ht="15.75" customHeight="1">
      <c r="C34" s="6"/>
      <c r="F34" s="6"/>
    </row>
    <row r="35" ht="15.75" customHeight="1">
      <c r="C35" s="6"/>
      <c r="F35" s="6"/>
    </row>
    <row r="36" ht="15.75" customHeight="1">
      <c r="C36" s="6"/>
      <c r="F36" s="6"/>
    </row>
    <row r="37" ht="15.75" customHeight="1">
      <c r="C37" s="6"/>
      <c r="F37" s="6"/>
    </row>
    <row r="38" ht="15.75" customHeight="1">
      <c r="C38" s="6"/>
      <c r="F38" s="6"/>
    </row>
    <row r="39" ht="15.75" customHeight="1">
      <c r="C39" s="6"/>
      <c r="F39" s="6"/>
    </row>
    <row r="40" ht="15.75" customHeight="1">
      <c r="C40" s="6"/>
      <c r="F40" s="6"/>
    </row>
    <row r="41" ht="15.75" customHeight="1">
      <c r="C41" s="6"/>
      <c r="F41" s="6"/>
    </row>
    <row r="42" ht="15.75" customHeight="1">
      <c r="C42" s="6"/>
      <c r="F42" s="6"/>
    </row>
    <row r="43" ht="15.75" customHeight="1">
      <c r="C43" s="6"/>
      <c r="F43" s="6"/>
    </row>
    <row r="44" ht="15.75" customHeight="1">
      <c r="C44" s="6"/>
      <c r="F44" s="6"/>
    </row>
    <row r="45" ht="15.75" customHeight="1">
      <c r="C45" s="6"/>
      <c r="F45" s="6"/>
    </row>
    <row r="46" ht="15.75" customHeight="1">
      <c r="C46" s="6"/>
      <c r="F46" s="6"/>
    </row>
    <row r="47" ht="15.75" customHeight="1">
      <c r="C47" s="6"/>
      <c r="F47" s="6"/>
    </row>
    <row r="48" ht="15.75" customHeight="1">
      <c r="C48" s="6"/>
      <c r="F48" s="6"/>
    </row>
    <row r="49" ht="15.75" customHeight="1">
      <c r="C49" s="6"/>
      <c r="F49" s="6"/>
    </row>
    <row r="50" ht="15.75" customHeight="1">
      <c r="C50" s="6"/>
      <c r="F50" s="6"/>
    </row>
    <row r="51" ht="15.75" customHeight="1">
      <c r="C51" s="6"/>
      <c r="F51" s="6"/>
    </row>
    <row r="52" ht="15.75" customHeight="1">
      <c r="C52" s="6"/>
      <c r="F52" s="6"/>
    </row>
    <row r="53" ht="15.75" customHeight="1">
      <c r="C53" s="6"/>
      <c r="F53" s="6"/>
    </row>
    <row r="54" ht="15.75" customHeight="1">
      <c r="C54" s="6"/>
      <c r="F54" s="6"/>
    </row>
    <row r="55" ht="15.75" customHeight="1">
      <c r="C55" s="6"/>
      <c r="F55" s="6"/>
    </row>
    <row r="56" ht="15.75" customHeight="1">
      <c r="C56" s="6"/>
      <c r="F56" s="6"/>
    </row>
    <row r="57" ht="15.75" customHeight="1">
      <c r="C57" s="6"/>
      <c r="F57" s="6"/>
    </row>
    <row r="58" ht="15.75" customHeight="1">
      <c r="C58" s="6"/>
      <c r="F58" s="6"/>
    </row>
    <row r="59" ht="15.75" customHeight="1">
      <c r="C59" s="6"/>
      <c r="F59" s="6"/>
    </row>
    <row r="60" ht="15.75" customHeight="1">
      <c r="C60" s="6"/>
      <c r="F60" s="6"/>
    </row>
    <row r="61" ht="15.75" customHeight="1">
      <c r="C61" s="6"/>
      <c r="F61" s="6"/>
    </row>
    <row r="62" ht="15.75" customHeight="1">
      <c r="C62" s="6"/>
      <c r="F62" s="6"/>
    </row>
    <row r="63" ht="15.75" customHeight="1">
      <c r="C63" s="6"/>
      <c r="F63" s="6"/>
    </row>
    <row r="64" ht="15.75" customHeight="1">
      <c r="C64" s="6"/>
      <c r="F64" s="6"/>
    </row>
    <row r="65" ht="15.75" customHeight="1">
      <c r="C65" s="6"/>
      <c r="F65" s="6"/>
    </row>
    <row r="66" ht="15.75" customHeight="1">
      <c r="C66" s="6"/>
      <c r="F66" s="6"/>
    </row>
    <row r="67" ht="15.75" customHeight="1">
      <c r="C67" s="6"/>
      <c r="F67" s="6"/>
    </row>
    <row r="68" ht="15.75" customHeight="1">
      <c r="C68" s="6"/>
      <c r="F68" s="6"/>
    </row>
    <row r="69" ht="15.75" customHeight="1">
      <c r="C69" s="6"/>
      <c r="F69" s="6"/>
    </row>
    <row r="70" ht="15.75" customHeight="1">
      <c r="C70" s="6"/>
      <c r="F70" s="6"/>
    </row>
    <row r="71" ht="15.75" customHeight="1">
      <c r="C71" s="6"/>
      <c r="F71" s="6"/>
    </row>
    <row r="72" ht="15.75" customHeight="1">
      <c r="C72" s="6"/>
      <c r="F72" s="6"/>
    </row>
    <row r="73" ht="15.75" customHeight="1">
      <c r="C73" s="6"/>
      <c r="F73" s="6"/>
    </row>
    <row r="74" ht="15.75" customHeight="1">
      <c r="C74" s="6"/>
      <c r="F74" s="6"/>
    </row>
    <row r="75" ht="15.75" customHeight="1">
      <c r="C75" s="6"/>
      <c r="F75" s="6"/>
    </row>
    <row r="76" ht="15.75" customHeight="1">
      <c r="C76" s="6"/>
      <c r="F76" s="6"/>
    </row>
    <row r="77" ht="15.75" customHeight="1">
      <c r="C77" s="6"/>
      <c r="F77" s="6"/>
    </row>
    <row r="78" ht="15.75" customHeight="1">
      <c r="C78" s="6"/>
      <c r="F78" s="6"/>
    </row>
    <row r="79" ht="15.75" customHeight="1">
      <c r="C79" s="6"/>
      <c r="F79" s="6"/>
    </row>
    <row r="80" ht="15.75" customHeight="1">
      <c r="C80" s="6"/>
      <c r="F80" s="6"/>
    </row>
    <row r="81" ht="15.75" customHeight="1">
      <c r="C81" s="6"/>
      <c r="F81" s="6"/>
    </row>
    <row r="82" ht="15.75" customHeight="1">
      <c r="C82" s="6"/>
      <c r="F82" s="6"/>
    </row>
    <row r="83" ht="15.75" customHeight="1">
      <c r="C83" s="6"/>
      <c r="F83" s="6"/>
    </row>
    <row r="84" ht="15.75" customHeight="1">
      <c r="C84" s="6"/>
      <c r="F84" s="6"/>
    </row>
    <row r="85" ht="15.75" customHeight="1">
      <c r="C85" s="6"/>
      <c r="F85" s="6"/>
    </row>
    <row r="86" ht="15.75" customHeight="1">
      <c r="C86" s="6"/>
      <c r="F86" s="6"/>
    </row>
    <row r="87" ht="15.75" customHeight="1">
      <c r="C87" s="6"/>
      <c r="F87" s="6"/>
    </row>
    <row r="88" ht="15.75" customHeight="1">
      <c r="C88" s="6"/>
      <c r="F88" s="6"/>
    </row>
    <row r="89" ht="15.75" customHeight="1">
      <c r="C89" s="6"/>
      <c r="F89" s="6"/>
    </row>
    <row r="90" ht="15.75" customHeight="1">
      <c r="C90" s="6"/>
      <c r="F90" s="6"/>
    </row>
    <row r="91" ht="15.75" customHeight="1">
      <c r="C91" s="6"/>
      <c r="F91" s="6"/>
    </row>
    <row r="92" ht="15.75" customHeight="1">
      <c r="C92" s="6"/>
      <c r="F92" s="6"/>
    </row>
    <row r="93" ht="15.75" customHeight="1">
      <c r="C93" s="6"/>
      <c r="F93" s="6"/>
    </row>
    <row r="94" ht="15.75" customHeight="1">
      <c r="C94" s="6"/>
      <c r="F94" s="6"/>
    </row>
    <row r="95" ht="15.75" customHeight="1">
      <c r="C95" s="6"/>
      <c r="F95" s="6"/>
    </row>
    <row r="96" ht="15.75" customHeight="1">
      <c r="C96" s="6"/>
      <c r="F96" s="6"/>
    </row>
    <row r="97" ht="15.75" customHeight="1">
      <c r="C97" s="6"/>
      <c r="F97" s="6"/>
    </row>
    <row r="98" ht="15.75" customHeight="1">
      <c r="C98" s="6"/>
      <c r="F98" s="6"/>
    </row>
    <row r="99" ht="15.75" customHeight="1">
      <c r="C99" s="6"/>
      <c r="F99" s="6"/>
    </row>
    <row r="100" ht="15.75" customHeight="1">
      <c r="C100" s="6"/>
      <c r="F100" s="6"/>
    </row>
    <row r="101" ht="15.75" customHeight="1">
      <c r="C101" s="6"/>
      <c r="F101" s="6"/>
    </row>
    <row r="102" ht="15.75" customHeight="1">
      <c r="C102" s="6"/>
      <c r="F102" s="6"/>
    </row>
    <row r="103" ht="15.75" customHeight="1">
      <c r="C103" s="6"/>
      <c r="F103" s="6"/>
    </row>
    <row r="104" ht="15.75" customHeight="1">
      <c r="C104" s="6"/>
      <c r="F104" s="6"/>
    </row>
    <row r="105" ht="15.75" customHeight="1">
      <c r="C105" s="6"/>
      <c r="F105" s="6"/>
    </row>
    <row r="106" ht="15.75" customHeight="1">
      <c r="C106" s="6"/>
      <c r="F106" s="6"/>
    </row>
    <row r="107" ht="15.75" customHeight="1">
      <c r="C107" s="6"/>
      <c r="F107" s="6"/>
    </row>
    <row r="108" ht="15.75" customHeight="1">
      <c r="C108" s="6"/>
      <c r="F108" s="6"/>
    </row>
    <row r="109" ht="15.75" customHeight="1">
      <c r="C109" s="6"/>
      <c r="F109" s="6"/>
    </row>
    <row r="110" ht="15.75" customHeight="1">
      <c r="C110" s="6"/>
      <c r="F110" s="6"/>
    </row>
    <row r="111" ht="15.75" customHeight="1">
      <c r="C111" s="6"/>
      <c r="F111" s="6"/>
    </row>
    <row r="112" ht="15.75" customHeight="1">
      <c r="C112" s="6"/>
      <c r="F112" s="6"/>
    </row>
    <row r="113" ht="15.75" customHeight="1">
      <c r="C113" s="6"/>
      <c r="F113" s="6"/>
    </row>
    <row r="114" ht="15.75" customHeight="1">
      <c r="C114" s="6"/>
      <c r="F114" s="6"/>
    </row>
    <row r="115" ht="15.75" customHeight="1">
      <c r="C115" s="6"/>
      <c r="F115" s="6"/>
    </row>
    <row r="116" ht="15.75" customHeight="1">
      <c r="C116" s="6"/>
      <c r="F116" s="6"/>
    </row>
    <row r="117" ht="15.75" customHeight="1">
      <c r="C117" s="6"/>
      <c r="F117" s="6"/>
    </row>
    <row r="118" ht="15.75" customHeight="1">
      <c r="C118" s="6"/>
      <c r="F118" s="6"/>
    </row>
    <row r="119" ht="15.75" customHeight="1">
      <c r="C119" s="6"/>
      <c r="F119" s="6"/>
    </row>
    <row r="120" ht="15.75" customHeight="1">
      <c r="C120" s="6"/>
      <c r="F120" s="6"/>
    </row>
    <row r="121" ht="15.75" customHeight="1">
      <c r="C121" s="6"/>
      <c r="F121" s="6"/>
    </row>
    <row r="122" ht="15.75" customHeight="1">
      <c r="C122" s="6"/>
      <c r="F122" s="6"/>
    </row>
    <row r="123" ht="15.75" customHeight="1">
      <c r="C123" s="6"/>
      <c r="F123" s="6"/>
    </row>
    <row r="124" ht="15.75" customHeight="1">
      <c r="C124" s="6"/>
      <c r="F124" s="6"/>
    </row>
    <row r="125" ht="15.75" customHeight="1">
      <c r="C125" s="6"/>
      <c r="F125" s="6"/>
    </row>
    <row r="126" ht="15.75" customHeight="1">
      <c r="C126" s="6"/>
      <c r="F126" s="6"/>
    </row>
    <row r="127" ht="15.75" customHeight="1">
      <c r="C127" s="6"/>
      <c r="F127" s="6"/>
    </row>
    <row r="128" ht="15.75" customHeight="1">
      <c r="C128" s="6"/>
      <c r="F128" s="6"/>
    </row>
    <row r="129" ht="15.75" customHeight="1">
      <c r="C129" s="6"/>
      <c r="F129" s="6"/>
    </row>
    <row r="130" ht="15.75" customHeight="1">
      <c r="C130" s="6"/>
      <c r="F130" s="6"/>
    </row>
    <row r="131" ht="15.75" customHeight="1">
      <c r="C131" s="6"/>
      <c r="F131" s="6"/>
    </row>
    <row r="132" ht="15.75" customHeight="1">
      <c r="C132" s="6"/>
      <c r="F132" s="6"/>
    </row>
    <row r="133" ht="15.75" customHeight="1">
      <c r="C133" s="6"/>
      <c r="F133" s="6"/>
    </row>
    <row r="134" ht="15.75" customHeight="1">
      <c r="C134" s="6"/>
      <c r="F134" s="6"/>
    </row>
    <row r="135" ht="15.75" customHeight="1">
      <c r="C135" s="6"/>
      <c r="F135" s="6"/>
    </row>
    <row r="136" ht="15.75" customHeight="1">
      <c r="C136" s="6"/>
      <c r="F136" s="6"/>
    </row>
    <row r="137" ht="15.75" customHeight="1">
      <c r="C137" s="6"/>
      <c r="F137" s="6"/>
    </row>
    <row r="138" ht="15.75" customHeight="1">
      <c r="C138" s="6"/>
      <c r="F138" s="6"/>
    </row>
    <row r="139" ht="15.75" customHeight="1">
      <c r="C139" s="6"/>
      <c r="F139" s="6"/>
    </row>
    <row r="140" ht="15.75" customHeight="1">
      <c r="C140" s="6"/>
      <c r="F140" s="6"/>
    </row>
    <row r="141" ht="15.75" customHeight="1">
      <c r="C141" s="6"/>
      <c r="F141" s="6"/>
    </row>
    <row r="142" ht="15.75" customHeight="1">
      <c r="C142" s="6"/>
      <c r="F142" s="6"/>
    </row>
    <row r="143" ht="15.75" customHeight="1">
      <c r="C143" s="6"/>
      <c r="F143" s="6"/>
    </row>
    <row r="144" ht="15.75" customHeight="1">
      <c r="C144" s="6"/>
      <c r="F144" s="6"/>
    </row>
    <row r="145" ht="15.75" customHeight="1">
      <c r="C145" s="6"/>
      <c r="F145" s="6"/>
    </row>
    <row r="146" ht="15.75" customHeight="1">
      <c r="C146" s="6"/>
      <c r="F146" s="6"/>
    </row>
    <row r="147" ht="15.75" customHeight="1">
      <c r="C147" s="6"/>
      <c r="F147" s="6"/>
    </row>
    <row r="148" ht="15.75" customHeight="1">
      <c r="C148" s="6"/>
      <c r="F148" s="6"/>
    </row>
    <row r="149" ht="15.75" customHeight="1">
      <c r="C149" s="6"/>
      <c r="F149" s="6"/>
    </row>
    <row r="150" ht="15.75" customHeight="1">
      <c r="C150" s="6"/>
      <c r="F150" s="6"/>
    </row>
    <row r="151" ht="15.75" customHeight="1">
      <c r="C151" s="6"/>
      <c r="F151" s="6"/>
    </row>
    <row r="152" ht="15.75" customHeight="1">
      <c r="C152" s="6"/>
      <c r="F152" s="6"/>
    </row>
    <row r="153" ht="15.75" customHeight="1">
      <c r="C153" s="6"/>
      <c r="F153" s="6"/>
    </row>
    <row r="154" ht="15.75" customHeight="1">
      <c r="C154" s="6"/>
      <c r="F154" s="6"/>
    </row>
    <row r="155" ht="15.75" customHeight="1">
      <c r="C155" s="6"/>
      <c r="F155" s="6"/>
    </row>
    <row r="156" ht="15.75" customHeight="1">
      <c r="C156" s="6"/>
      <c r="F156" s="6"/>
    </row>
    <row r="157" ht="15.75" customHeight="1">
      <c r="C157" s="6"/>
      <c r="F157" s="6"/>
    </row>
    <row r="158" ht="15.75" customHeight="1">
      <c r="C158" s="6"/>
      <c r="F158" s="6"/>
    </row>
    <row r="159" ht="15.75" customHeight="1">
      <c r="C159" s="6"/>
      <c r="F159" s="6"/>
    </row>
    <row r="160" ht="15.75" customHeight="1">
      <c r="C160" s="6"/>
      <c r="F160" s="6"/>
    </row>
    <row r="161" ht="15.75" customHeight="1">
      <c r="C161" s="6"/>
      <c r="F161" s="6"/>
    </row>
    <row r="162" ht="15.75" customHeight="1">
      <c r="C162" s="6"/>
      <c r="F162" s="6"/>
    </row>
    <row r="163" ht="15.75" customHeight="1">
      <c r="C163" s="6"/>
      <c r="F163" s="6"/>
    </row>
    <row r="164" ht="15.75" customHeight="1">
      <c r="C164" s="6"/>
      <c r="F164" s="6"/>
    </row>
    <row r="165" ht="15.75" customHeight="1">
      <c r="C165" s="6"/>
      <c r="F165" s="6"/>
    </row>
    <row r="166" ht="15.75" customHeight="1">
      <c r="C166" s="6"/>
      <c r="F166" s="6"/>
    </row>
    <row r="167" ht="15.75" customHeight="1">
      <c r="C167" s="6"/>
      <c r="F167" s="6"/>
    </row>
    <row r="168" ht="15.75" customHeight="1">
      <c r="C168" s="6"/>
      <c r="F168" s="6"/>
    </row>
    <row r="169" ht="15.75" customHeight="1">
      <c r="C169" s="6"/>
      <c r="F169" s="6"/>
    </row>
    <row r="170" ht="15.75" customHeight="1">
      <c r="C170" s="6"/>
      <c r="F170" s="6"/>
    </row>
    <row r="171" ht="15.75" customHeight="1">
      <c r="C171" s="6"/>
      <c r="F171" s="6"/>
    </row>
    <row r="172" ht="15.75" customHeight="1">
      <c r="C172" s="6"/>
      <c r="F172" s="6"/>
    </row>
    <row r="173" ht="15.75" customHeight="1">
      <c r="C173" s="6"/>
      <c r="F173" s="6"/>
    </row>
    <row r="174" ht="15.75" customHeight="1">
      <c r="C174" s="6"/>
      <c r="F174" s="6"/>
    </row>
    <row r="175" ht="15.75" customHeight="1">
      <c r="C175" s="6"/>
      <c r="F175" s="6"/>
    </row>
    <row r="176" ht="15.75" customHeight="1">
      <c r="C176" s="6"/>
      <c r="F176" s="6"/>
    </row>
    <row r="177" ht="15.75" customHeight="1">
      <c r="C177" s="6"/>
      <c r="F177" s="6"/>
    </row>
    <row r="178" ht="15.75" customHeight="1">
      <c r="C178" s="6"/>
      <c r="F178" s="6"/>
    </row>
    <row r="179" ht="15.75" customHeight="1">
      <c r="C179" s="6"/>
      <c r="F179" s="6"/>
    </row>
    <row r="180" ht="15.75" customHeight="1">
      <c r="C180" s="6"/>
      <c r="F180" s="6"/>
    </row>
    <row r="181" ht="15.75" customHeight="1">
      <c r="C181" s="6"/>
      <c r="F181" s="6"/>
    </row>
    <row r="182" ht="15.75" customHeight="1">
      <c r="C182" s="6"/>
      <c r="F182" s="6"/>
    </row>
    <row r="183" ht="15.75" customHeight="1">
      <c r="C183" s="6"/>
      <c r="F183" s="6"/>
    </row>
    <row r="184" ht="15.75" customHeight="1">
      <c r="C184" s="6"/>
      <c r="F184" s="6"/>
    </row>
    <row r="185" ht="15.75" customHeight="1">
      <c r="C185" s="6"/>
      <c r="F185" s="6"/>
    </row>
    <row r="186" ht="15.75" customHeight="1">
      <c r="C186" s="6"/>
      <c r="F186" s="6"/>
    </row>
    <row r="187" ht="15.75" customHeight="1">
      <c r="C187" s="6"/>
      <c r="F187" s="6"/>
    </row>
    <row r="188" ht="15.75" customHeight="1">
      <c r="C188" s="6"/>
      <c r="F188" s="6"/>
    </row>
    <row r="189" ht="15.75" customHeight="1">
      <c r="C189" s="6"/>
      <c r="F189" s="6"/>
    </row>
    <row r="190" ht="15.75" customHeight="1">
      <c r="C190" s="6"/>
      <c r="F190" s="6"/>
    </row>
    <row r="191" ht="15.75" customHeight="1">
      <c r="C191" s="6"/>
      <c r="F191" s="6"/>
    </row>
    <row r="192" ht="15.75" customHeight="1">
      <c r="C192" s="6"/>
      <c r="F192" s="6"/>
    </row>
    <row r="193" ht="15.75" customHeight="1">
      <c r="C193" s="6"/>
      <c r="F193" s="6"/>
    </row>
    <row r="194" ht="15.75" customHeight="1">
      <c r="C194" s="6"/>
      <c r="F194" s="6"/>
    </row>
    <row r="195" ht="15.75" customHeight="1">
      <c r="C195" s="6"/>
      <c r="F195" s="6"/>
    </row>
    <row r="196" ht="15.75" customHeight="1">
      <c r="C196" s="6"/>
      <c r="F196" s="6"/>
    </row>
    <row r="197" ht="15.75" customHeight="1">
      <c r="C197" s="6"/>
      <c r="F197" s="6"/>
    </row>
    <row r="198" ht="15.75" customHeight="1">
      <c r="C198" s="6"/>
      <c r="F198" s="6"/>
    </row>
    <row r="199" ht="15.75" customHeight="1">
      <c r="C199" s="6"/>
      <c r="F199" s="6"/>
    </row>
    <row r="200" ht="15.75" customHeight="1">
      <c r="C200" s="6"/>
      <c r="F200" s="6"/>
    </row>
    <row r="201" ht="15.75" customHeight="1">
      <c r="C201" s="6"/>
      <c r="F201" s="6"/>
    </row>
    <row r="202" ht="15.75" customHeight="1">
      <c r="C202" s="6"/>
      <c r="F202" s="6"/>
    </row>
    <row r="203" ht="15.75" customHeight="1">
      <c r="C203" s="6"/>
      <c r="F203" s="6"/>
    </row>
    <row r="204" ht="15.75" customHeight="1">
      <c r="C204" s="6"/>
      <c r="F204" s="6"/>
    </row>
    <row r="205" ht="15.75" customHeight="1">
      <c r="C205" s="6"/>
      <c r="F205" s="6"/>
    </row>
    <row r="206" ht="15.75" customHeight="1">
      <c r="C206" s="6"/>
      <c r="F206" s="6"/>
    </row>
    <row r="207" ht="15.75" customHeight="1">
      <c r="C207" s="6"/>
      <c r="F207" s="6"/>
    </row>
    <row r="208" ht="15.75" customHeight="1">
      <c r="C208" s="6"/>
      <c r="F208" s="6"/>
    </row>
    <row r="209" ht="15.75" customHeight="1">
      <c r="C209" s="6"/>
      <c r="F209" s="6"/>
    </row>
    <row r="210" ht="15.75" customHeight="1">
      <c r="C210" s="6"/>
      <c r="F210" s="6"/>
    </row>
    <row r="211" ht="15.75" customHeight="1">
      <c r="C211" s="6"/>
      <c r="F211" s="6"/>
    </row>
    <row r="212" ht="15.75" customHeight="1">
      <c r="C212" s="6"/>
      <c r="F212" s="6"/>
    </row>
    <row r="213" ht="15.75" customHeight="1">
      <c r="C213" s="6"/>
      <c r="F213" s="6"/>
    </row>
    <row r="214" ht="15.75" customHeight="1">
      <c r="C214" s="6"/>
      <c r="F214" s="6"/>
    </row>
    <row r="215" ht="15.75" customHeight="1">
      <c r="C215" s="6"/>
      <c r="F215" s="6"/>
    </row>
    <row r="216" ht="15.75" customHeight="1">
      <c r="C216" s="6"/>
      <c r="F216" s="6"/>
    </row>
    <row r="217" ht="15.75" customHeight="1">
      <c r="C217" s="6"/>
      <c r="F217" s="6"/>
    </row>
    <row r="218" ht="15.75" customHeight="1">
      <c r="C218" s="6"/>
      <c r="F218" s="6"/>
    </row>
    <row r="219" ht="15.75" customHeight="1">
      <c r="C219" s="6"/>
      <c r="F219" s="6"/>
    </row>
    <row r="220" ht="15.75" customHeight="1">
      <c r="C220" s="6"/>
      <c r="F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334</v>
      </c>
      <c r="B1" s="5" t="s">
        <v>335</v>
      </c>
      <c r="C1" s="5" t="s">
        <v>336</v>
      </c>
      <c r="D1" s="5" t="s">
        <v>337</v>
      </c>
    </row>
    <row r="2" ht="15.75" customHeight="1">
      <c r="A2" s="5" t="s">
        <v>338</v>
      </c>
      <c r="B2" s="5" t="s">
        <v>339</v>
      </c>
      <c r="C2" s="5" t="s">
        <v>340</v>
      </c>
      <c r="D2" s="5" t="s">
        <v>341</v>
      </c>
    </row>
    <row r="3" ht="15.75" customHeight="1">
      <c r="A3" s="32" t="s">
        <v>342</v>
      </c>
      <c r="B3" s="5" t="s">
        <v>339</v>
      </c>
      <c r="C3" s="5" t="s">
        <v>340</v>
      </c>
      <c r="D3" s="16" t="s">
        <v>341</v>
      </c>
    </row>
    <row r="4" ht="15.75" customHeight="1">
      <c r="A4" s="32" t="s">
        <v>343</v>
      </c>
      <c r="B4" s="14" t="s">
        <v>344</v>
      </c>
      <c r="C4" s="14" t="s">
        <v>340</v>
      </c>
      <c r="D4" s="14" t="s">
        <v>341</v>
      </c>
    </row>
    <row r="5" ht="15.75" customHeight="1">
      <c r="A5" s="32" t="s">
        <v>345</v>
      </c>
      <c r="B5" s="14" t="s">
        <v>346</v>
      </c>
      <c r="C5" s="5" t="s">
        <v>340</v>
      </c>
      <c r="D5" s="16" t="s">
        <v>341</v>
      </c>
    </row>
    <row r="6" ht="15.75" customHeight="1">
      <c r="A6" s="14" t="s">
        <v>347</v>
      </c>
      <c r="B6" s="14" t="s">
        <v>346</v>
      </c>
      <c r="C6" s="14" t="s">
        <v>340</v>
      </c>
      <c r="D6" s="14" t="s">
        <v>348</v>
      </c>
    </row>
    <row r="7" ht="15.75" customHeight="1">
      <c r="A7" s="32" t="s">
        <v>349</v>
      </c>
      <c r="B7" s="14" t="s">
        <v>350</v>
      </c>
      <c r="C7" s="14" t="s">
        <v>340</v>
      </c>
      <c r="D7" s="14" t="s">
        <v>341</v>
      </c>
    </row>
    <row r="8" ht="15.75" customHeight="1">
      <c r="A8" s="32" t="s">
        <v>351</v>
      </c>
      <c r="B8" s="14" t="s">
        <v>339</v>
      </c>
      <c r="C8" s="14" t="s">
        <v>340</v>
      </c>
      <c r="D8" s="14" t="s">
        <v>341</v>
      </c>
    </row>
    <row r="9" ht="15.75" customHeight="1">
      <c r="A9" s="33" t="s">
        <v>352</v>
      </c>
      <c r="B9" s="14" t="s">
        <v>350</v>
      </c>
      <c r="C9" s="14" t="s">
        <v>340</v>
      </c>
      <c r="D9" s="14" t="s">
        <v>341</v>
      </c>
    </row>
    <row r="10" ht="15.75" customHeight="1">
      <c r="A10" s="32" t="s">
        <v>353</v>
      </c>
      <c r="B10" s="14" t="s">
        <v>339</v>
      </c>
      <c r="C10" s="14" t="s">
        <v>340</v>
      </c>
      <c r="D10" s="14" t="s">
        <v>341</v>
      </c>
    </row>
    <row r="11" ht="15.75" customHeight="1">
      <c r="A11" s="33" t="s">
        <v>354</v>
      </c>
      <c r="B11" s="14" t="s">
        <v>339</v>
      </c>
      <c r="C11" s="14" t="s">
        <v>340</v>
      </c>
      <c r="D11" s="14" t="s">
        <v>341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