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8915" windowHeight="10920"/>
  </bookViews>
  <sheets>
    <sheet name="Hoja1" sheetId="3" r:id="rId1"/>
  </sheets>
  <definedNames>
    <definedName name="Costo_Fabricación">Hoja1!$G$7</definedName>
    <definedName name="Costos_Fijos">Hoja1!$G$8</definedName>
    <definedName name="FLUJO_DE_FONDOS_NETO">Hoja1!$C$25:$H$25</definedName>
    <definedName name="Impuesto_de_Renta">Hoja1!$K$6</definedName>
    <definedName name="Inversión_Inmuebles">Hoja1!$K$8</definedName>
    <definedName name="Inversión_Maqs._y_Equipos">Hoja1!$K$7</definedName>
    <definedName name="Precio_de_Venta_Estimado">Hoja1!$C$8</definedName>
    <definedName name="Tasa_de_Interés_de_Oportunidad">Hoja1!$K$5</definedName>
    <definedName name="TIR__Tasa_Interna_de_Retorno">Hoja1!$C$30</definedName>
    <definedName name="Unidades_a_Vender">Hoja1!$C$7</definedName>
    <definedName name="VNA__Valor_Neto_Actual">Hoja1!$C$29</definedName>
  </definedNames>
  <calcPr calcId="145621"/>
</workbook>
</file>

<file path=xl/calcChain.xml><?xml version="1.0" encoding="utf-8"?>
<calcChain xmlns="http://schemas.openxmlformats.org/spreadsheetml/2006/main">
  <c r="L18" i="3" l="1"/>
  <c r="C24" i="3" l="1"/>
  <c r="C23" i="3"/>
  <c r="E16" i="3"/>
  <c r="E20" i="3" s="1"/>
  <c r="F16" i="3"/>
  <c r="F20" i="3" s="1"/>
  <c r="G16" i="3"/>
  <c r="G20" i="3" s="1"/>
  <c r="H16" i="3"/>
  <c r="H20" i="3" s="1"/>
  <c r="D16" i="3"/>
  <c r="E15" i="3"/>
  <c r="E19" i="3" s="1"/>
  <c r="F15" i="3"/>
  <c r="F19" i="3" s="1"/>
  <c r="G15" i="3"/>
  <c r="H15" i="3"/>
  <c r="H19" i="3" s="1"/>
  <c r="D15" i="3"/>
  <c r="E14" i="3"/>
  <c r="F14" i="3"/>
  <c r="G14" i="3"/>
  <c r="H14" i="3"/>
  <c r="D14" i="3"/>
  <c r="E13" i="3"/>
  <c r="F13" i="3"/>
  <c r="G13" i="3"/>
  <c r="H13" i="3"/>
  <c r="D13" i="3"/>
  <c r="E12" i="3"/>
  <c r="F12" i="3"/>
  <c r="G12" i="3"/>
  <c r="H12" i="3"/>
  <c r="D12" i="3"/>
  <c r="C25" i="3" l="1"/>
  <c r="H22" i="3"/>
  <c r="H21" i="3"/>
  <c r="D20" i="3"/>
  <c r="G17" i="3"/>
  <c r="G18" i="3" s="1"/>
  <c r="D17" i="3"/>
  <c r="E17" i="3"/>
  <c r="D19" i="3"/>
  <c r="G19" i="3"/>
  <c r="H17" i="3"/>
  <c r="F17" i="3"/>
  <c r="G25" i="3" l="1"/>
  <c r="F18" i="3"/>
  <c r="F25" i="3" s="1"/>
  <c r="E18" i="3"/>
  <c r="E25" i="3" s="1"/>
  <c r="H18" i="3"/>
  <c r="H25" i="3" s="1"/>
  <c r="D18" i="3"/>
  <c r="D25" i="3" s="1"/>
  <c r="C30" i="3" l="1"/>
  <c r="C29" i="3"/>
</calcChain>
</file>

<file path=xl/sharedStrings.xml><?xml version="1.0" encoding="utf-8"?>
<sst xmlns="http://schemas.openxmlformats.org/spreadsheetml/2006/main" count="38" uniqueCount="30">
  <si>
    <t>PROYECTO DE INVERSION (Valores en miles de pesos)</t>
  </si>
  <si>
    <t>DATOS DE ENTRADA</t>
  </si>
  <si>
    <t>Unidades a Vender:</t>
  </si>
  <si>
    <t>Costo Fabricación:</t>
  </si>
  <si>
    <t>Inversión Maqs. y Equipos:</t>
  </si>
  <si>
    <t>Precio de Venta Estimado:</t>
  </si>
  <si>
    <t>Costos Fijos:</t>
  </si>
  <si>
    <t>Inversión Inmuebles:</t>
  </si>
  <si>
    <t>Optimista</t>
  </si>
  <si>
    <t>Pesimista</t>
  </si>
  <si>
    <t>TIR (Tasa Interna de Retorno)</t>
  </si>
  <si>
    <t>FLUJO DE FONDOS</t>
  </si>
  <si>
    <t>Ventas</t>
  </si>
  <si>
    <t>Costo de Fabricación</t>
  </si>
  <si>
    <t>Costos Fijos</t>
  </si>
  <si>
    <t>Depreciación Equipos</t>
  </si>
  <si>
    <t>Depreciación Inmueble</t>
  </si>
  <si>
    <t>UTILIDAD ANTES DE IMPUESTOS</t>
  </si>
  <si>
    <t>IMPUESTOS</t>
  </si>
  <si>
    <t>Más Depreciación Equipos</t>
  </si>
  <si>
    <t>Más Depreciación Inmueble</t>
  </si>
  <si>
    <t>Vr. en libros de Maqs. y Equipos</t>
  </si>
  <si>
    <t>Vr. en libros de Inmebles</t>
  </si>
  <si>
    <t>Inversión Maq. y Equipos</t>
  </si>
  <si>
    <t>Inversión Inmuebles</t>
  </si>
  <si>
    <t>FLUJO DE FONDOS NETO</t>
  </si>
  <si>
    <t>Tasa de Interés de Oportunidad:</t>
  </si>
  <si>
    <t>Impuesto de Renta:</t>
  </si>
  <si>
    <t>INDICADORES DE RENTABILIDAD</t>
  </si>
  <si>
    <t>VNA (Valor Neto 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</si>
</sst>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240A]\ #,##0.0_ ;[Red]\-[$$-240A]\ #,##0.0\ "/>
    <numFmt numFmtId="165" formatCode="[$$-240A]\ #,##0_ ;[Red]\-[$$-240A]\ #,##0\ "/>
    <numFmt numFmtId="166" formatCode="&quot;Año &quot;General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5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0" fillId="0" borderId="0" xfId="0" applyFill="1" applyAlignment="1">
      <alignment horizontal="center"/>
    </xf>
    <xf numFmtId="0" fontId="0" fillId="2" borderId="0" xfId="0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5" fillId="2" borderId="0" xfId="0" applyFont="1" applyFill="1" applyAlignment="1">
      <alignment horizontal="right"/>
    </xf>
    <xf numFmtId="38" fontId="2" fillId="2" borderId="0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/>
    <xf numFmtId="165" fontId="2" fillId="2" borderId="0" xfId="0" applyNumberFormat="1" applyFont="1" applyFill="1" applyBorder="1"/>
    <xf numFmtId="0" fontId="2" fillId="2" borderId="0" xfId="0" applyFont="1" applyFill="1" applyAlignment="1">
      <alignment horizontal="right"/>
    </xf>
    <xf numFmtId="0" fontId="5" fillId="2" borderId="0" xfId="0" applyFont="1" applyFill="1" applyBorder="1" applyAlignment="1">
      <alignment horizontal="right"/>
    </xf>
    <xf numFmtId="0" fontId="0" fillId="2" borderId="0" xfId="0" applyFont="1" applyFill="1" applyBorder="1"/>
    <xf numFmtId="165" fontId="2" fillId="2" borderId="0" xfId="0" applyNumberFormat="1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left"/>
    </xf>
    <xf numFmtId="166" fontId="2" fillId="2" borderId="0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left"/>
    </xf>
    <xf numFmtId="9" fontId="2" fillId="2" borderId="0" xfId="0" applyNumberFormat="1" applyFont="1" applyFill="1" applyAlignment="1">
      <alignment horizontal="left" indent="1"/>
    </xf>
    <xf numFmtId="0" fontId="2" fillId="2" borderId="4" xfId="0" applyFont="1" applyFill="1" applyBorder="1" applyAlignment="1">
      <alignment horizontal="right"/>
    </xf>
    <xf numFmtId="0" fontId="4" fillId="2" borderId="0" xfId="0" applyFont="1" applyFill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165" fontId="2" fillId="2" borderId="1" xfId="0" applyNumberFormat="1" applyFont="1" applyFill="1" applyBorder="1" applyAlignment="1">
      <alignment horizontal="center"/>
    </xf>
    <xf numFmtId="0" fontId="1" fillId="2" borderId="3" xfId="0" applyFont="1" applyFill="1" applyBorder="1"/>
    <xf numFmtId="0" fontId="6" fillId="2" borderId="0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right"/>
    </xf>
    <xf numFmtId="165" fontId="2" fillId="4" borderId="11" xfId="0" applyNumberFormat="1" applyFont="1" applyFill="1" applyBorder="1" applyAlignment="1">
      <alignment horizontal="right"/>
    </xf>
    <xf numFmtId="10" fontId="2" fillId="4" borderId="11" xfId="0" applyNumberFormat="1" applyFont="1" applyFill="1" applyBorder="1"/>
    <xf numFmtId="0" fontId="1" fillId="2" borderId="12" xfId="0" applyFont="1" applyFill="1" applyBorder="1"/>
    <xf numFmtId="0" fontId="0" fillId="2" borderId="13" xfId="0" applyFont="1" applyFill="1" applyBorder="1" applyAlignment="1">
      <alignment horizontal="right"/>
    </xf>
    <xf numFmtId="0" fontId="1" fillId="2" borderId="10" xfId="0" applyFont="1" applyFill="1" applyBorder="1"/>
    <xf numFmtId="0" fontId="0" fillId="2" borderId="11" xfId="0" applyFont="1" applyFill="1" applyBorder="1" applyAlignment="1">
      <alignment horizontal="right"/>
    </xf>
    <xf numFmtId="3" fontId="8" fillId="5" borderId="1" xfId="0" applyNumberFormat="1" applyFont="1" applyFill="1" applyBorder="1"/>
    <xf numFmtId="10" fontId="8" fillId="5" borderId="1" xfId="1" applyNumberFormat="1" applyFont="1" applyFill="1" applyBorder="1"/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0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8" xfId="0" applyFont="1" applyFill="1" applyBorder="1" applyAlignment="1">
      <alignment horizontal="right"/>
    </xf>
  </cellXfs>
  <cellStyles count="2">
    <cellStyle name="Normal" xfId="0" builtinId="0"/>
    <cellStyle name="Porcentaje" xfId="1" builtinId="5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14</xdr:col>
      <xdr:colOff>0</xdr:colOff>
      <xdr:row>1</xdr:row>
      <xdr:rowOff>0</xdr:rowOff>
    </xdr:to>
    <xdr:sp macro="" textlink="">
      <xdr:nvSpPr>
        <xdr:cNvPr id="40" name="39 CuadroTexto"/>
        <xdr:cNvSpPr txBox="1"/>
      </xdr:nvSpPr>
      <xdr:spPr>
        <a:xfrm>
          <a:off x="1314450" y="0"/>
          <a:ext cx="9239250" cy="10763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/>
            <a:t>Actividad F 3.1 - Curso Excel Financiero</a:t>
          </a:r>
          <a:endParaRPr lang="es-E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/>
        </a:p>
        <a:p>
          <a:pPr eaLnBrk="1" fontAlgn="auto" latinLnBrk="0" hangingPunct="1"/>
          <a:r>
            <a:rPr lang="es-ES" sz="1100">
              <a:solidFill>
                <a:schemeClr val="dk1"/>
              </a:solidFill>
              <a:latin typeface="+mn-lt"/>
              <a:ea typeface="+mn-ea"/>
              <a:cs typeface="+mn-cs"/>
            </a:rPr>
            <a:t>Con los valores del rango de celdas </a:t>
          </a:r>
          <a:r>
            <a:rPr lang="es-ES" sz="1100" b="1">
              <a:solidFill>
                <a:schemeClr val="dk1"/>
              </a:solidFill>
              <a:latin typeface="+mn-lt"/>
              <a:ea typeface="+mn-ea"/>
              <a:cs typeface="+mn-cs"/>
            </a:rPr>
            <a:t>L13</a:t>
          </a:r>
          <a:r>
            <a:rPr lang="es-ES" sz="1100">
              <a:solidFill>
                <a:schemeClr val="dk1"/>
              </a:solidFill>
              <a:latin typeface="+mn-lt"/>
              <a:ea typeface="+mn-ea"/>
              <a:cs typeface="+mn-cs"/>
            </a:rPr>
            <a:t> a </a:t>
          </a:r>
          <a:r>
            <a:rPr lang="es-ES" sz="1100" b="1">
              <a:solidFill>
                <a:schemeClr val="dk1"/>
              </a:solidFill>
              <a:latin typeface="+mn-lt"/>
              <a:ea typeface="+mn-ea"/>
              <a:cs typeface="+mn-cs"/>
            </a:rPr>
            <a:t>M19</a:t>
          </a:r>
          <a:r>
            <a:rPr lang="es-ES" sz="1100">
              <a:solidFill>
                <a:schemeClr val="dk1"/>
              </a:solidFill>
              <a:latin typeface="+mn-lt"/>
              <a:ea typeface="+mn-ea"/>
              <a:cs typeface="+mn-cs"/>
            </a:rPr>
            <a:t>, cree dos escenarios y encuntre el valor del</a:t>
          </a:r>
          <a:r>
            <a:rPr lang="es-E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VNA y la TIR. Registre dichos valores en las celdas  de fondo </a:t>
          </a:r>
          <a:r>
            <a:rPr lang="es-ES" sz="1100" b="1" baseline="0">
              <a:solidFill>
                <a:srgbClr val="008000"/>
              </a:solidFill>
              <a:latin typeface="+mn-lt"/>
              <a:ea typeface="+mn-ea"/>
              <a:cs typeface="+mn-cs"/>
            </a:rPr>
            <a:t>verde</a:t>
          </a:r>
          <a:r>
            <a:rPr lang="es-E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s-E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3810</xdr:colOff>
      <xdr:row>0</xdr:row>
      <xdr:rowOff>800100</xdr:rowOff>
    </xdr:from>
    <xdr:to>
      <xdr:col>12</xdr:col>
      <xdr:colOff>6</xdr:colOff>
      <xdr:row>1</xdr:row>
      <xdr:rowOff>0</xdr:rowOff>
    </xdr:to>
    <xdr:sp macro="" textlink="">
      <xdr:nvSpPr>
        <xdr:cNvPr id="41" name="40 CuadroTexto"/>
        <xdr:cNvSpPr txBox="1"/>
      </xdr:nvSpPr>
      <xdr:spPr>
        <a:xfrm>
          <a:off x="2032635" y="800100"/>
          <a:ext cx="7473321" cy="2762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es-E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Nota: </a:t>
          </a:r>
          <a:r>
            <a:rPr lang="es-ES" sz="1100">
              <a:solidFill>
                <a:schemeClr val="dk1"/>
              </a:solidFill>
              <a:latin typeface="+mn-lt"/>
              <a:ea typeface="+mn-ea"/>
              <a:cs typeface="+mn-cs"/>
            </a:rPr>
            <a:t>Para realizar</a:t>
          </a:r>
          <a:r>
            <a:rPr lang="es-E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este ejercicio utilicé la herramienta de Excel Adminstrador de  escenarios</a:t>
          </a:r>
          <a:endParaRPr lang="es-E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30"/>
  <sheetViews>
    <sheetView tabSelected="1" zoomScaleNormal="100" workbookViewId="0">
      <selection activeCell="A5" sqref="A5:B5"/>
    </sheetView>
  </sheetViews>
  <sheetFormatPr baseColWidth="10" defaultColWidth="10.7109375" defaultRowHeight="15" customHeight="1" x14ac:dyDescent="0.25"/>
  <cols>
    <col min="1" max="1" width="19.7109375" style="1" customWidth="1"/>
    <col min="2" max="8" width="10.7109375" style="1" customWidth="1"/>
    <col min="9" max="9" width="5.7109375" style="1" customWidth="1"/>
    <col min="10" max="10" width="17.42578125" style="1" customWidth="1"/>
    <col min="11" max="11" width="10.140625" style="1" bestFit="1" customWidth="1"/>
    <col min="12" max="12" width="10.7109375" style="1" bestFit="1" customWidth="1"/>
    <col min="13" max="13" width="10.140625" style="1" bestFit="1" customWidth="1"/>
    <col min="14" max="16" width="5.7109375" style="1" customWidth="1"/>
    <col min="17" max="17" width="8.7109375" style="1" bestFit="1" customWidth="1"/>
    <col min="18" max="27" width="5.7109375" style="1" customWidth="1"/>
    <col min="28" max="16384" width="10.7109375" style="1"/>
  </cols>
  <sheetData>
    <row r="1" spans="1:14" ht="85.15" customHeight="1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4" ht="15" customHeight="1" x14ac:dyDescent="0.3">
      <c r="A3" s="40" t="s">
        <v>0</v>
      </c>
      <c r="B3" s="40"/>
      <c r="C3" s="40"/>
      <c r="D3" s="40"/>
      <c r="E3" s="40"/>
      <c r="F3" s="40"/>
      <c r="G3" s="40"/>
      <c r="H3" s="40"/>
      <c r="I3" s="40"/>
      <c r="J3" s="40"/>
      <c r="K3" s="40"/>
    </row>
    <row r="5" spans="1:14" ht="15" customHeight="1" x14ac:dyDescent="0.25">
      <c r="A5" s="41" t="s">
        <v>1</v>
      </c>
      <c r="B5" s="41"/>
      <c r="J5" s="12" t="s">
        <v>26</v>
      </c>
      <c r="K5" s="23">
        <v>0.12</v>
      </c>
    </row>
    <row r="6" spans="1:14" ht="15" customHeight="1" x14ac:dyDescent="0.25">
      <c r="J6" s="12" t="s">
        <v>27</v>
      </c>
      <c r="K6" s="23">
        <v>0.33</v>
      </c>
    </row>
    <row r="7" spans="1:14" ht="15" customHeight="1" x14ac:dyDescent="0.25">
      <c r="A7" s="2"/>
      <c r="B7" s="17" t="s">
        <v>2</v>
      </c>
      <c r="C7" s="20">
        <v>5000</v>
      </c>
      <c r="D7" s="13"/>
      <c r="F7" s="17" t="s">
        <v>3</v>
      </c>
      <c r="G7" s="19">
        <v>-50</v>
      </c>
      <c r="H7" s="15"/>
      <c r="I7" s="18"/>
      <c r="J7" s="17" t="s">
        <v>4</v>
      </c>
      <c r="K7" s="19">
        <v>-200000</v>
      </c>
    </row>
    <row r="8" spans="1:14" ht="15" customHeight="1" x14ac:dyDescent="0.25">
      <c r="A8" s="2"/>
      <c r="B8" s="17" t="s">
        <v>5</v>
      </c>
      <c r="C8" s="19">
        <v>100</v>
      </c>
      <c r="D8" s="14"/>
      <c r="F8" s="17" t="s">
        <v>6</v>
      </c>
      <c r="G8" s="19">
        <v>-50000</v>
      </c>
      <c r="H8" s="15"/>
      <c r="J8" s="17" t="s">
        <v>7</v>
      </c>
      <c r="K8" s="19">
        <v>-100000</v>
      </c>
    </row>
    <row r="11" spans="1:14" ht="15" customHeight="1" thickBot="1" x14ac:dyDescent="0.3">
      <c r="A11" s="41" t="s">
        <v>11</v>
      </c>
      <c r="B11" s="41"/>
      <c r="C11" s="21">
        <v>0</v>
      </c>
      <c r="D11" s="21">
        <v>1</v>
      </c>
      <c r="E11" s="21">
        <v>2</v>
      </c>
      <c r="F11" s="21">
        <v>3</v>
      </c>
      <c r="G11" s="21">
        <v>4</v>
      </c>
      <c r="H11" s="21">
        <v>5</v>
      </c>
    </row>
    <row r="12" spans="1:14" ht="15" customHeight="1" x14ac:dyDescent="0.25">
      <c r="A12" s="42" t="s">
        <v>12</v>
      </c>
      <c r="B12" s="42"/>
      <c r="C12" s="19"/>
      <c r="D12" s="19">
        <f>Unidades_a_Vender*Precio_de_Venta_Estimado</f>
        <v>500000</v>
      </c>
      <c r="E12" s="19">
        <f>Unidades_a_Vender*Precio_de_Venta_Estimado</f>
        <v>500000</v>
      </c>
      <c r="F12" s="19">
        <f>Unidades_a_Vender*Precio_de_Venta_Estimado</f>
        <v>500000</v>
      </c>
      <c r="G12" s="19">
        <f>Unidades_a_Vender*Precio_de_Venta_Estimado</f>
        <v>500000</v>
      </c>
      <c r="H12" s="19">
        <f>Unidades_a_Vender*Precio_de_Venta_Estimado</f>
        <v>500000</v>
      </c>
      <c r="J12" s="29"/>
      <c r="K12" s="10"/>
      <c r="L12" s="10"/>
      <c r="M12" s="10"/>
      <c r="N12" s="11"/>
    </row>
    <row r="13" spans="1:14" ht="15" customHeight="1" x14ac:dyDescent="0.25">
      <c r="A13" s="42" t="s">
        <v>13</v>
      </c>
      <c r="B13" s="42"/>
      <c r="C13" s="19"/>
      <c r="D13" s="19">
        <f>Unidades_a_Vender*Costo_Fabricación</f>
        <v>-250000</v>
      </c>
      <c r="E13" s="19">
        <f>Unidades_a_Vender*Costo_Fabricación</f>
        <v>-250000</v>
      </c>
      <c r="F13" s="19">
        <f>Unidades_a_Vender*Costo_Fabricación</f>
        <v>-250000</v>
      </c>
      <c r="G13" s="19">
        <f>Unidades_a_Vender*Costo_Fabricación</f>
        <v>-250000</v>
      </c>
      <c r="H13" s="19">
        <f>Unidades_a_Vender*Costo_Fabricación</f>
        <v>-250000</v>
      </c>
      <c r="J13" s="6"/>
      <c r="K13" s="2"/>
      <c r="L13" s="2" t="s">
        <v>8</v>
      </c>
      <c r="M13" s="2" t="s">
        <v>9</v>
      </c>
      <c r="N13" s="5"/>
    </row>
    <row r="14" spans="1:14" ht="15" customHeight="1" x14ac:dyDescent="0.25">
      <c r="A14" s="42" t="s">
        <v>14</v>
      </c>
      <c r="B14" s="42"/>
      <c r="C14" s="19"/>
      <c r="D14" s="19">
        <f>Costos_Fijos</f>
        <v>-50000</v>
      </c>
      <c r="E14" s="19">
        <f>Costos_Fijos</f>
        <v>-50000</v>
      </c>
      <c r="F14" s="19">
        <f>Costos_Fijos</f>
        <v>-50000</v>
      </c>
      <c r="G14" s="19">
        <f>Costos_Fijos</f>
        <v>-50000</v>
      </c>
      <c r="H14" s="19">
        <f>Costos_Fijos</f>
        <v>-50000</v>
      </c>
      <c r="J14" s="6"/>
      <c r="K14" s="17" t="s">
        <v>2</v>
      </c>
      <c r="L14" s="26">
        <v>6000</v>
      </c>
      <c r="M14" s="27"/>
      <c r="N14" s="5"/>
    </row>
    <row r="15" spans="1:14" ht="15" customHeight="1" x14ac:dyDescent="0.25">
      <c r="A15" s="42" t="s">
        <v>15</v>
      </c>
      <c r="B15" s="42"/>
      <c r="C15" s="19"/>
      <c r="D15" s="19">
        <f>Inversión_Maqs._y_Equipos/10</f>
        <v>-20000</v>
      </c>
      <c r="E15" s="19">
        <f>Inversión_Maqs._y_Equipos/10</f>
        <v>-20000</v>
      </c>
      <c r="F15" s="19">
        <f>Inversión_Maqs._y_Equipos/10</f>
        <v>-20000</v>
      </c>
      <c r="G15" s="19">
        <f>Inversión_Maqs._y_Equipos/10</f>
        <v>-20000</v>
      </c>
      <c r="H15" s="19">
        <f>Inversión_Maqs._y_Equipos/10</f>
        <v>-20000</v>
      </c>
      <c r="J15" s="6"/>
      <c r="K15" s="30" t="s">
        <v>5</v>
      </c>
      <c r="L15" s="28"/>
      <c r="M15" s="28">
        <v>90</v>
      </c>
      <c r="N15" s="5"/>
    </row>
    <row r="16" spans="1:14" ht="15" customHeight="1" thickBot="1" x14ac:dyDescent="0.3">
      <c r="A16" s="44" t="s">
        <v>16</v>
      </c>
      <c r="B16" s="44"/>
      <c r="C16" s="22"/>
      <c r="D16" s="22">
        <f>Inversión_Inmuebles/20</f>
        <v>-5000</v>
      </c>
      <c r="E16" s="22">
        <f>Inversión_Inmuebles/20</f>
        <v>-5000</v>
      </c>
      <c r="F16" s="22">
        <f>Inversión_Inmuebles/20</f>
        <v>-5000</v>
      </c>
      <c r="G16" s="22">
        <f>Inversión_Inmuebles/20</f>
        <v>-5000</v>
      </c>
      <c r="H16" s="22">
        <f>Inversión_Inmuebles/20</f>
        <v>-5000</v>
      </c>
      <c r="J16" s="6"/>
      <c r="K16" s="30" t="s">
        <v>3</v>
      </c>
      <c r="L16" s="28">
        <v>-40</v>
      </c>
      <c r="M16" s="28"/>
      <c r="N16" s="5"/>
    </row>
    <row r="17" spans="1:14" ht="15" customHeight="1" x14ac:dyDescent="0.25">
      <c r="A17" s="43" t="s">
        <v>17</v>
      </c>
      <c r="B17" s="43"/>
      <c r="C17" s="19"/>
      <c r="D17" s="19">
        <f>SUM(D12:D16)</f>
        <v>175000</v>
      </c>
      <c r="E17" s="19">
        <f t="shared" ref="E17:H17" si="0">SUM(E12:E16)</f>
        <v>175000</v>
      </c>
      <c r="F17" s="19">
        <f t="shared" si="0"/>
        <v>175000</v>
      </c>
      <c r="G17" s="19">
        <f t="shared" si="0"/>
        <v>175000</v>
      </c>
      <c r="H17" s="19">
        <f t="shared" si="0"/>
        <v>175000</v>
      </c>
      <c r="J17" s="6"/>
      <c r="K17" s="30" t="s">
        <v>6</v>
      </c>
      <c r="L17" s="28"/>
      <c r="M17" s="28">
        <v>-100000</v>
      </c>
      <c r="N17" s="5"/>
    </row>
    <row r="18" spans="1:14" ht="15" customHeight="1" x14ac:dyDescent="0.25">
      <c r="A18" s="43" t="s">
        <v>18</v>
      </c>
      <c r="B18" s="43"/>
      <c r="C18" s="19"/>
      <c r="D18" s="19">
        <f>-D17*Impuesto_de_Renta</f>
        <v>-57750</v>
      </c>
      <c r="E18" s="19">
        <f>-E17*Impuesto_de_Renta</f>
        <v>-57750</v>
      </c>
      <c r="F18" s="19">
        <f>-F17*Impuesto_de_Renta</f>
        <v>-57750</v>
      </c>
      <c r="G18" s="19">
        <f>-G17*Impuesto_de_Renta</f>
        <v>-57750</v>
      </c>
      <c r="H18" s="19">
        <f>-H17*Impuesto_de_Renta</f>
        <v>-57750</v>
      </c>
      <c r="J18" s="6"/>
      <c r="K18" s="30" t="s">
        <v>4</v>
      </c>
      <c r="L18" s="28">
        <f>-150000</f>
        <v>-150000</v>
      </c>
      <c r="M18" s="28"/>
      <c r="N18" s="5"/>
    </row>
    <row r="19" spans="1:14" ht="15" customHeight="1" x14ac:dyDescent="0.25">
      <c r="A19" s="42" t="s">
        <v>19</v>
      </c>
      <c r="B19" s="42"/>
      <c r="C19" s="19"/>
      <c r="D19" s="19">
        <f>-D15</f>
        <v>20000</v>
      </c>
      <c r="E19" s="19">
        <f t="shared" ref="E19:H19" si="1">-E15</f>
        <v>20000</v>
      </c>
      <c r="F19" s="19">
        <f t="shared" si="1"/>
        <v>20000</v>
      </c>
      <c r="G19" s="19">
        <f t="shared" si="1"/>
        <v>20000</v>
      </c>
      <c r="H19" s="19">
        <f t="shared" si="1"/>
        <v>20000</v>
      </c>
      <c r="J19" s="6"/>
      <c r="K19" s="30" t="s">
        <v>7</v>
      </c>
      <c r="L19" s="28"/>
      <c r="M19" s="28">
        <v>-150000</v>
      </c>
      <c r="N19" s="5"/>
    </row>
    <row r="20" spans="1:14" ht="15" customHeight="1" x14ac:dyDescent="0.25">
      <c r="A20" s="42" t="s">
        <v>20</v>
      </c>
      <c r="B20" s="42"/>
      <c r="C20" s="19"/>
      <c r="D20" s="19">
        <f>-D16</f>
        <v>5000</v>
      </c>
      <c r="E20" s="19">
        <f t="shared" ref="E20:H20" si="2">-E16</f>
        <v>5000</v>
      </c>
      <c r="F20" s="19">
        <f t="shared" si="2"/>
        <v>5000</v>
      </c>
      <c r="G20" s="19">
        <f t="shared" si="2"/>
        <v>5000</v>
      </c>
      <c r="H20" s="19">
        <f t="shared" si="2"/>
        <v>5000</v>
      </c>
      <c r="J20" s="6"/>
      <c r="K20" s="31" t="s">
        <v>29</v>
      </c>
      <c r="L20" s="38"/>
      <c r="M20" s="38"/>
      <c r="N20" s="5"/>
    </row>
    <row r="21" spans="1:14" ht="15" customHeight="1" x14ac:dyDescent="0.25">
      <c r="A21" s="42" t="s">
        <v>21</v>
      </c>
      <c r="B21" s="42"/>
      <c r="C21" s="19"/>
      <c r="D21" s="19"/>
      <c r="E21" s="19"/>
      <c r="F21" s="19"/>
      <c r="G21" s="19"/>
      <c r="H21" s="19">
        <f>-Inversión_Maqs._y_Equipos+(SUM(D15:H15))</f>
        <v>100000</v>
      </c>
      <c r="J21" s="6"/>
      <c r="K21" s="31" t="s">
        <v>10</v>
      </c>
      <c r="L21" s="39"/>
      <c r="M21" s="39"/>
      <c r="N21" s="5"/>
    </row>
    <row r="22" spans="1:14" ht="15" customHeight="1" x14ac:dyDescent="0.25">
      <c r="A22" s="42" t="s">
        <v>22</v>
      </c>
      <c r="B22" s="42"/>
      <c r="C22" s="19"/>
      <c r="D22" s="19"/>
      <c r="E22" s="19"/>
      <c r="F22" s="19"/>
      <c r="G22" s="19"/>
      <c r="H22" s="19">
        <f>-Inversión_Inmuebles+(SUM(D16:H16))</f>
        <v>75000</v>
      </c>
      <c r="J22" s="6"/>
      <c r="K22" s="31"/>
      <c r="L22" s="2"/>
      <c r="M22" s="2"/>
      <c r="N22" s="5"/>
    </row>
    <row r="23" spans="1:14" ht="15" customHeight="1" x14ac:dyDescent="0.25">
      <c r="A23" s="42" t="s">
        <v>23</v>
      </c>
      <c r="B23" s="42"/>
      <c r="C23" s="19">
        <f>Inversión_Maqs._y_Equipos</f>
        <v>-200000</v>
      </c>
      <c r="D23" s="19"/>
      <c r="E23" s="19"/>
      <c r="F23" s="19"/>
      <c r="G23" s="19"/>
      <c r="H23" s="19"/>
      <c r="J23" s="6"/>
      <c r="K23" s="2"/>
      <c r="L23" s="2"/>
      <c r="M23" s="2"/>
      <c r="N23" s="5"/>
    </row>
    <row r="24" spans="1:14" ht="15" customHeight="1" thickBot="1" x14ac:dyDescent="0.3">
      <c r="A24" s="44" t="s">
        <v>24</v>
      </c>
      <c r="B24" s="44"/>
      <c r="C24" s="22">
        <f>Inversión_Inmuebles</f>
        <v>-100000</v>
      </c>
      <c r="D24" s="22"/>
      <c r="E24" s="22"/>
      <c r="F24" s="22"/>
      <c r="G24" s="22"/>
      <c r="H24" s="22"/>
      <c r="J24" s="7"/>
      <c r="K24" s="8"/>
      <c r="L24" s="8"/>
      <c r="M24" s="8"/>
      <c r="N24" s="9"/>
    </row>
    <row r="25" spans="1:14" ht="15" customHeight="1" x14ac:dyDescent="0.25">
      <c r="B25" s="24" t="s">
        <v>25</v>
      </c>
      <c r="C25" s="19">
        <f>SUM(C17:C24)</f>
        <v>-300000</v>
      </c>
      <c r="D25" s="19">
        <f t="shared" ref="D25:H25" si="3">SUM(D17:D24)</f>
        <v>142250</v>
      </c>
      <c r="E25" s="19">
        <f t="shared" si="3"/>
        <v>142250</v>
      </c>
      <c r="F25" s="19">
        <f t="shared" si="3"/>
        <v>142250</v>
      </c>
      <c r="G25" s="19">
        <f t="shared" si="3"/>
        <v>142250</v>
      </c>
      <c r="H25" s="19">
        <f t="shared" si="3"/>
        <v>317250</v>
      </c>
    </row>
    <row r="26" spans="1:14" ht="15" customHeight="1" x14ac:dyDescent="0.25">
      <c r="A26" s="16"/>
    </row>
    <row r="27" spans="1:14" ht="15" customHeight="1" x14ac:dyDescent="0.25">
      <c r="A27" s="41" t="s">
        <v>28</v>
      </c>
      <c r="B27" s="41"/>
    </row>
    <row r="28" spans="1:14" ht="15" customHeight="1" x14ac:dyDescent="0.25">
      <c r="A28" s="25"/>
      <c r="B28" s="25"/>
    </row>
    <row r="29" spans="1:14" ht="15" customHeight="1" x14ac:dyDescent="0.25">
      <c r="A29" s="36"/>
      <c r="B29" s="37" t="s">
        <v>29</v>
      </c>
      <c r="C29" s="32">
        <f>NPV(Tasa_de_Interés_de_Oportunidad,D25:H25)+C25</f>
        <v>312079.1145343316</v>
      </c>
    </row>
    <row r="30" spans="1:14" ht="15" customHeight="1" x14ac:dyDescent="0.25">
      <c r="A30" s="34"/>
      <c r="B30" s="35" t="s">
        <v>10</v>
      </c>
      <c r="C30" s="33">
        <f>IRR(FLUJO_DE_FONDOS_NETO)</f>
        <v>0.43877308953779637</v>
      </c>
    </row>
  </sheetData>
  <dataConsolidate/>
  <mergeCells count="17">
    <mergeCell ref="A15:B15"/>
    <mergeCell ref="A16:B16"/>
    <mergeCell ref="A22:B22"/>
    <mergeCell ref="A23:B23"/>
    <mergeCell ref="A24:B24"/>
    <mergeCell ref="A27:B27"/>
    <mergeCell ref="A17:B17"/>
    <mergeCell ref="A18:B18"/>
    <mergeCell ref="A19:B19"/>
    <mergeCell ref="A20:B20"/>
    <mergeCell ref="A21:B21"/>
    <mergeCell ref="A3:K3"/>
    <mergeCell ref="A5:B5"/>
    <mergeCell ref="A12:B12"/>
    <mergeCell ref="A13:B13"/>
    <mergeCell ref="A14:B14"/>
    <mergeCell ref="A11:B11"/>
  </mergeCells>
  <conditionalFormatting sqref="A3 J7:J8 B7:D7 F7 A11:A24 A26 B25">
    <cfRule type="cellIs" dxfId="9" priority="11" operator="lessThan">
      <formula>0</formula>
    </cfRule>
  </conditionalFormatting>
  <conditionalFormatting sqref="A5">
    <cfRule type="cellIs" dxfId="8" priority="10" operator="lessThan">
      <formula>0</formula>
    </cfRule>
  </conditionalFormatting>
  <conditionalFormatting sqref="F8 B8">
    <cfRule type="cellIs" dxfId="7" priority="9" operator="lessThan">
      <formula>0</formula>
    </cfRule>
  </conditionalFormatting>
  <conditionalFormatting sqref="C11:H11">
    <cfRule type="cellIs" dxfId="6" priority="7" operator="lessThan">
      <formula>0</formula>
    </cfRule>
  </conditionalFormatting>
  <conditionalFormatting sqref="J5:J6">
    <cfRule type="cellIs" dxfId="5" priority="6" operator="lessThan">
      <formula>0</formula>
    </cfRule>
  </conditionalFormatting>
  <conditionalFormatting sqref="A27:A28">
    <cfRule type="cellIs" dxfId="4" priority="5" operator="lessThan">
      <formula>0</formula>
    </cfRule>
  </conditionalFormatting>
  <conditionalFormatting sqref="K18:K19">
    <cfRule type="cellIs" dxfId="3" priority="2" operator="lessThan">
      <formula>0</formula>
    </cfRule>
  </conditionalFormatting>
  <conditionalFormatting sqref="K14:K15">
    <cfRule type="cellIs" dxfId="2" priority="4" operator="lessThan">
      <formula>0</formula>
    </cfRule>
  </conditionalFormatting>
  <conditionalFormatting sqref="K16:K17">
    <cfRule type="cellIs" dxfId="1" priority="3" operator="lessThan">
      <formula>0</formula>
    </cfRule>
  </conditionalFormatting>
  <conditionalFormatting sqref="L1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11</vt:i4>
      </vt:variant>
    </vt:vector>
  </HeadingPairs>
  <TitlesOfParts>
    <vt:vector size="12" baseType="lpstr">
      <vt:lpstr>Hoja1</vt:lpstr>
      <vt:lpstr>Costo_Fabricación</vt:lpstr>
      <vt:lpstr>Costos_Fijos</vt:lpstr>
      <vt:lpstr>FLUJO_DE_FONDOS_NETO</vt:lpstr>
      <vt:lpstr>Impuesto_de_Renta</vt:lpstr>
      <vt:lpstr>Inversión_Inmuebles</vt:lpstr>
      <vt:lpstr>Inversión_Maqs._y_Equipos</vt:lpstr>
      <vt:lpstr>Precio_de_Venta_Estimado</vt:lpstr>
      <vt:lpstr>Tasa_de_Interés_de_Oportunidad</vt:lpstr>
      <vt:lpstr>TIR__Tasa_Interna_de_Retorno</vt:lpstr>
      <vt:lpstr>Unidades_a_Vender</vt:lpstr>
      <vt:lpstr>VNA__Valor_Neto_Actual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COMPULEARNING VIRTUAL</cp:lastModifiedBy>
  <cp:lastPrinted>2011-01-20T14:54:15Z</cp:lastPrinted>
  <dcterms:created xsi:type="dcterms:W3CDTF">2011-01-18T13:50:25Z</dcterms:created>
  <dcterms:modified xsi:type="dcterms:W3CDTF">2013-03-18T19:57:27Z</dcterms:modified>
</cp:coreProperties>
</file>