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Apharius\Desktop\"/>
    </mc:Choice>
  </mc:AlternateContent>
  <xr:revisionPtr revIDLastSave="0" documentId="13_ncr:1_{F82B872B-9B05-48FF-803B-A4E27174E701}" xr6:coauthVersionLast="47" xr6:coauthVersionMax="47" xr10:uidLastSave="{00000000-0000-0000-0000-000000000000}"/>
  <bookViews>
    <workbookView xWindow="-120" yWindow="-120" windowWidth="19725" windowHeight="1176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100" i="1" l="1"/>
  <c r="H101" i="1"/>
  <c r="H100" i="1"/>
  <c r="J100" i="1" s="1"/>
  <c r="K93" i="1"/>
  <c r="J96" i="1"/>
  <c r="H96" i="1"/>
  <c r="J94" i="1"/>
  <c r="H93" i="1"/>
  <c r="J93" i="1" s="1"/>
  <c r="K86" i="1"/>
  <c r="K59" i="1"/>
  <c r="H80" i="1"/>
  <c r="J80" i="1"/>
  <c r="K80" i="1" s="1"/>
  <c r="H87" i="1"/>
  <c r="J87" i="1" s="1"/>
  <c r="H86" i="1"/>
  <c r="J86" i="1" s="1"/>
  <c r="J4" i="1"/>
  <c r="J81" i="1"/>
  <c r="H81" i="1"/>
  <c r="H60" i="1"/>
  <c r="J60" i="1" s="1"/>
  <c r="H59" i="1"/>
  <c r="J59" i="1" s="1"/>
  <c r="H66" i="1"/>
  <c r="J76" i="1"/>
  <c r="J75" i="1"/>
  <c r="J74" i="1"/>
  <c r="J73" i="1"/>
  <c r="K73" i="1" s="1"/>
  <c r="J61" i="1"/>
  <c r="K66" i="1"/>
  <c r="J66" i="1"/>
  <c r="J62" i="1"/>
  <c r="K45" i="1"/>
  <c r="J48" i="1"/>
  <c r="H48" i="1"/>
  <c r="J47" i="1"/>
  <c r="H47" i="1"/>
  <c r="H46" i="1"/>
  <c r="J46" i="1" s="1"/>
  <c r="H45" i="1"/>
  <c r="J45" i="1" s="1"/>
  <c r="H40" i="1"/>
  <c r="J40" i="1" s="1"/>
  <c r="H33" i="1"/>
  <c r="J33" i="1" s="1"/>
  <c r="H39" i="1"/>
  <c r="J39" i="1" s="1"/>
  <c r="H32" i="1"/>
  <c r="J32" i="1" s="1"/>
  <c r="H25" i="1"/>
  <c r="J25" i="1" s="1"/>
  <c r="K25" i="1" s="1"/>
  <c r="H18" i="1"/>
  <c r="J18" i="1"/>
  <c r="K18" i="1" s="1"/>
  <c r="H12" i="1"/>
  <c r="J12" i="1" s="1"/>
  <c r="H11" i="1"/>
  <c r="J11" i="1" s="1"/>
  <c r="J6" i="1"/>
  <c r="H7" i="1"/>
  <c r="J7" i="1" s="1"/>
  <c r="H6" i="1"/>
  <c r="H5" i="1"/>
  <c r="J5" i="1" s="1"/>
  <c r="K11" i="1" l="1"/>
  <c r="K39" i="1"/>
  <c r="K32" i="1"/>
  <c r="H4" i="1"/>
  <c r="K4" i="1" s="1"/>
</calcChain>
</file>

<file path=xl/sharedStrings.xml><?xml version="1.0" encoding="utf-8"?>
<sst xmlns="http://schemas.openxmlformats.org/spreadsheetml/2006/main" count="272" uniqueCount="139">
  <si>
    <t>CARECTERISTICA</t>
  </si>
  <si>
    <t>ADECUACIÒN</t>
  </si>
  <si>
    <t>SUB CARACTERISTICA</t>
  </si>
  <si>
    <t>Cobertura de la implementación
funcional.</t>
  </si>
  <si>
    <t>Estabilidad (o volatilidad) de la
especificación funcional</t>
  </si>
  <si>
    <t>Suficiencia funcional</t>
  </si>
  <si>
    <t>Integridad de la implementación
funcional.</t>
  </si>
  <si>
    <t>METRICA</t>
  </si>
  <si>
    <t>FORMULA</t>
  </si>
  <si>
    <t>EXPLICACIÒN DATOS FORMULA</t>
  </si>
  <si>
    <t>X = 1 - A/B
A = número de funciones faltantes en el diseño.
B = número de funciones descritas en la especificación de requisitos.</t>
  </si>
  <si>
    <t>X = 1 - A/B
A = número de funciones cambiadas durante las fases de desarrollo del ciclo de vida.
B = número de funciones descritas en la especificación de requisitos.</t>
  </si>
  <si>
    <t>X = 1 - A/B
A = número de funciones detectadas con problemas en el diseño.
B = número de funciones verificadas.</t>
  </si>
  <si>
    <t>X = 1-A/B
A = número de funciones faltantes.
B = número de funciones descritas en la especificación de requisitos</t>
  </si>
  <si>
    <t>Nombre del software</t>
  </si>
  <si>
    <t>VRRC</t>
  </si>
  <si>
    <t>FM</t>
  </si>
  <si>
    <t>RM</t>
  </si>
  <si>
    <t>PPM</t>
  </si>
  <si>
    <t>EXACTITUD</t>
  </si>
  <si>
    <t>Exactitud en el diseño</t>
  </si>
  <si>
    <t>Precisión</t>
  </si>
  <si>
    <t>Cuantas veces se encuentran resultados inexactos en el diseño?X = A/B                                        A = Número de cómputos inexactos encontrados por los usuarios.                                B = Funciones que requieren de esta particularidad.</t>
  </si>
  <si>
    <t>Cuantas veces se encuentran resultados con precisión inadecuada en el diseño?  X = A/B                    A = Número de funciones encontrados en el diseño con nivel de precisión distinta de larequerida.                        B = Número de funciones que requieren de niveles de precisión específicos</t>
  </si>
  <si>
    <t>Funcionalidad</t>
  </si>
  <si>
    <r>
      <rPr>
        <b/>
        <sz val="11"/>
        <color theme="1"/>
        <rFont val="Calibri"/>
        <family val="2"/>
        <scheme val="minor"/>
      </rPr>
      <t>Funcionalidades:</t>
    </r>
    <r>
      <rPr>
        <sz val="11"/>
        <color theme="1"/>
        <rFont val="Calibri"/>
        <family val="2"/>
        <scheme val="minor"/>
      </rPr>
      <t xml:space="preserve"> 1. Creación de roles                                                    2. Registro perfil de dueño                 3.Registro perfil de Cuidador                 4.Creación perfil equino                  5. Asociación Dueño-Equino                 6. Guardado de Datos en la nube.      7. Visualización de registros                8. Actualización de datos 9.Eliminación de perfiles equinos      10.Vinculación Cuidador - Dueño                                          A</t>
    </r>
    <r>
      <rPr>
        <b/>
        <sz val="11"/>
        <color theme="1"/>
        <rFont val="Calibri"/>
        <family val="2"/>
        <scheme val="minor"/>
      </rPr>
      <t>: #7,#9,#4</t>
    </r>
  </si>
  <si>
    <t>Dietas para equinos</t>
  </si>
  <si>
    <t>Interoperabilidad</t>
  </si>
  <si>
    <t xml:space="preserve">Compatibilidad de los datos </t>
  </si>
  <si>
    <t>Intercambiabilidad de datos (basado en el formato de datos).</t>
  </si>
  <si>
    <t>Que tan correctamente han sido diseñado los formatos de la interfaz de datos? X = A/B                A = Número de formatos de la interfaz de datos que han sido diseñados correctamente.                  B = Número de formato de datos a ser intercambiados según los requisitos</t>
  </si>
  <si>
    <r>
      <rPr>
        <b/>
        <sz val="11"/>
        <color theme="1"/>
        <rFont val="Calibri"/>
        <family val="2"/>
        <scheme val="minor"/>
      </rPr>
      <t>Funcionalidades:</t>
    </r>
    <r>
      <rPr>
        <sz val="11"/>
        <color theme="1"/>
        <rFont val="Calibri"/>
        <family val="2"/>
        <scheme val="minor"/>
      </rPr>
      <t xml:space="preserve">    * Formato de registro de usuario (dueño/cuidador).
    *Formato de perfil equino (datos del caballo).
    *Formato de asociación dueño-equino.
    *Formato de vinculación cuidador-dueño.
    *Formato de guardado en la nube (estructura de almacenamiento).
    *Formato de visualización/consulta de registros.
   * Formato de actualización de datos.
   * Formato de eliminación de perfiles.                                          A</t>
    </r>
    <r>
      <rPr>
        <b/>
        <sz val="11"/>
        <color theme="1"/>
        <rFont val="Calibri"/>
        <family val="2"/>
        <scheme val="minor"/>
      </rPr>
      <t>:6</t>
    </r>
    <r>
      <rPr>
        <sz val="11"/>
        <color theme="1"/>
        <rFont val="Calibri"/>
        <family val="2"/>
        <scheme val="minor"/>
      </rPr>
      <t xml:space="preserve">   B:8</t>
    </r>
  </si>
  <si>
    <t>Conformidad con la interoperabilidad.</t>
  </si>
  <si>
    <t>Regulación de interoperabilidad</t>
  </si>
  <si>
    <t>Cuantas regulaciones de interoperabilidad se están cumpliendo?         X = A/B                                       A = Número de regulaciones de interoperabilidad que se cumplen en el diseño.                                      B = Número de regulaciones de interoperabilidad que se deben cumplir según los requisitos</t>
  </si>
  <si>
    <r>
      <rPr>
        <b/>
        <sz val="11"/>
        <color theme="1"/>
        <rFont val="Calibri"/>
        <family val="2"/>
        <scheme val="minor"/>
      </rPr>
      <t>Funcionalidades:</t>
    </r>
    <r>
      <rPr>
        <sz val="11"/>
        <color theme="1"/>
        <rFont val="Calibri"/>
        <family val="2"/>
        <scheme val="minor"/>
      </rPr>
      <t xml:space="preserve">    *Cumplimiento de estándares de datos.
    *Compatibilidad con APIs.
    *Conformidad con protocolos de comunicación
    *Integración con sistemas externos.
    *Cumplimiento de normativas legales o sectoriales.
                            A</t>
    </r>
    <r>
      <rPr>
        <b/>
        <sz val="11"/>
        <color theme="1"/>
        <rFont val="Calibri"/>
        <family val="2"/>
        <scheme val="minor"/>
      </rPr>
      <t>:1</t>
    </r>
    <r>
      <rPr>
        <sz val="11"/>
        <color theme="1"/>
        <rFont val="Calibri"/>
        <family val="2"/>
        <scheme val="minor"/>
      </rPr>
      <t xml:space="preserve">   B:8</t>
    </r>
  </si>
  <si>
    <t>Subcaracteristica</t>
  </si>
  <si>
    <t>Adecuación</t>
  </si>
  <si>
    <t>Exactitud. .</t>
  </si>
  <si>
    <t>Compatibilidad de los datos</t>
  </si>
  <si>
    <t>Conformidad con la interoperabilidad</t>
  </si>
  <si>
    <t>VCCR</t>
  </si>
  <si>
    <t>Caracteristica</t>
  </si>
  <si>
    <t>MADUREZ</t>
  </si>
  <si>
    <t xml:space="preserve">Fiabilidad </t>
  </si>
  <si>
    <t>Cuantas fallas fueron detectadas en el diseño? X = A/B A = Número absoluto de fallos detectados en diseño. B = Número de fallos estimados a ser detectados en el diseño.</t>
  </si>
  <si>
    <t>Detección de fallas</t>
  </si>
  <si>
    <t>Cuál es la proporción de fallos removidos? X = A/BA = Número de fallos corregidos en el diseño.B = Número de fallos detectados en la revisión</t>
  </si>
  <si>
    <t>Remoción de fallos</t>
  </si>
  <si>
    <t>Fallas corregidas: 0                        Fallas absolutas: 6</t>
  </si>
  <si>
    <t>Fallas esperadas: 10                        Fallas absolutas: 7</t>
  </si>
  <si>
    <t>TOLERANCIA A FALLOS</t>
  </si>
  <si>
    <t>Prevención de fallas</t>
  </si>
  <si>
    <t>Prevención de operación incorrecta</t>
  </si>
  <si>
    <t>Cuantos patrones de fallos fueron traídos bajo control para evitar fallas criticas y serias? X = A/B A = Número de patrones de fallas teniendo evasión en el diseño. B = Número de patrones de fallas a ser consideradas.</t>
  </si>
  <si>
    <t>Cuantas funciones preventivas paras las operaciones incorrectas están diseñadas? X = A/B A = Número de interrupciones.B = Número de faltas.</t>
  </si>
  <si>
    <t xml:space="preserve"> Número de patrones de fallas a ser consideradas: 6                        fallas teniendo evasión en el diseño: 6</t>
  </si>
  <si>
    <t>Conformidad con la fiabilidad</t>
  </si>
  <si>
    <t>Qué tan conforme es la fiabilidad del diseño para aplicar regulaciones, estándares y convenciones?           X = 1- A/B                         A = Número de datos de la conformidad de la fiabilidad diseñados. B = Número total de datos de la conformidad de la fiabilidad especificados en el requerimiento.</t>
  </si>
  <si>
    <t>Madurez</t>
  </si>
  <si>
    <t>Toleranci a fallos</t>
  </si>
  <si>
    <t>Usabilidad</t>
  </si>
  <si>
    <t>Apropiabilidad</t>
  </si>
  <si>
    <t>Conformidad de uso</t>
  </si>
  <si>
    <t>Eficiencia</t>
  </si>
  <si>
    <t>Mantenibilidad</t>
  </si>
  <si>
    <t>Portabilidad</t>
  </si>
  <si>
    <t>Comportamiento en el tiempo</t>
  </si>
  <si>
    <t>Utilización de recursos</t>
  </si>
  <si>
    <t xml:space="preserve">Capacidad de ser analizado </t>
  </si>
  <si>
    <t>Facilidad de cambio</t>
  </si>
  <si>
    <t xml:space="preserve">Estabilidad </t>
  </si>
  <si>
    <t>Adaptabilidad</t>
  </si>
  <si>
    <t>Reemplazabilidad</t>
  </si>
  <si>
    <t>Integridad de la descripción.</t>
  </si>
  <si>
    <t>Funciones evidentes</t>
  </si>
  <si>
    <t>Comprensibilidad de la función</t>
  </si>
  <si>
    <t>Integridad de la descripción</t>
  </si>
  <si>
    <t>Qué proporción de las funciones (o tipos de función) están descritas en el diseño? X = A/B A = Número de funciones (o tipos de funciones) descritas en el diseño. B = Número total de funciones (o tipos de funciones).</t>
  </si>
  <si>
    <t>Qué proporción de las funciones del diseño son evidentes al usuario? X = A/B A = Número de funciones (o tipos de funciones) evidentes al usuario. B = Número total de funciones (o tipos de funciones).</t>
  </si>
  <si>
    <r>
      <rPr>
        <b/>
        <sz val="11"/>
        <color theme="1"/>
        <rFont val="Calibri"/>
        <family val="2"/>
        <scheme val="minor"/>
      </rPr>
      <t>Funcionalidades:</t>
    </r>
    <r>
      <rPr>
        <sz val="11"/>
        <color theme="1"/>
        <rFont val="Calibri"/>
        <family val="2"/>
        <scheme val="minor"/>
      </rPr>
      <t xml:space="preserve"> 1. Creación de roles                                                    2. Registro perfil de dueño                 3.Registro perfil de Cuidador                 4.Creación perfil equino                                      5. Asociación Dueño-Equino                           6. Guardado de Datos en la nube.                  7. Visualización de registros                             8. Actualización de datos 9.Eliminación de perfiles equinos      10.Vinculación Cuidador - Dueño                                          </t>
    </r>
    <r>
      <rPr>
        <b/>
        <sz val="11"/>
        <color theme="1"/>
        <rFont val="Calibri"/>
        <family val="2"/>
        <scheme val="minor"/>
      </rPr>
      <t>Faltantes en el diseño: #1,#3,#5,#6,#8,#10</t>
    </r>
  </si>
  <si>
    <r>
      <rPr>
        <b/>
        <sz val="11"/>
        <color theme="1"/>
        <rFont val="Calibri"/>
        <family val="2"/>
        <scheme val="minor"/>
      </rPr>
      <t>Funcionalidades:</t>
    </r>
    <r>
      <rPr>
        <sz val="11"/>
        <color theme="1"/>
        <rFont val="Calibri"/>
        <family val="2"/>
        <scheme val="minor"/>
      </rPr>
      <t xml:space="preserve"> 1. Creación de roles                                                    2. Registro perfil de dueño                 3.Registro perfil de Cuidador                 4.Creación perfil equino                                      5. Asociación Dueño-Equino                             6. Guardado de Datos en la nube.                   7. Visualización de registros                             8. Actualización de datos 9.Eliminación de perfiles equinos      10.Vinculación Cuidador - Dueño                                          </t>
    </r>
    <r>
      <rPr>
        <b/>
        <sz val="11"/>
        <color theme="1"/>
        <rFont val="Calibri"/>
        <family val="2"/>
        <scheme val="minor"/>
      </rPr>
      <t>Faltantes en el diseño: #7,#9,#4</t>
    </r>
  </si>
  <si>
    <r>
      <rPr>
        <b/>
        <sz val="11"/>
        <color theme="1"/>
        <rFont val="Calibri"/>
        <family val="2"/>
        <scheme val="minor"/>
      </rPr>
      <t>Funcionalidades:</t>
    </r>
    <r>
      <rPr>
        <sz val="11"/>
        <color theme="1"/>
        <rFont val="Calibri"/>
        <family val="2"/>
        <scheme val="minor"/>
      </rPr>
      <t xml:space="preserve"> 1. Creación de roles                                                    2. Registro perfil de dueño                 3.Registro perfil de Cuidador                 4.Creación perfil equino                                       5. Asociación Dueño-Equino                           6. Guardado de Datos en la nube.                       7. Visualización de registros                            8. Actualización de datos 9.Eliminación de perfiles equinos      10.Vinculación Cuidador - Dueño                                          </t>
    </r>
    <r>
      <rPr>
        <b/>
        <sz val="11"/>
        <color theme="1"/>
        <rFont val="Calibri"/>
        <family val="2"/>
        <scheme val="minor"/>
      </rPr>
      <t>Problemas en el diseño: #2.</t>
    </r>
  </si>
  <si>
    <r>
      <rPr>
        <b/>
        <sz val="11"/>
        <color theme="1"/>
        <rFont val="Calibri"/>
        <family val="2"/>
        <scheme val="minor"/>
      </rPr>
      <t>Funcionalidades:</t>
    </r>
    <r>
      <rPr>
        <sz val="11"/>
        <color theme="1"/>
        <rFont val="Calibri"/>
        <family val="2"/>
        <scheme val="minor"/>
      </rPr>
      <t xml:space="preserve"> 1. Creación de roles                                                    2. Registro perfil de dueño                 3.Registro perfil de Cuidador                 4.Creación perfil equino                                      5. Asociación Dueño-Equino                          6. Guardado de Datos en la nube.                  7. Visualización de registros                             8. Actualización de datos 9.Eliminación de perfiles equinos      10.Vinculación Cuidador - Dueño                                               A</t>
    </r>
    <r>
      <rPr>
        <b/>
        <sz val="11"/>
        <color theme="1"/>
        <rFont val="Calibri"/>
        <family val="2"/>
        <scheme val="minor"/>
      </rPr>
      <t>: #1,#3,#5,#6,#8,#10</t>
    </r>
  </si>
  <si>
    <r>
      <rPr>
        <b/>
        <sz val="11"/>
        <color theme="1"/>
        <rFont val="Calibri"/>
        <family val="2"/>
        <scheme val="minor"/>
      </rPr>
      <t>Funcionalidades:</t>
    </r>
    <r>
      <rPr>
        <sz val="11"/>
        <color theme="1"/>
        <rFont val="Calibri"/>
        <family val="2"/>
        <scheme val="minor"/>
      </rPr>
      <t xml:space="preserve"> 1. Creación de roles                                                     2. Registro perfil de dueño                 3.Registro perfil de Cuidador                 4.Creación perfil equino                                     5. Asociación Dueño-Equino                           6. Guardado de Datos en la nube.                  7. Visualización de registros                             8. Actualización de datos 9.Eliminación de perfiles equinos      10.Vinculación Cuidador - Dueño                                          </t>
    </r>
    <r>
      <rPr>
        <b/>
        <sz val="11"/>
        <color theme="1"/>
        <rFont val="Calibri"/>
        <family val="2"/>
        <scheme val="minor"/>
      </rPr>
      <t>Faltantes en el diseño: #1,#3,#5,#6,#8,#10</t>
    </r>
  </si>
  <si>
    <t>A= 10 funciones descritas                                         B= 10 funciones en total</t>
  </si>
  <si>
    <t>A= 7 funciones evidentes al usuario                                        B= 10 funciones en total</t>
  </si>
  <si>
    <t>Qué proporción de las funciones del diseño estarán disponibles al usuario para ser comprendidas
correctamente?
X = A/B
A = Número de funciones de interfaz de usuario cuyo propósito es entendido por el usuario.
B = Número de funciones de interfaz de usuario</t>
  </si>
  <si>
    <t>A= 7 funciones entendidas por ell usuario                                        B= 10 funciones en total</t>
  </si>
  <si>
    <t>Qué proporción de las funciones (o tipos de función) es comprendida después de leer el diseño
del producto?
X = A/B
A = Número de funciones (o tipos de funciones) comprendidas.
B = Número total de funciones (o tipos de funciones).</t>
  </si>
  <si>
    <t>A= 8 funciones entendidas                                        B= 10 funciones en total</t>
  </si>
  <si>
    <t>Tiempo de respuesta</t>
  </si>
  <si>
    <t>El diseño debe contener cual es el tiempo estimado de respuesta para completar una tarea
específica.
X = A/B
A = Tiempos de respuestas de cada ítem especificados en el diseño.
B = Tiempos de respuestas solicitados en los requisitos</t>
  </si>
  <si>
    <t>A= tiempo especificado no mayor a 1,5s            B= 6 ítems deben ser especificados con tiempos de respuesta</t>
  </si>
  <si>
    <t xml:space="preserve">Eficiecia </t>
  </si>
  <si>
    <t>Plazo de entrega</t>
  </si>
  <si>
    <t>El diseño debe contener cual es el tiempo estimado para completar un grupo de tareas de mucho
trabajo.
X = A/B
A = Tiempos de procesamiento para un grupo de tareas especificados en el diseño.
B = Tiempos de procesamiento grupo de tareas solicitado en los requisitos.</t>
  </si>
  <si>
    <t>A= Preguntarle ahayder B=tiempo que pide el profe</t>
  </si>
  <si>
    <t>Utilizacion de recursos</t>
  </si>
  <si>
    <t>Densidad del mensaje de la utilización de la memoria</t>
  </si>
  <si>
    <t>El diseño debe contener cual es la densidad de mensajes referente a la utilización de
entrada/salida en las líneas de código responsables de hacer las llamadas al sistema
X = A/B
A = Número de mensajes de error relacionado con la memoria especificadas en el diseño.
B = Número de líneas de código relacionadas directamente con las llamadas al sistema según los
requisitos</t>
  </si>
  <si>
    <t xml:space="preserve">A= 3 mensajes de error   B=11 </t>
  </si>
  <si>
    <t>Densidad del mensaje de uso de entrada-salida</t>
  </si>
  <si>
    <t>El diseño debe contener cual es la densidad de mensajes de uso de entrada y salida.
X = A/B
A = Número de mensajes de error relacionado con el uso de entrada-salida especificados en el
diseño.
B = Número de líneas de código relacionadas directamente con las llamadas al sistema según los
requisitos.</t>
  </si>
  <si>
    <t>A= 4 mensajes de error relacionado con el uso de entrada-salida                                                     B= 11</t>
  </si>
  <si>
    <t>Conformidad con la eficiencia</t>
  </si>
  <si>
    <t>Preparación de la función de diagnóstico</t>
  </si>
  <si>
    <t>El diseño debe contener cómo llevar a cabo la disposición de las funciones de diagnóstico.
X = A/B
A = Número de funciones de diagnóstico ejecutadas especificadas en el diseño.
B = Número de funciones de diagnóstico especificadas en los requisitos</t>
  </si>
  <si>
    <t>A=0 B=0</t>
  </si>
  <si>
    <t>Facilidad de registrar los cambios</t>
  </si>
  <si>
    <t>Se registran adecuadamente los cambios a en el diseño?
X = A/B
A = Número de cambios confirmados en el diseño.
B = Total de funciones o módulos modificados.</t>
  </si>
  <si>
    <t>A= 3 cambios confirmados, B= 3 modulos modificados</t>
  </si>
  <si>
    <t>Capacidad de control de cambio en el diseño.</t>
  </si>
  <si>
    <t>Puede el usuario fácilmente identificar versiones del diseño?
Puede el mantenedor fácilmente cambiar el diseño y resolver problemas?
X = A/B
A = Número de cambios registrados en el diseño.
B = Número de cambios para rastrear los cambios del diseño.</t>
  </si>
  <si>
    <t>A= 3 cambios confirmados, B= 3 cambios para rastrear los cambios del diseño.</t>
  </si>
  <si>
    <t>Localización del impacto de la modificación</t>
  </si>
  <si>
    <t>Qué tan grande es el impacto de la modificación sobre diseño?
X = A/B
A = Número de variables de datos afectadas por la modificación, confirmadas en la diseño.
B = Número total de variables.</t>
  </si>
  <si>
    <t>A= 2 variabes,   B= 10.</t>
  </si>
  <si>
    <t>Impacto del cambio.</t>
  </si>
  <si>
    <t>Puede el usuario operar el software del sistema sin fallos después del mantenimiento?
Puede el mantenedor fácilmente mitigar fallos causados por efectos secundarios de
mantenimiento?
X = 1 – (A/B)
Aseguramiento de la calidad en el diseño del software
A = Número impactos adversos en el diseño.
B = Número cambios realizados.</t>
  </si>
  <si>
    <t>A=1 impacto , B= 3 cambios confirmadoss</t>
  </si>
  <si>
    <t xml:space="preserve">Adaptabilidad </t>
  </si>
  <si>
    <t>Adaptabilidad del diseño en las estructuras de datos</t>
  </si>
  <si>
    <t xml:space="preserve">Qué tan adaptable es diseño a los cambios de las estructuras de datos?
X = A/B
A = Número de estructuras de datos las cuales son operables y no tienen ninguna limitación
después de la adaptación, confirmadas en el diseño.
B = Número total de estructuras de datos que requieren la capacidad de adaptación. diseñados correctamente.                  </t>
  </si>
  <si>
    <t>Adaptabilidad del diseño en el ambiente de hardware.</t>
  </si>
  <si>
    <t xml:space="preserve">A= 1 estructura operable  B= 9 estructuras requieren capasidad de adaptacion </t>
  </si>
  <si>
    <t>Qué tan adaptable es el diseño en los cambios relacionados con el ambiente de hardware?
X = A/B
A = Número de funciones ejecutadas las cuales son capaces de alcanzar resultados requeridos en
múltiples ambientes de Hardware según lo especificado, confirmadas en el diseño.
B = Número total de funciones con capacidad de requisitos de la adaptación.</t>
  </si>
  <si>
    <t>Adaptabilidad del diseño en el ambiente organizacional.</t>
  </si>
  <si>
    <t>Qué tan adaptable es el diseño al cambio organizacional?
X = A/B
A = Número de funciones ejecutadas las cuales son capaces de alcanzar resultados requeridos en
múltiples ambientes de la organización y del negocio según lo especificado, confirmado en el
diseño.
B = Número total de funciones con capacidad de requisitos de la adaptación del ambiente de la
organización y del negocio.</t>
  </si>
  <si>
    <t>Amigabilidad del diseño</t>
  </si>
  <si>
    <t>Puede el mantenedor adaptar fácilmente el diseño?
X = A/B
A = Número de funciones amigable en el diseño.
B = Número total de funciones que se adaptan fácilmente a los requerimientos</t>
  </si>
  <si>
    <t>A= 4 B= 10</t>
  </si>
  <si>
    <t>Uso continuo de los datos.</t>
  </si>
  <si>
    <t>Cuál es la cantidad de datos en el diseño original que siguen sin cambiar después de ser
reemplazado?
X = A/B
A = Número de datos, que continúan siendo utilizados después del reemplazo, confirmado en el
diseño.
B = Número total de datos que requieren ser usados desde los datos viejos después del reemplazo
del diseño.</t>
  </si>
  <si>
    <t>B= 62  A=11</t>
  </si>
  <si>
    <t>Cuál es la cantidad de funciones que siguen sin cambiar?
X = A/B
A = Número de funciones cubiertas por el nuevo diseño que produce resultados similares.
B = Número de funciones en el diseño anterior.</t>
  </si>
  <si>
    <t>Inclusividad de la función.</t>
  </si>
  <si>
    <t>A=0 b=10</t>
  </si>
  <si>
    <t>Conformidad con la portabilidad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</si>
</sst>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vertical="top" wrapText="1"/>
    </xf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7" xfId="0" applyBorder="1"/>
    <xf numFmtId="0" fontId="1" fillId="0" borderId="1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Border="1"/>
    <xf numFmtId="0" fontId="0" fillId="0" borderId="2" xfId="0" applyBorder="1"/>
    <xf numFmtId="0" fontId="2" fillId="0" borderId="12" xfId="0" applyFont="1" applyBorder="1"/>
    <xf numFmtId="0" fontId="0" fillId="0" borderId="12" xfId="0" applyBorder="1"/>
    <xf numFmtId="0" fontId="1" fillId="0" borderId="13" xfId="0" applyFont="1" applyBorder="1"/>
    <xf numFmtId="0" fontId="0" fillId="0" borderId="8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2" fillId="0" borderId="13" xfId="0" applyFont="1" applyBorder="1"/>
    <xf numFmtId="0" fontId="0" fillId="0" borderId="13" xfId="0" applyBorder="1"/>
    <xf numFmtId="0" fontId="0" fillId="0" borderId="2" xfId="0" applyBorder="1" applyAlignment="1">
      <alignment vertical="center" textRotation="180" wrapText="1"/>
    </xf>
    <xf numFmtId="0" fontId="0" fillId="0" borderId="4" xfId="0" applyBorder="1" applyAlignment="1">
      <alignment vertical="center" textRotation="180" wrapText="1"/>
    </xf>
    <xf numFmtId="0" fontId="0" fillId="0" borderId="1" xfId="0" applyBorder="1" applyAlignment="1">
      <alignment vertical="center" textRotation="180" wrapText="1"/>
    </xf>
    <xf numFmtId="0" fontId="1" fillId="0" borderId="2" xfId="0" applyFont="1" applyBorder="1" applyAlignment="1">
      <alignment horizontal="center" vertical="center" textRotation="180" wrapText="1"/>
    </xf>
    <xf numFmtId="0" fontId="1" fillId="0" borderId="3" xfId="0" applyFont="1" applyBorder="1" applyAlignment="1">
      <alignment horizontal="center" vertical="center" textRotation="180" wrapText="1"/>
    </xf>
    <xf numFmtId="0" fontId="1" fillId="0" borderId="4" xfId="0" applyFont="1" applyBorder="1" applyAlignment="1">
      <alignment horizontal="center" vertical="center" textRotation="180" wrapText="1"/>
    </xf>
    <xf numFmtId="0" fontId="0" fillId="0" borderId="2" xfId="0" applyBorder="1" applyAlignment="1">
      <alignment horizontal="center" vertical="center" textRotation="180" wrapText="1"/>
    </xf>
    <xf numFmtId="0" fontId="0" fillId="0" borderId="3" xfId="0" applyBorder="1" applyAlignment="1">
      <alignment horizontal="center" vertical="center" textRotation="180" wrapText="1"/>
    </xf>
    <xf numFmtId="0" fontId="0" fillId="0" borderId="4" xfId="0" applyBorder="1" applyAlignment="1">
      <alignment horizontal="center" vertical="center" textRotation="180" wrapText="1"/>
    </xf>
    <xf numFmtId="0" fontId="0" fillId="0" borderId="8" xfId="0" applyBorder="1" applyAlignment="1">
      <alignment horizontal="center" vertical="center" textRotation="180" wrapText="1"/>
    </xf>
    <xf numFmtId="0" fontId="0" fillId="0" borderId="9" xfId="0" applyBorder="1" applyAlignment="1">
      <alignment horizontal="center" vertical="center" textRotation="180" wrapText="1"/>
    </xf>
    <xf numFmtId="0" fontId="0" fillId="0" borderId="10" xfId="0" applyBorder="1" applyAlignment="1">
      <alignment horizontal="center" vertical="center" textRotation="180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Hoja2!$D$2</c:f>
              <c:strCache>
                <c:ptCount val="1"/>
                <c:pt idx="0">
                  <c:v>VCCR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Hoja2!$B$3:$C$16</c15:sqref>
                  </c15:fullRef>
                  <c15:levelRef>
                    <c15:sqref>Hoja2!$C$3:$C$16</c15:sqref>
                  </c15:levelRef>
                </c:ext>
              </c:extLst>
              <c:f>Hoja2!$C$3:$C$16</c:f>
              <c:strCache>
                <c:ptCount val="14"/>
                <c:pt idx="0">
                  <c:v>Adecuación</c:v>
                </c:pt>
                <c:pt idx="1">
                  <c:v>Exactitud. .</c:v>
                </c:pt>
                <c:pt idx="2">
                  <c:v>Compatibilidad de los datos</c:v>
                </c:pt>
                <c:pt idx="3">
                  <c:v>Conformidad con la interoperabilidad</c:v>
                </c:pt>
                <c:pt idx="4">
                  <c:v>Madurez</c:v>
                </c:pt>
                <c:pt idx="5">
                  <c:v>Toleranci a fallos</c:v>
                </c:pt>
                <c:pt idx="6">
                  <c:v>Apropiabilidad</c:v>
                </c:pt>
                <c:pt idx="7">
                  <c:v>Comportamiento en el tiempo</c:v>
                </c:pt>
                <c:pt idx="8">
                  <c:v>Utilización de recursos</c:v>
                </c:pt>
                <c:pt idx="9">
                  <c:v>Capacidad de ser analizado </c:v>
                </c:pt>
                <c:pt idx="10">
                  <c:v>Facilidad de cambio</c:v>
                </c:pt>
                <c:pt idx="11">
                  <c:v>Estabilidad </c:v>
                </c:pt>
                <c:pt idx="12">
                  <c:v>Adaptabilidad</c:v>
                </c:pt>
                <c:pt idx="13">
                  <c:v>Reemplazabilidad</c:v>
                </c:pt>
              </c:strCache>
            </c:strRef>
          </c:cat>
          <c:val>
            <c:numRef>
              <c:f>Hoja2!$D$3:$D$16</c:f>
              <c:numCache>
                <c:formatCode>General</c:formatCode>
                <c:ptCount val="1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7-42F1-8D9B-AF09203768B2}"/>
            </c:ext>
          </c:extLst>
        </c:ser>
        <c:ser>
          <c:idx val="1"/>
          <c:order val="1"/>
          <c:tx>
            <c:strRef>
              <c:f>Hoja2!$E$2</c:f>
              <c:strCache>
                <c:ptCount val="1"/>
                <c:pt idx="0">
                  <c:v>PPM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Hoja2!$B$3:$C$16</c15:sqref>
                  </c15:fullRef>
                  <c15:levelRef>
                    <c15:sqref>Hoja2!$C$3:$C$16</c15:sqref>
                  </c15:levelRef>
                </c:ext>
              </c:extLst>
              <c:f>Hoja2!$C$3:$C$16</c:f>
              <c:strCache>
                <c:ptCount val="14"/>
                <c:pt idx="0">
                  <c:v>Adecuación</c:v>
                </c:pt>
                <c:pt idx="1">
                  <c:v>Exactitud. .</c:v>
                </c:pt>
                <c:pt idx="2">
                  <c:v>Compatibilidad de los datos</c:v>
                </c:pt>
                <c:pt idx="3">
                  <c:v>Conformidad con la interoperabilidad</c:v>
                </c:pt>
                <c:pt idx="4">
                  <c:v>Madurez</c:v>
                </c:pt>
                <c:pt idx="5">
                  <c:v>Toleranci a fallos</c:v>
                </c:pt>
                <c:pt idx="6">
                  <c:v>Apropiabilidad</c:v>
                </c:pt>
                <c:pt idx="7">
                  <c:v>Comportamiento en el tiempo</c:v>
                </c:pt>
                <c:pt idx="8">
                  <c:v>Utilización de recursos</c:v>
                </c:pt>
                <c:pt idx="9">
                  <c:v>Capacidad de ser analizado </c:v>
                </c:pt>
                <c:pt idx="10">
                  <c:v>Facilidad de cambio</c:v>
                </c:pt>
                <c:pt idx="11">
                  <c:v>Estabilidad </c:v>
                </c:pt>
                <c:pt idx="12">
                  <c:v>Adaptabilidad</c:v>
                </c:pt>
                <c:pt idx="13">
                  <c:v>Reemplazabilidad</c:v>
                </c:pt>
              </c:strCache>
            </c:strRef>
          </c:cat>
          <c:val>
            <c:numRef>
              <c:f>Hoja2!$E$3:$E$16</c:f>
              <c:numCache>
                <c:formatCode>General</c:formatCode>
                <c:ptCount val="14"/>
                <c:pt idx="0">
                  <c:v>0.32</c:v>
                </c:pt>
                <c:pt idx="1">
                  <c:v>0.27</c:v>
                </c:pt>
                <c:pt idx="2">
                  <c:v>0.44999999999999996</c:v>
                </c:pt>
                <c:pt idx="3">
                  <c:v>0.12</c:v>
                </c:pt>
                <c:pt idx="4">
                  <c:v>0.15</c:v>
                </c:pt>
                <c:pt idx="5">
                  <c:v>0.3</c:v>
                </c:pt>
                <c:pt idx="6">
                  <c:v>0.48</c:v>
                </c:pt>
                <c:pt idx="7">
                  <c:v>0.15</c:v>
                </c:pt>
                <c:pt idx="8">
                  <c:v>0.12</c:v>
                </c:pt>
                <c:pt idx="9">
                  <c:v>0</c:v>
                </c:pt>
                <c:pt idx="10">
                  <c:v>0.6</c:v>
                </c:pt>
                <c:pt idx="11">
                  <c:v>0.26</c:v>
                </c:pt>
                <c:pt idx="12">
                  <c:v>7.6666666666666661E-2</c:v>
                </c:pt>
                <c:pt idx="13">
                  <c:v>5.3225806451612907E-2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7-42F1-8D9B-AF0920376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433151"/>
        <c:axId val="1990433983"/>
      </c:radarChart>
      <c:catAx>
        <c:axId val="199043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0433983"/>
        <c:crosses val="autoZero"/>
        <c:auto val="1"/>
        <c:lblAlgn val="ctr"/>
        <c:lblOffset val="100"/>
        <c:noMultiLvlLbl val="0"/>
      </c:catAx>
      <c:valAx>
        <c:axId val="199043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043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511970</xdr:colOff>
      <xdr:row>2</xdr:row>
      <xdr:rowOff>116681</xdr:rowOff>
    </xdr:from>
    <xdr:to>
      <xdr:col>15</xdr:col>
      <xdr:colOff>11906</xdr:colOff>
      <xdr:row>20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4DF584-76A9-4F5A-B889-2905F45AA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103"/>
  <sheetViews>
    <sheetView tabSelected="1" topLeftCell="A97" zoomScale="59" zoomScaleNormal="59" workbookViewId="0">
      <selection activeCell="K100" sqref="K100"/>
    </sheetView>
  </sheetViews>
  <sheetFormatPr baseColWidth="10" defaultRowHeight="15" x14ac:dyDescent="0.25"/>
  <cols>
    <col min="3" max="3" width="21.85546875" customWidth="1"/>
    <col min="4" max="4" width="32" customWidth="1"/>
    <col min="5" max="5" width="34.140625" bestFit="1" customWidth="1"/>
    <col min="6" max="6" width="22.42578125" customWidth="1"/>
    <col min="7" max="7" width="42.5703125" customWidth="1"/>
    <col min="15" max="15" width="17.140625" customWidth="1"/>
    <col min="16" max="16" width="19.28515625" customWidth="1"/>
  </cols>
  <sheetData>
    <row r="1" spans="3:11" x14ac:dyDescent="0.25">
      <c r="C1" s="3" t="s">
        <v>14</v>
      </c>
      <c r="D1" t="s">
        <v>26</v>
      </c>
    </row>
    <row r="2" spans="3:11" ht="15.75" thickBot="1" x14ac:dyDescent="0.3">
      <c r="C2" s="3"/>
    </row>
    <row r="3" spans="3:11" ht="15.75" thickBot="1" x14ac:dyDescent="0.3">
      <c r="C3" s="15" t="s">
        <v>0</v>
      </c>
      <c r="D3" s="4" t="s">
        <v>2</v>
      </c>
      <c r="E3" s="4" t="s">
        <v>7</v>
      </c>
      <c r="F3" s="4" t="s">
        <v>8</v>
      </c>
      <c r="G3" s="4" t="s">
        <v>9</v>
      </c>
      <c r="H3" s="6" t="s">
        <v>16</v>
      </c>
      <c r="I3" s="4" t="s">
        <v>15</v>
      </c>
      <c r="J3" s="8" t="s">
        <v>17</v>
      </c>
      <c r="K3" s="4" t="s">
        <v>18</v>
      </c>
    </row>
    <row r="4" spans="3:11" ht="192" customHeight="1" thickBot="1" x14ac:dyDescent="0.3">
      <c r="C4" s="31" t="s">
        <v>24</v>
      </c>
      <c r="D4" s="34" t="s">
        <v>1</v>
      </c>
      <c r="E4" s="1" t="s">
        <v>3</v>
      </c>
      <c r="F4" s="1" t="s">
        <v>10</v>
      </c>
      <c r="G4" s="5" t="s">
        <v>80</v>
      </c>
      <c r="H4" s="7">
        <f>(1-6/10)</f>
        <v>0.4</v>
      </c>
      <c r="I4" s="2">
        <v>0.6</v>
      </c>
      <c r="J4" s="7">
        <f>(H4*I4)</f>
        <v>0.24</v>
      </c>
      <c r="K4" s="2">
        <f>(J4+J5+J6+J7)/4</f>
        <v>0.32500000000000001</v>
      </c>
    </row>
    <row r="5" spans="3:11" ht="181.5" customHeight="1" thickBot="1" x14ac:dyDescent="0.3">
      <c r="C5" s="32"/>
      <c r="D5" s="35"/>
      <c r="E5" s="1" t="s">
        <v>4</v>
      </c>
      <c r="F5" s="1" t="s">
        <v>11</v>
      </c>
      <c r="G5" s="5" t="s">
        <v>81</v>
      </c>
      <c r="H5" s="7">
        <f>(1-3/10)</f>
        <v>0.7</v>
      </c>
      <c r="I5" s="2">
        <v>0.6</v>
      </c>
      <c r="J5" s="2">
        <f t="shared" ref="J5:J7" si="0">(H5*I5)</f>
        <v>0.42</v>
      </c>
    </row>
    <row r="6" spans="3:11" ht="177" customHeight="1" thickBot="1" x14ac:dyDescent="0.3">
      <c r="C6" s="32"/>
      <c r="D6" s="35"/>
      <c r="E6" s="2" t="s">
        <v>5</v>
      </c>
      <c r="F6" s="1" t="s">
        <v>12</v>
      </c>
      <c r="G6" s="5" t="s">
        <v>82</v>
      </c>
      <c r="H6" s="7">
        <f>(1-1/3)</f>
        <v>0.66666666666666674</v>
      </c>
      <c r="I6" s="2">
        <v>0.6</v>
      </c>
      <c r="J6" s="2">
        <f t="shared" si="0"/>
        <v>0.4</v>
      </c>
    </row>
    <row r="7" spans="3:11" ht="201.75" customHeight="1" thickBot="1" x14ac:dyDescent="0.3">
      <c r="C7" s="32"/>
      <c r="D7" s="36"/>
      <c r="E7" s="1" t="s">
        <v>6</v>
      </c>
      <c r="F7" s="1" t="s">
        <v>13</v>
      </c>
      <c r="G7" s="5" t="s">
        <v>84</v>
      </c>
      <c r="H7" s="7">
        <f>(1-6/10)</f>
        <v>0.4</v>
      </c>
      <c r="I7" s="2">
        <v>0.6</v>
      </c>
      <c r="J7" s="18">
        <f t="shared" si="0"/>
        <v>0.24</v>
      </c>
    </row>
    <row r="8" spans="3:11" x14ac:dyDescent="0.25">
      <c r="C8" s="20"/>
      <c r="D8" s="25"/>
      <c r="E8" s="13"/>
      <c r="J8" s="22"/>
      <c r="K8" s="3"/>
    </row>
    <row r="9" spans="3:11" ht="38.25" customHeight="1" thickBot="1" x14ac:dyDescent="0.4">
      <c r="C9" s="19"/>
      <c r="D9" s="26"/>
      <c r="E9" s="24"/>
      <c r="J9" s="23"/>
    </row>
    <row r="10" spans="3:11" ht="30.75" customHeight="1" thickBot="1" x14ac:dyDescent="0.3">
      <c r="C10" s="17"/>
      <c r="D10" s="4" t="s">
        <v>2</v>
      </c>
      <c r="E10" s="4" t="s">
        <v>7</v>
      </c>
      <c r="F10" s="4" t="s">
        <v>8</v>
      </c>
      <c r="G10" s="4" t="s">
        <v>9</v>
      </c>
      <c r="H10" s="6" t="s">
        <v>16</v>
      </c>
      <c r="I10" s="4" t="s">
        <v>15</v>
      </c>
      <c r="J10" s="21" t="s">
        <v>17</v>
      </c>
      <c r="K10" s="4" t="s">
        <v>18</v>
      </c>
    </row>
    <row r="11" spans="3:11" ht="165.75" thickBot="1" x14ac:dyDescent="0.3">
      <c r="C11" s="32" t="s">
        <v>24</v>
      </c>
      <c r="D11" s="37" t="s">
        <v>19</v>
      </c>
      <c r="E11" s="1" t="s">
        <v>20</v>
      </c>
      <c r="F11" s="1" t="s">
        <v>22</v>
      </c>
      <c r="G11" s="5" t="s">
        <v>83</v>
      </c>
      <c r="H11" s="7">
        <f>(6/10)</f>
        <v>0.6</v>
      </c>
      <c r="I11" s="2">
        <v>0.6</v>
      </c>
      <c r="J11" s="7">
        <f>(H11*I11)</f>
        <v>0.36</v>
      </c>
      <c r="K11" s="2">
        <f>(J11+J12)/2</f>
        <v>0.27</v>
      </c>
    </row>
    <row r="12" spans="3:11" ht="210.75" thickBot="1" x14ac:dyDescent="0.3">
      <c r="C12" s="32"/>
      <c r="D12" s="38"/>
      <c r="E12" s="1" t="s">
        <v>21</v>
      </c>
      <c r="F12" s="9" t="s">
        <v>23</v>
      </c>
      <c r="G12" s="5" t="s">
        <v>25</v>
      </c>
      <c r="H12" s="7">
        <f>(3/10)</f>
        <v>0.3</v>
      </c>
      <c r="I12" s="2">
        <v>0.6</v>
      </c>
      <c r="J12" s="2">
        <f t="shared" ref="J12" si="1">(H12*I12)</f>
        <v>0.18</v>
      </c>
    </row>
    <row r="13" spans="3:11" ht="29.25" customHeight="1" thickBot="1" x14ac:dyDescent="0.3">
      <c r="C13" s="32"/>
      <c r="D13" s="38"/>
      <c r="E13" s="2"/>
      <c r="F13" s="1"/>
      <c r="G13" s="5"/>
      <c r="H13" s="7"/>
      <c r="I13" s="2"/>
      <c r="J13" s="2"/>
    </row>
    <row r="14" spans="3:11" ht="15.75" thickBot="1" x14ac:dyDescent="0.3">
      <c r="C14" s="33"/>
      <c r="D14" s="39"/>
      <c r="E14" s="1"/>
      <c r="F14" s="1"/>
      <c r="G14" s="5"/>
      <c r="H14" s="7"/>
      <c r="I14" s="2"/>
      <c r="J14" s="2"/>
    </row>
    <row r="16" spans="3:11" ht="50.25" customHeight="1" thickBot="1" x14ac:dyDescent="0.3">
      <c r="D16" s="10"/>
    </row>
    <row r="17" spans="3:11" s="11" customFormat="1" ht="23.25" customHeight="1" thickBot="1" x14ac:dyDescent="0.3">
      <c r="C17" s="4" t="s">
        <v>0</v>
      </c>
      <c r="D17" s="4" t="s">
        <v>2</v>
      </c>
      <c r="E17" s="4" t="s">
        <v>7</v>
      </c>
      <c r="F17" s="4" t="s">
        <v>8</v>
      </c>
      <c r="G17" s="4" t="s">
        <v>9</v>
      </c>
      <c r="H17" s="6" t="s">
        <v>16</v>
      </c>
      <c r="I17" s="4" t="s">
        <v>15</v>
      </c>
      <c r="J17" s="8" t="s">
        <v>17</v>
      </c>
      <c r="K17" s="4" t="s">
        <v>18</v>
      </c>
    </row>
    <row r="18" spans="3:11" ht="195.75" thickBot="1" x14ac:dyDescent="0.3">
      <c r="C18" s="31" t="s">
        <v>27</v>
      </c>
      <c r="D18" s="34" t="s">
        <v>28</v>
      </c>
      <c r="E18" s="1" t="s">
        <v>29</v>
      </c>
      <c r="F18" s="1" t="s">
        <v>30</v>
      </c>
      <c r="G18" s="5" t="s">
        <v>31</v>
      </c>
      <c r="H18" s="7">
        <f>(6/8)</f>
        <v>0.75</v>
      </c>
      <c r="I18" s="2">
        <v>0.6</v>
      </c>
      <c r="J18" s="7">
        <f>(H18*I18)</f>
        <v>0.44999999999999996</v>
      </c>
      <c r="K18" s="2">
        <f>J18</f>
        <v>0.44999999999999996</v>
      </c>
    </row>
    <row r="19" spans="3:11" ht="15.75" thickBot="1" x14ac:dyDescent="0.3">
      <c r="C19" s="32"/>
      <c r="D19" s="35"/>
      <c r="E19" s="1"/>
      <c r="F19" s="9"/>
      <c r="G19" s="5"/>
      <c r="H19" s="7"/>
      <c r="I19" s="2"/>
      <c r="J19" s="2"/>
    </row>
    <row r="20" spans="3:11" ht="15.75" thickBot="1" x14ac:dyDescent="0.3">
      <c r="C20" s="32"/>
      <c r="D20" s="35"/>
      <c r="E20" s="2"/>
      <c r="F20" s="1"/>
      <c r="G20" s="5"/>
      <c r="H20" s="7"/>
      <c r="I20" s="2"/>
      <c r="J20" s="2"/>
    </row>
    <row r="21" spans="3:11" ht="15.75" thickBot="1" x14ac:dyDescent="0.3">
      <c r="C21" s="32"/>
      <c r="D21" s="36"/>
      <c r="E21" s="1"/>
      <c r="F21" s="1"/>
      <c r="G21" s="5"/>
      <c r="H21" s="7"/>
      <c r="I21" s="2"/>
      <c r="J21" s="2"/>
    </row>
    <row r="22" spans="3:11" x14ac:dyDescent="0.25">
      <c r="C22" s="32"/>
      <c r="D22" s="25"/>
      <c r="E22" s="16"/>
      <c r="F22" s="16"/>
      <c r="G22" s="16"/>
      <c r="H22" s="16"/>
      <c r="I22" s="16"/>
      <c r="J22" s="22"/>
      <c r="K22" s="16"/>
    </row>
    <row r="23" spans="3:11" ht="15.75" thickBot="1" x14ac:dyDescent="0.3">
      <c r="C23" s="32"/>
      <c r="D23" s="27"/>
      <c r="E23" s="24"/>
      <c r="F23" s="24"/>
      <c r="G23" s="24"/>
      <c r="H23" s="24"/>
      <c r="I23" s="24"/>
      <c r="J23" s="23"/>
      <c r="K23" s="24"/>
    </row>
    <row r="24" spans="3:11" ht="74.25" customHeight="1" thickBot="1" x14ac:dyDescent="0.3">
      <c r="C24" s="32"/>
      <c r="D24" s="14" t="s">
        <v>2</v>
      </c>
      <c r="E24" s="4" t="s">
        <v>7</v>
      </c>
      <c r="F24" s="4" t="s">
        <v>8</v>
      </c>
      <c r="G24" s="4" t="s">
        <v>9</v>
      </c>
      <c r="H24" s="6" t="s">
        <v>16</v>
      </c>
      <c r="I24" s="4" t="s">
        <v>15</v>
      </c>
      <c r="J24" s="8" t="s">
        <v>17</v>
      </c>
      <c r="K24" s="4" t="s">
        <v>18</v>
      </c>
    </row>
    <row r="25" spans="3:11" ht="210.75" thickBot="1" x14ac:dyDescent="0.3">
      <c r="C25" s="32"/>
      <c r="D25" s="34" t="s">
        <v>32</v>
      </c>
      <c r="E25" s="1" t="s">
        <v>33</v>
      </c>
      <c r="F25" s="1" t="s">
        <v>34</v>
      </c>
      <c r="G25" s="5" t="s">
        <v>35</v>
      </c>
      <c r="H25" s="7">
        <f>(1/5)</f>
        <v>0.2</v>
      </c>
      <c r="I25" s="2">
        <v>0.6</v>
      </c>
      <c r="J25" s="7">
        <f>(H25*I25)</f>
        <v>0.12</v>
      </c>
      <c r="K25" s="2">
        <f>J25</f>
        <v>0.12</v>
      </c>
    </row>
    <row r="26" spans="3:11" ht="15.75" thickBot="1" x14ac:dyDescent="0.3">
      <c r="C26" s="32"/>
      <c r="D26" s="35"/>
      <c r="E26" s="1"/>
      <c r="F26" s="9"/>
      <c r="G26" s="5"/>
      <c r="H26" s="7"/>
      <c r="I26" s="2"/>
      <c r="J26" s="2"/>
    </row>
    <row r="27" spans="3:11" ht="15.75" thickBot="1" x14ac:dyDescent="0.3">
      <c r="C27" s="32"/>
      <c r="D27" s="35"/>
      <c r="E27" s="2"/>
      <c r="F27" s="1"/>
      <c r="G27" s="5"/>
      <c r="H27" s="7"/>
      <c r="I27" s="2"/>
      <c r="J27" s="2"/>
    </row>
    <row r="28" spans="3:11" ht="15.75" thickBot="1" x14ac:dyDescent="0.3">
      <c r="C28" s="33"/>
      <c r="D28" s="36"/>
      <c r="E28" s="1"/>
      <c r="F28" s="1"/>
      <c r="G28" s="5"/>
      <c r="H28" s="7"/>
      <c r="I28" s="2"/>
      <c r="J28" s="2"/>
    </row>
    <row r="30" spans="3:11" ht="60.75" customHeight="1" thickBot="1" x14ac:dyDescent="0.3"/>
    <row r="31" spans="3:11" ht="15.75" thickBot="1" x14ac:dyDescent="0.3">
      <c r="C31" s="4" t="s">
        <v>0</v>
      </c>
      <c r="D31" s="4" t="s">
        <v>2</v>
      </c>
      <c r="E31" s="4" t="s">
        <v>7</v>
      </c>
      <c r="F31" s="4" t="s">
        <v>8</v>
      </c>
      <c r="G31" s="4" t="s">
        <v>9</v>
      </c>
      <c r="H31" s="6" t="s">
        <v>16</v>
      </c>
      <c r="I31" s="4" t="s">
        <v>15</v>
      </c>
      <c r="J31" s="8" t="s">
        <v>17</v>
      </c>
      <c r="K31" s="4" t="s">
        <v>18</v>
      </c>
    </row>
    <row r="32" spans="3:11" ht="135.75" thickBot="1" x14ac:dyDescent="0.3">
      <c r="C32" s="31" t="s">
        <v>44</v>
      </c>
      <c r="D32" s="34" t="s">
        <v>43</v>
      </c>
      <c r="E32" s="1" t="s">
        <v>46</v>
      </c>
      <c r="F32" s="1" t="s">
        <v>45</v>
      </c>
      <c r="G32" s="5" t="s">
        <v>50</v>
      </c>
      <c r="H32" s="7">
        <f>(5/10)</f>
        <v>0.5</v>
      </c>
      <c r="I32" s="2">
        <v>0.6</v>
      </c>
      <c r="J32" s="7">
        <f>(H32*I32)</f>
        <v>0.3</v>
      </c>
      <c r="K32" s="2">
        <f>(J32+J33)/2</f>
        <v>0.15</v>
      </c>
    </row>
    <row r="33" spans="3:11" ht="105.75" thickBot="1" x14ac:dyDescent="0.3">
      <c r="C33" s="32"/>
      <c r="D33" s="35"/>
      <c r="E33" s="1" t="s">
        <v>48</v>
      </c>
      <c r="F33" s="9" t="s">
        <v>47</v>
      </c>
      <c r="G33" s="5" t="s">
        <v>49</v>
      </c>
      <c r="H33" s="7">
        <f>(0/6)</f>
        <v>0</v>
      </c>
      <c r="I33" s="2">
        <v>0.6</v>
      </c>
      <c r="J33" s="2">
        <f t="shared" ref="J33" si="2">(H33*I33)</f>
        <v>0</v>
      </c>
    </row>
    <row r="34" spans="3:11" ht="15.75" thickBot="1" x14ac:dyDescent="0.3">
      <c r="C34" s="32"/>
      <c r="D34" s="35"/>
      <c r="E34" s="2"/>
      <c r="F34" s="1"/>
      <c r="G34" s="5"/>
      <c r="H34" s="7"/>
      <c r="I34" s="2"/>
      <c r="J34" s="2"/>
    </row>
    <row r="35" spans="3:11" ht="15.75" thickBot="1" x14ac:dyDescent="0.3">
      <c r="C35" s="32"/>
      <c r="D35" s="36"/>
      <c r="E35" s="1"/>
      <c r="F35" s="1"/>
      <c r="G35" s="5"/>
      <c r="H35" s="7"/>
      <c r="I35" s="2"/>
      <c r="J35" s="2"/>
    </row>
    <row r="36" spans="3:11" x14ac:dyDescent="0.25">
      <c r="C36" s="32"/>
      <c r="J36" s="22"/>
    </row>
    <row r="37" spans="3:11" ht="15.75" thickBot="1" x14ac:dyDescent="0.3">
      <c r="C37" s="32"/>
      <c r="J37" s="23"/>
    </row>
    <row r="38" spans="3:11" ht="21" customHeight="1" thickBot="1" x14ac:dyDescent="0.3">
      <c r="C38" s="32"/>
      <c r="D38" s="4" t="s">
        <v>2</v>
      </c>
      <c r="E38" s="4" t="s">
        <v>7</v>
      </c>
      <c r="F38" s="4" t="s">
        <v>8</v>
      </c>
      <c r="G38" s="4" t="s">
        <v>9</v>
      </c>
      <c r="H38" s="6" t="s">
        <v>16</v>
      </c>
      <c r="I38" s="4" t="s">
        <v>15</v>
      </c>
      <c r="J38" s="8" t="s">
        <v>17</v>
      </c>
      <c r="K38" s="4" t="s">
        <v>18</v>
      </c>
    </row>
    <row r="39" spans="3:11" ht="150.75" thickBot="1" x14ac:dyDescent="0.3">
      <c r="C39" s="32"/>
      <c r="D39" s="34" t="s">
        <v>51</v>
      </c>
      <c r="E39" s="1" t="s">
        <v>52</v>
      </c>
      <c r="F39" s="1" t="s">
        <v>54</v>
      </c>
      <c r="G39" s="5" t="s">
        <v>56</v>
      </c>
      <c r="H39" s="7">
        <f>(6/6)</f>
        <v>1</v>
      </c>
      <c r="I39" s="2">
        <v>0.6</v>
      </c>
      <c r="J39" s="7">
        <f>(H39*I39)</f>
        <v>0.6</v>
      </c>
      <c r="K39" s="2">
        <f>(J39+J40)/2</f>
        <v>0.3</v>
      </c>
    </row>
    <row r="40" spans="3:11" ht="105.75" thickBot="1" x14ac:dyDescent="0.3">
      <c r="C40" s="32"/>
      <c r="D40" s="35"/>
      <c r="E40" s="1" t="s">
        <v>53</v>
      </c>
      <c r="F40" s="9" t="s">
        <v>55</v>
      </c>
      <c r="G40" s="5" t="s">
        <v>49</v>
      </c>
      <c r="H40" s="7">
        <f>(0/6)</f>
        <v>0</v>
      </c>
      <c r="I40" s="2">
        <v>0.6</v>
      </c>
      <c r="J40" s="2">
        <f t="shared" ref="J40" si="3">(H40*I40)</f>
        <v>0</v>
      </c>
    </row>
    <row r="41" spans="3:11" ht="264.75" customHeight="1" thickBot="1" x14ac:dyDescent="0.3">
      <c r="C41" s="32"/>
      <c r="D41" s="35"/>
      <c r="E41" s="2" t="s">
        <v>57</v>
      </c>
      <c r="F41" s="1" t="s">
        <v>58</v>
      </c>
      <c r="G41" s="5"/>
      <c r="H41" s="7"/>
      <c r="I41" s="2"/>
      <c r="J41" s="2"/>
    </row>
    <row r="42" spans="3:11" ht="15.75" thickBot="1" x14ac:dyDescent="0.3">
      <c r="C42" s="33"/>
      <c r="D42" s="36"/>
      <c r="E42" s="1"/>
      <c r="F42" s="1"/>
      <c r="G42" s="5"/>
      <c r="H42" s="7"/>
      <c r="I42" s="2"/>
      <c r="J42" s="2"/>
    </row>
    <row r="43" spans="3:11" ht="48.75" customHeight="1" thickBot="1" x14ac:dyDescent="0.3">
      <c r="C43" s="13"/>
    </row>
    <row r="44" spans="3:11" ht="33" customHeight="1" thickBot="1" x14ac:dyDescent="0.3">
      <c r="C44" s="4" t="s">
        <v>0</v>
      </c>
      <c r="D44" s="4" t="s">
        <v>2</v>
      </c>
      <c r="E44" s="4" t="s">
        <v>7</v>
      </c>
      <c r="F44" s="4" t="s">
        <v>8</v>
      </c>
      <c r="G44" s="4" t="s">
        <v>9</v>
      </c>
      <c r="H44" s="6" t="s">
        <v>16</v>
      </c>
      <c r="I44" s="4" t="s">
        <v>15</v>
      </c>
      <c r="J44" s="8" t="s">
        <v>17</v>
      </c>
      <c r="K44" s="4" t="s">
        <v>18</v>
      </c>
    </row>
    <row r="45" spans="3:11" ht="184.5" customHeight="1" thickBot="1" x14ac:dyDescent="0.3">
      <c r="C45" s="31" t="s">
        <v>61</v>
      </c>
      <c r="D45" s="34" t="s">
        <v>62</v>
      </c>
      <c r="E45" s="1" t="s">
        <v>74</v>
      </c>
      <c r="F45" s="1" t="s">
        <v>78</v>
      </c>
      <c r="G45" s="5" t="s">
        <v>85</v>
      </c>
      <c r="H45" s="7">
        <f>(10/10)</f>
        <v>1</v>
      </c>
      <c r="I45" s="2">
        <v>0.6</v>
      </c>
      <c r="J45" s="7">
        <f>(H45*I45)</f>
        <v>0.6</v>
      </c>
      <c r="K45" s="2">
        <f>(J45+J46+J47+J48)/4</f>
        <v>0.48</v>
      </c>
    </row>
    <row r="46" spans="3:11" ht="168" customHeight="1" thickBot="1" x14ac:dyDescent="0.3">
      <c r="C46" s="32"/>
      <c r="D46" s="35"/>
      <c r="E46" s="2" t="s">
        <v>75</v>
      </c>
      <c r="F46" s="9" t="s">
        <v>79</v>
      </c>
      <c r="G46" s="5" t="s">
        <v>86</v>
      </c>
      <c r="H46" s="7">
        <f>(7/10)</f>
        <v>0.7</v>
      </c>
      <c r="I46" s="2">
        <v>0.6</v>
      </c>
      <c r="J46" s="2">
        <f t="shared" ref="J46:J48" si="4">(H46*I46)</f>
        <v>0.42</v>
      </c>
    </row>
    <row r="47" spans="3:11" ht="225.75" thickBot="1" x14ac:dyDescent="0.3">
      <c r="C47" s="32"/>
      <c r="D47" s="35"/>
      <c r="E47" s="1" t="s">
        <v>76</v>
      </c>
      <c r="F47" s="1" t="s">
        <v>87</v>
      </c>
      <c r="G47" s="5" t="s">
        <v>88</v>
      </c>
      <c r="H47" s="7">
        <f>(7/10)</f>
        <v>0.7</v>
      </c>
      <c r="I47" s="2">
        <v>0.6</v>
      </c>
      <c r="J47" s="2">
        <f t="shared" si="4"/>
        <v>0.42</v>
      </c>
    </row>
    <row r="48" spans="3:11" ht="210.75" thickBot="1" x14ac:dyDescent="0.3">
      <c r="C48" s="32"/>
      <c r="D48" s="35"/>
      <c r="E48" s="2" t="s">
        <v>77</v>
      </c>
      <c r="F48" s="1" t="s">
        <v>89</v>
      </c>
      <c r="G48" s="5" t="s">
        <v>90</v>
      </c>
      <c r="H48" s="7">
        <f>(8/10)</f>
        <v>0.8</v>
      </c>
      <c r="I48" s="2">
        <v>0.6</v>
      </c>
      <c r="J48" s="2">
        <f t="shared" si="4"/>
        <v>0.48</v>
      </c>
    </row>
    <row r="49" spans="3:11" ht="15.75" thickBot="1" x14ac:dyDescent="0.3">
      <c r="C49" s="32"/>
      <c r="D49" s="36"/>
      <c r="E49" s="2"/>
      <c r="F49" s="2"/>
      <c r="G49" s="2"/>
      <c r="H49" s="2"/>
      <c r="I49" s="2"/>
      <c r="J49" s="2"/>
    </row>
    <row r="50" spans="3:11" ht="15.75" thickBot="1" x14ac:dyDescent="0.3">
      <c r="C50" s="32"/>
      <c r="J50" s="23"/>
    </row>
    <row r="51" spans="3:11" ht="15.75" thickBot="1" x14ac:dyDescent="0.3">
      <c r="C51" s="32"/>
      <c r="D51" s="4" t="s">
        <v>2</v>
      </c>
      <c r="E51" s="4" t="s">
        <v>7</v>
      </c>
      <c r="F51" s="4" t="s">
        <v>8</v>
      </c>
      <c r="G51" s="4" t="s">
        <v>9</v>
      </c>
      <c r="H51" s="6" t="s">
        <v>16</v>
      </c>
      <c r="I51" s="4" t="s">
        <v>15</v>
      </c>
      <c r="J51" s="8" t="s">
        <v>17</v>
      </c>
      <c r="K51" s="4" t="s">
        <v>18</v>
      </c>
    </row>
    <row r="52" spans="3:11" ht="13.5" customHeight="1" thickBot="1" x14ac:dyDescent="0.3">
      <c r="C52" s="32"/>
      <c r="D52" s="28"/>
      <c r="E52" s="1"/>
      <c r="F52" s="1"/>
      <c r="G52" s="5"/>
      <c r="H52" s="7"/>
      <c r="I52" s="2"/>
      <c r="J52" s="7"/>
      <c r="K52" s="2"/>
    </row>
    <row r="53" spans="3:11" ht="11.25" customHeight="1" thickBot="1" x14ac:dyDescent="0.3">
      <c r="C53" s="32"/>
      <c r="D53" s="30"/>
      <c r="E53" s="1"/>
      <c r="F53" s="9"/>
      <c r="G53" s="5"/>
      <c r="H53" s="7"/>
      <c r="I53" s="2"/>
      <c r="J53" s="2"/>
    </row>
    <row r="54" spans="3:11" ht="15" customHeight="1" thickBot="1" x14ac:dyDescent="0.3">
      <c r="C54" s="32"/>
      <c r="D54" s="30"/>
      <c r="E54" s="2"/>
      <c r="F54" s="1"/>
      <c r="G54" s="5"/>
      <c r="H54" s="7"/>
      <c r="I54" s="2"/>
      <c r="J54" s="2"/>
    </row>
    <row r="55" spans="3:11" ht="15.75" customHeight="1" thickBot="1" x14ac:dyDescent="0.3">
      <c r="C55" s="33"/>
      <c r="D55" s="29"/>
      <c r="E55" s="1"/>
      <c r="F55" s="1"/>
      <c r="G55" s="5"/>
      <c r="H55" s="7"/>
      <c r="I55" s="2"/>
      <c r="J55" s="2"/>
    </row>
    <row r="57" spans="3:11" ht="15.75" thickBot="1" x14ac:dyDescent="0.3"/>
    <row r="58" spans="3:11" ht="15.75" thickBot="1" x14ac:dyDescent="0.3">
      <c r="C58" s="4" t="s">
        <v>0</v>
      </c>
      <c r="D58" s="4" t="s">
        <v>2</v>
      </c>
      <c r="E58" s="4" t="s">
        <v>7</v>
      </c>
      <c r="F58" s="4" t="s">
        <v>8</v>
      </c>
      <c r="G58" s="4" t="s">
        <v>9</v>
      </c>
      <c r="H58" s="6" t="s">
        <v>16</v>
      </c>
      <c r="I58" s="4" t="s">
        <v>15</v>
      </c>
      <c r="J58" s="8" t="s">
        <v>17</v>
      </c>
      <c r="K58" s="4" t="s">
        <v>18</v>
      </c>
    </row>
    <row r="59" spans="3:11" ht="315.75" thickBot="1" x14ac:dyDescent="0.3">
      <c r="C59" s="31" t="s">
        <v>94</v>
      </c>
      <c r="D59" s="34" t="s">
        <v>98</v>
      </c>
      <c r="E59" s="1" t="s">
        <v>99</v>
      </c>
      <c r="F59" s="1" t="s">
        <v>100</v>
      </c>
      <c r="G59" s="5" t="s">
        <v>101</v>
      </c>
      <c r="H59" s="7">
        <f>(3/11)</f>
        <v>0.27272727272727271</v>
      </c>
      <c r="I59" s="2">
        <v>0.6</v>
      </c>
      <c r="J59" s="7">
        <f>(H59*I59)</f>
        <v>0.16363636363636361</v>
      </c>
      <c r="K59" s="2">
        <f>(J59+J60+J61)/3</f>
        <v>0.12727272727272726</v>
      </c>
    </row>
    <row r="60" spans="3:11" ht="280.5" customHeight="1" thickBot="1" x14ac:dyDescent="0.3">
      <c r="C60" s="32"/>
      <c r="D60" s="35"/>
      <c r="E60" s="1" t="s">
        <v>102</v>
      </c>
      <c r="F60" s="9" t="s">
        <v>103</v>
      </c>
      <c r="G60" s="5" t="s">
        <v>104</v>
      </c>
      <c r="H60" s="7">
        <f>(4/11)</f>
        <v>0.36363636363636365</v>
      </c>
      <c r="I60" s="2">
        <v>0.6</v>
      </c>
      <c r="J60" s="2">
        <f t="shared" ref="J60:J62" si="5">(H60*I60)</f>
        <v>0.21818181818181817</v>
      </c>
    </row>
    <row r="61" spans="3:11" ht="15.75" thickBot="1" x14ac:dyDescent="0.3">
      <c r="C61" s="32"/>
      <c r="D61" s="35"/>
      <c r="E61" s="1" t="s">
        <v>105</v>
      </c>
      <c r="F61" s="1"/>
      <c r="G61" s="5"/>
      <c r="H61" s="7"/>
      <c r="I61" s="2">
        <v>0.6</v>
      </c>
      <c r="J61" s="2">
        <f t="shared" si="5"/>
        <v>0</v>
      </c>
    </row>
    <row r="62" spans="3:11" ht="15.75" thickBot="1" x14ac:dyDescent="0.3">
      <c r="C62" s="32"/>
      <c r="D62" s="35"/>
      <c r="E62" s="2"/>
      <c r="F62" s="1"/>
      <c r="G62" s="5"/>
      <c r="H62" s="7"/>
      <c r="I62" s="2">
        <v>0.6</v>
      </c>
      <c r="J62" s="2">
        <f t="shared" si="5"/>
        <v>0</v>
      </c>
    </row>
    <row r="63" spans="3:11" ht="15.75" thickBot="1" x14ac:dyDescent="0.3">
      <c r="C63" s="32"/>
      <c r="D63" s="36"/>
      <c r="E63" s="2"/>
      <c r="F63" s="2"/>
      <c r="G63" s="2"/>
      <c r="H63" s="2"/>
      <c r="I63" s="2"/>
      <c r="J63" s="2"/>
    </row>
    <row r="64" spans="3:11" ht="15.75" thickBot="1" x14ac:dyDescent="0.3">
      <c r="C64" s="32"/>
      <c r="J64" s="23"/>
    </row>
    <row r="65" spans="3:11" ht="15.75" thickBot="1" x14ac:dyDescent="0.3">
      <c r="C65" s="32"/>
      <c r="D65" s="4" t="s">
        <v>2</v>
      </c>
      <c r="E65" s="4" t="s">
        <v>7</v>
      </c>
      <c r="F65" s="4" t="s">
        <v>8</v>
      </c>
      <c r="G65" s="4" t="s">
        <v>9</v>
      </c>
      <c r="H65" s="6" t="s">
        <v>16</v>
      </c>
      <c r="I65" s="4" t="s">
        <v>15</v>
      </c>
      <c r="J65" s="8" t="s">
        <v>17</v>
      </c>
      <c r="K65" s="4" t="s">
        <v>18</v>
      </c>
    </row>
    <row r="66" spans="3:11" ht="210.75" thickBot="1" x14ac:dyDescent="0.3">
      <c r="C66" s="32"/>
      <c r="D66" s="34" t="s">
        <v>63</v>
      </c>
      <c r="E66" s="1" t="s">
        <v>91</v>
      </c>
      <c r="F66" s="1" t="s">
        <v>92</v>
      </c>
      <c r="G66" s="5" t="s">
        <v>93</v>
      </c>
      <c r="H66" s="7">
        <f>(1.5/6)</f>
        <v>0.25</v>
      </c>
      <c r="I66" s="2">
        <v>0.6</v>
      </c>
      <c r="J66" s="7">
        <f>(H66*I66)</f>
        <v>0.15</v>
      </c>
      <c r="K66" s="2">
        <f>J66</f>
        <v>0.15</v>
      </c>
    </row>
    <row r="67" spans="3:11" ht="240.75" thickBot="1" x14ac:dyDescent="0.3">
      <c r="C67" s="32"/>
      <c r="D67" s="35"/>
      <c r="E67" s="1" t="s">
        <v>95</v>
      </c>
      <c r="F67" s="9" t="s">
        <v>96</v>
      </c>
      <c r="G67" s="5" t="s">
        <v>97</v>
      </c>
      <c r="H67" s="7"/>
      <c r="I67" s="2"/>
      <c r="J67" s="2"/>
    </row>
    <row r="68" spans="3:11" ht="15.75" thickBot="1" x14ac:dyDescent="0.3">
      <c r="C68" s="32"/>
      <c r="D68" s="35"/>
      <c r="E68" s="2"/>
      <c r="F68" s="1"/>
      <c r="G68" s="5"/>
      <c r="H68" s="7"/>
      <c r="I68" s="2"/>
      <c r="J68" s="2"/>
    </row>
    <row r="69" spans="3:11" ht="15.75" thickBot="1" x14ac:dyDescent="0.3">
      <c r="C69" s="33"/>
      <c r="D69" s="36"/>
      <c r="E69" s="1"/>
      <c r="F69" s="1"/>
      <c r="G69" s="5"/>
      <c r="H69" s="7"/>
      <c r="I69" s="2"/>
      <c r="J69" s="2"/>
    </row>
    <row r="71" spans="3:11" ht="15.75" thickBot="1" x14ac:dyDescent="0.3"/>
    <row r="72" spans="3:11" ht="15.75" thickBot="1" x14ac:dyDescent="0.3">
      <c r="C72" s="4" t="s">
        <v>0</v>
      </c>
      <c r="D72" s="4" t="s">
        <v>2</v>
      </c>
      <c r="E72" s="4" t="s">
        <v>7</v>
      </c>
      <c r="F72" s="4" t="s">
        <v>8</v>
      </c>
      <c r="G72" s="4" t="s">
        <v>9</v>
      </c>
      <c r="H72" s="6" t="s">
        <v>16</v>
      </c>
      <c r="I72" s="4" t="s">
        <v>15</v>
      </c>
      <c r="J72" s="8" t="s">
        <v>17</v>
      </c>
      <c r="K72" s="4" t="s">
        <v>18</v>
      </c>
    </row>
    <row r="73" spans="3:11" ht="255" customHeight="1" thickBot="1" x14ac:dyDescent="0.3">
      <c r="C73" s="31" t="s">
        <v>65</v>
      </c>
      <c r="D73" s="34" t="s">
        <v>69</v>
      </c>
      <c r="E73" s="1" t="s">
        <v>106</v>
      </c>
      <c r="F73" s="1" t="s">
        <v>107</v>
      </c>
      <c r="G73" s="5" t="s">
        <v>108</v>
      </c>
      <c r="H73" s="7">
        <v>0</v>
      </c>
      <c r="I73" s="2">
        <v>0.6</v>
      </c>
      <c r="J73" s="7">
        <f>(H73*I73)</f>
        <v>0</v>
      </c>
      <c r="K73" s="2">
        <f>(J73+J74+J75+J76)/4</f>
        <v>0</v>
      </c>
    </row>
    <row r="74" spans="3:11" ht="15.75" thickBot="1" x14ac:dyDescent="0.3">
      <c r="C74" s="32"/>
      <c r="D74" s="35"/>
      <c r="E74" s="2"/>
      <c r="F74" s="9"/>
      <c r="G74" s="5"/>
      <c r="H74" s="7"/>
      <c r="I74" s="2">
        <v>0.6</v>
      </c>
      <c r="J74" s="2">
        <f t="shared" ref="J74:J76" si="6">(H74*I74)</f>
        <v>0</v>
      </c>
    </row>
    <row r="75" spans="3:11" ht="15.75" thickBot="1" x14ac:dyDescent="0.3">
      <c r="C75" s="32"/>
      <c r="D75" s="35"/>
      <c r="E75" s="1"/>
      <c r="F75" s="1"/>
      <c r="G75" s="5"/>
      <c r="H75" s="7"/>
      <c r="I75" s="2">
        <v>0.6</v>
      </c>
      <c r="J75" s="2">
        <f t="shared" si="6"/>
        <v>0</v>
      </c>
    </row>
    <row r="76" spans="3:11" ht="15.75" thickBot="1" x14ac:dyDescent="0.3">
      <c r="C76" s="32"/>
      <c r="D76" s="35"/>
      <c r="E76" s="2"/>
      <c r="F76" s="1"/>
      <c r="G76" s="5"/>
      <c r="H76" s="7"/>
      <c r="I76" s="2">
        <v>0.6</v>
      </c>
      <c r="J76" s="2">
        <f t="shared" si="6"/>
        <v>0</v>
      </c>
    </row>
    <row r="77" spans="3:11" ht="15.75" thickBot="1" x14ac:dyDescent="0.3">
      <c r="C77" s="32"/>
      <c r="D77" s="36"/>
      <c r="E77" s="2"/>
      <c r="F77" s="2"/>
      <c r="G77" s="2"/>
      <c r="H77" s="2"/>
      <c r="I77" s="2"/>
      <c r="J77" s="2"/>
    </row>
    <row r="78" spans="3:11" ht="15.75" thickBot="1" x14ac:dyDescent="0.3">
      <c r="C78" s="32"/>
      <c r="J78" s="23"/>
    </row>
    <row r="79" spans="3:11" ht="15.75" thickBot="1" x14ac:dyDescent="0.3">
      <c r="C79" s="32"/>
      <c r="D79" s="4" t="s">
        <v>2</v>
      </c>
      <c r="E79" s="4" t="s">
        <v>7</v>
      </c>
      <c r="F79" s="4" t="s">
        <v>8</v>
      </c>
      <c r="G79" s="4" t="s">
        <v>9</v>
      </c>
      <c r="H79" s="6" t="s">
        <v>16</v>
      </c>
      <c r="I79" s="4" t="s">
        <v>15</v>
      </c>
      <c r="J79" s="8" t="s">
        <v>17</v>
      </c>
      <c r="K79" s="4" t="s">
        <v>18</v>
      </c>
    </row>
    <row r="80" spans="3:11" ht="165.75" customHeight="1" thickBot="1" x14ac:dyDescent="0.3">
      <c r="C80" s="32"/>
      <c r="D80" s="34" t="s">
        <v>70</v>
      </c>
      <c r="E80" s="1" t="s">
        <v>109</v>
      </c>
      <c r="F80" s="1" t="s">
        <v>110</v>
      </c>
      <c r="G80" s="5" t="s">
        <v>111</v>
      </c>
      <c r="H80" s="7">
        <f>(3/3)</f>
        <v>1</v>
      </c>
      <c r="I80" s="2">
        <v>0.6</v>
      </c>
      <c r="J80" s="7">
        <f>(H80*I80)</f>
        <v>0.6</v>
      </c>
      <c r="K80" s="2">
        <f>(J80+J81)/2</f>
        <v>0.6</v>
      </c>
    </row>
    <row r="81" spans="3:11" ht="221.25" customHeight="1" thickBot="1" x14ac:dyDescent="0.3">
      <c r="C81" s="32"/>
      <c r="D81" s="35"/>
      <c r="E81" s="1" t="s">
        <v>112</v>
      </c>
      <c r="F81" s="9" t="s">
        <v>113</v>
      </c>
      <c r="G81" s="5" t="s">
        <v>114</v>
      </c>
      <c r="H81" s="7">
        <f>(3/3)</f>
        <v>1</v>
      </c>
      <c r="I81" s="2">
        <v>0.6</v>
      </c>
      <c r="J81" s="2">
        <f>(H81*I81)</f>
        <v>0.6</v>
      </c>
    </row>
    <row r="82" spans="3:11" ht="15.75" thickBot="1" x14ac:dyDescent="0.3">
      <c r="C82" s="32"/>
      <c r="D82" s="35"/>
      <c r="E82" s="2"/>
      <c r="F82" s="1"/>
      <c r="G82" s="5"/>
      <c r="H82" s="7"/>
      <c r="I82" s="2"/>
      <c r="J82" s="2"/>
    </row>
    <row r="83" spans="3:11" ht="15.75" thickBot="1" x14ac:dyDescent="0.3">
      <c r="C83" s="32"/>
      <c r="D83" s="36"/>
      <c r="E83" s="1"/>
      <c r="F83" s="1"/>
      <c r="G83" s="5"/>
      <c r="H83" s="7"/>
      <c r="I83" s="2"/>
      <c r="J83" s="2"/>
    </row>
    <row r="84" spans="3:11" ht="15.75" thickBot="1" x14ac:dyDescent="0.3">
      <c r="C84" s="32"/>
    </row>
    <row r="85" spans="3:11" ht="15.75" thickBot="1" x14ac:dyDescent="0.3">
      <c r="C85" s="32"/>
      <c r="D85" s="4" t="s">
        <v>2</v>
      </c>
      <c r="E85" s="4" t="s">
        <v>7</v>
      </c>
      <c r="F85" s="4" t="s">
        <v>8</v>
      </c>
      <c r="G85" s="4" t="s">
        <v>9</v>
      </c>
      <c r="H85" s="6" t="s">
        <v>16</v>
      </c>
      <c r="I85" s="4" t="s">
        <v>15</v>
      </c>
      <c r="J85" s="8" t="s">
        <v>17</v>
      </c>
      <c r="K85" s="4" t="s">
        <v>18</v>
      </c>
    </row>
    <row r="86" spans="3:11" ht="195.75" thickBot="1" x14ac:dyDescent="0.3">
      <c r="C86" s="32"/>
      <c r="D86" s="34" t="s">
        <v>71</v>
      </c>
      <c r="E86" s="1" t="s">
        <v>115</v>
      </c>
      <c r="F86" s="1" t="s">
        <v>116</v>
      </c>
      <c r="G86" s="5" t="s">
        <v>117</v>
      </c>
      <c r="H86" s="7">
        <f>(2/10)</f>
        <v>0.2</v>
      </c>
      <c r="I86" s="2">
        <v>0.6</v>
      </c>
      <c r="J86" s="7">
        <f>(H86*I86)</f>
        <v>0.12</v>
      </c>
      <c r="K86" s="2">
        <f>(J86+J87)/2</f>
        <v>0.26</v>
      </c>
    </row>
    <row r="87" spans="3:11" ht="288" customHeight="1" thickBot="1" x14ac:dyDescent="0.3">
      <c r="C87" s="32"/>
      <c r="D87" s="35"/>
      <c r="E87" s="1" t="s">
        <v>118</v>
      </c>
      <c r="F87" s="9" t="s">
        <v>119</v>
      </c>
      <c r="G87" s="5" t="s">
        <v>120</v>
      </c>
      <c r="H87" s="7">
        <f>(1-(1/3))</f>
        <v>0.66666666666666674</v>
      </c>
      <c r="I87" s="2">
        <v>0.6</v>
      </c>
      <c r="J87" s="2">
        <f>(H87*I87)</f>
        <v>0.4</v>
      </c>
    </row>
    <row r="88" spans="3:11" ht="15.75" thickBot="1" x14ac:dyDescent="0.3">
      <c r="C88" s="32"/>
      <c r="D88" s="35"/>
      <c r="E88" s="2"/>
      <c r="F88" s="1"/>
      <c r="G88" s="5"/>
      <c r="H88" s="7"/>
      <c r="I88" s="2"/>
      <c r="J88" s="2"/>
    </row>
    <row r="89" spans="3:11" ht="15.75" thickBot="1" x14ac:dyDescent="0.3">
      <c r="C89" s="33"/>
      <c r="D89" s="36"/>
      <c r="E89" s="1"/>
      <c r="F89" s="1"/>
      <c r="G89" s="5"/>
      <c r="H89" s="7"/>
      <c r="I89" s="2"/>
      <c r="J89" s="2"/>
    </row>
    <row r="91" spans="3:11" ht="15.75" thickBot="1" x14ac:dyDescent="0.3"/>
    <row r="92" spans="3:11" ht="15.75" thickBot="1" x14ac:dyDescent="0.3">
      <c r="C92" s="4" t="s">
        <v>0</v>
      </c>
      <c r="D92" s="4" t="s">
        <v>2</v>
      </c>
      <c r="E92" s="4" t="s">
        <v>7</v>
      </c>
      <c r="F92" s="4" t="s">
        <v>8</v>
      </c>
      <c r="G92" s="4" t="s">
        <v>9</v>
      </c>
      <c r="H92" s="6" t="s">
        <v>16</v>
      </c>
      <c r="I92" s="4" t="s">
        <v>15</v>
      </c>
      <c r="J92" s="8" t="s">
        <v>17</v>
      </c>
      <c r="K92" s="4" t="s">
        <v>18</v>
      </c>
    </row>
    <row r="93" spans="3:11" ht="300.75" thickBot="1" x14ac:dyDescent="0.3">
      <c r="C93" s="31" t="s">
        <v>66</v>
      </c>
      <c r="D93" s="34" t="s">
        <v>121</v>
      </c>
      <c r="E93" s="1" t="s">
        <v>122</v>
      </c>
      <c r="F93" s="1" t="s">
        <v>123</v>
      </c>
      <c r="G93" s="5" t="s">
        <v>125</v>
      </c>
      <c r="H93" s="7">
        <f>(1/9)</f>
        <v>0.1111111111111111</v>
      </c>
      <c r="I93" s="2">
        <v>0.6</v>
      </c>
      <c r="J93" s="7">
        <f>(H93*I93)</f>
        <v>6.6666666666666666E-2</v>
      </c>
      <c r="K93" s="2">
        <f>(J93+J94+J95+J96)/4</f>
        <v>7.6666666666666661E-2</v>
      </c>
    </row>
    <row r="94" spans="3:11" ht="326.25" customHeight="1" thickBot="1" x14ac:dyDescent="0.3">
      <c r="C94" s="32"/>
      <c r="D94" s="35"/>
      <c r="E94" s="1" t="s">
        <v>124</v>
      </c>
      <c r="F94" s="9" t="s">
        <v>126</v>
      </c>
      <c r="G94" s="5" t="s">
        <v>108</v>
      </c>
      <c r="H94" s="7">
        <v>0</v>
      </c>
      <c r="I94" s="2">
        <v>0.6</v>
      </c>
      <c r="J94" s="2">
        <f>(H94*I94)</f>
        <v>0</v>
      </c>
    </row>
    <row r="95" spans="3:11" ht="330.75" thickBot="1" x14ac:dyDescent="0.3">
      <c r="C95" s="32"/>
      <c r="D95" s="35"/>
      <c r="E95" s="1" t="s">
        <v>127</v>
      </c>
      <c r="F95" s="1" t="s">
        <v>128</v>
      </c>
      <c r="G95" s="5">
        <v>0</v>
      </c>
      <c r="H95" s="7">
        <v>0</v>
      </c>
      <c r="I95" s="2">
        <v>0.6</v>
      </c>
      <c r="J95" s="2">
        <v>0</v>
      </c>
    </row>
    <row r="96" spans="3:11" ht="165.75" thickBot="1" x14ac:dyDescent="0.3">
      <c r="C96" s="32"/>
      <c r="D96" s="36"/>
      <c r="E96" s="1" t="s">
        <v>129</v>
      </c>
      <c r="F96" s="1" t="s">
        <v>130</v>
      </c>
      <c r="G96" s="5" t="s">
        <v>131</v>
      </c>
      <c r="H96" s="7">
        <f>(4/10)</f>
        <v>0.4</v>
      </c>
      <c r="I96" s="2">
        <v>0.6</v>
      </c>
      <c r="J96" s="2">
        <f>(H96*I96)</f>
        <v>0.24</v>
      </c>
    </row>
    <row r="97" spans="3:11" x14ac:dyDescent="0.25">
      <c r="C97" s="32"/>
      <c r="D97" s="25"/>
      <c r="E97" s="16"/>
      <c r="F97" s="16"/>
      <c r="G97" s="16"/>
      <c r="H97" s="16"/>
      <c r="I97" s="16"/>
      <c r="J97" s="22"/>
      <c r="K97" s="16"/>
    </row>
    <row r="98" spans="3:11" ht="15.75" thickBot="1" x14ac:dyDescent="0.3">
      <c r="C98" s="32"/>
      <c r="D98" s="27"/>
      <c r="E98" s="24"/>
      <c r="F98" s="24"/>
      <c r="G98" s="24"/>
      <c r="H98" s="24"/>
      <c r="I98" s="24"/>
      <c r="J98" s="23"/>
      <c r="K98" s="24"/>
    </row>
    <row r="99" spans="3:11" ht="15.75" thickBot="1" x14ac:dyDescent="0.3">
      <c r="C99" s="32"/>
      <c r="D99" s="14" t="s">
        <v>2</v>
      </c>
      <c r="E99" s="4" t="s">
        <v>7</v>
      </c>
      <c r="F99" s="4" t="s">
        <v>8</v>
      </c>
      <c r="G99" s="4" t="s">
        <v>9</v>
      </c>
      <c r="H99" s="6" t="s">
        <v>16</v>
      </c>
      <c r="I99" s="4" t="s">
        <v>15</v>
      </c>
      <c r="J99" s="8" t="s">
        <v>17</v>
      </c>
      <c r="K99" s="4" t="s">
        <v>18</v>
      </c>
    </row>
    <row r="100" spans="3:11" ht="270.75" thickBot="1" x14ac:dyDescent="0.3">
      <c r="C100" s="32"/>
      <c r="D100" s="34" t="s">
        <v>73</v>
      </c>
      <c r="E100" s="1" t="s">
        <v>132</v>
      </c>
      <c r="F100" s="1" t="s">
        <v>133</v>
      </c>
      <c r="G100" s="5" t="s">
        <v>134</v>
      </c>
      <c r="H100" s="7">
        <f>(11/62)</f>
        <v>0.17741935483870969</v>
      </c>
      <c r="I100" s="2">
        <v>0.6</v>
      </c>
      <c r="J100" s="7">
        <f>(H100*I100)</f>
        <v>0.10645161290322581</v>
      </c>
      <c r="K100" s="2">
        <f>(J100+J101)/2</f>
        <v>5.3225806451612907E-2</v>
      </c>
    </row>
    <row r="101" spans="3:11" ht="180.75" thickBot="1" x14ac:dyDescent="0.3">
      <c r="C101" s="32"/>
      <c r="D101" s="35"/>
      <c r="E101" s="1" t="s">
        <v>136</v>
      </c>
      <c r="F101" s="9" t="s">
        <v>135</v>
      </c>
      <c r="G101" s="5" t="s">
        <v>137</v>
      </c>
      <c r="H101" s="7">
        <f>(0/10)</f>
        <v>0</v>
      </c>
      <c r="I101" s="2">
        <v>0.6</v>
      </c>
      <c r="J101" s="2">
        <v>0</v>
      </c>
    </row>
    <row r="102" spans="3:11" ht="15.75" thickBot="1" x14ac:dyDescent="0.3">
      <c r="C102" s="32"/>
      <c r="D102" s="35"/>
      <c r="E102" s="2" t="s">
        <v>138</v>
      </c>
      <c r="F102" s="1"/>
      <c r="G102" s="5"/>
      <c r="H102" s="7"/>
      <c r="I102" s="2"/>
      <c r="J102" s="2"/>
    </row>
    <row r="103" spans="3:11" ht="15.75" thickBot="1" x14ac:dyDescent="0.3">
      <c r="C103" s="33"/>
      <c r="D103" s="36"/>
      <c r="E103" s="1"/>
      <c r="F103" s="1"/>
      <c r="G103" s="5"/>
      <c r="H103" s="7"/>
      <c r="I103" s="2"/>
      <c r="J103" s="2"/>
    </row>
  </sheetData>
  <mergeCells count="22">
    <mergeCell ref="C93:C103"/>
    <mergeCell ref="D93:D96"/>
    <mergeCell ref="D100:D103"/>
    <mergeCell ref="D4:D7"/>
    <mergeCell ref="C4:C7"/>
    <mergeCell ref="C11:C14"/>
    <mergeCell ref="D11:D14"/>
    <mergeCell ref="D18:D21"/>
    <mergeCell ref="D86:D89"/>
    <mergeCell ref="C73:C89"/>
    <mergeCell ref="D32:D35"/>
    <mergeCell ref="D39:D42"/>
    <mergeCell ref="C18:C28"/>
    <mergeCell ref="C32:C42"/>
    <mergeCell ref="C45:C55"/>
    <mergeCell ref="D45:D49"/>
    <mergeCell ref="D25:D28"/>
    <mergeCell ref="C59:C69"/>
    <mergeCell ref="D59:D63"/>
    <mergeCell ref="D66:D69"/>
    <mergeCell ref="D73:D77"/>
    <mergeCell ref="D80:D83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35EE-6F6A-4B1A-B8B5-E6983B85AF5B}">
  <dimension ref="B2:E16"/>
  <sheetViews>
    <sheetView zoomScale="80" zoomScaleNormal="80" workbookViewId="0">
      <selection activeCell="P20" sqref="P20"/>
    </sheetView>
  </sheetViews>
  <sheetFormatPr baseColWidth="10" defaultRowHeight="15" x14ac:dyDescent="0.25"/>
  <cols>
    <col min="1" max="1" width="9.85546875" customWidth="1"/>
    <col min="2" max="2" width="19.28515625" customWidth="1"/>
    <col min="3" max="3" width="31.7109375" customWidth="1"/>
  </cols>
  <sheetData>
    <row r="2" spans="2:5" x14ac:dyDescent="0.25">
      <c r="B2" t="s">
        <v>42</v>
      </c>
      <c r="C2" t="s">
        <v>36</v>
      </c>
      <c r="D2" t="s">
        <v>41</v>
      </c>
      <c r="E2" t="s">
        <v>18</v>
      </c>
    </row>
    <row r="3" spans="2:5" x14ac:dyDescent="0.25">
      <c r="B3" s="40" t="s">
        <v>24</v>
      </c>
      <c r="C3" t="s">
        <v>37</v>
      </c>
      <c r="D3">
        <v>0.6</v>
      </c>
      <c r="E3">
        <v>0.32</v>
      </c>
    </row>
    <row r="4" spans="2:5" x14ac:dyDescent="0.25">
      <c r="B4" s="40"/>
      <c r="C4" t="s">
        <v>38</v>
      </c>
      <c r="D4">
        <v>0.6</v>
      </c>
      <c r="E4">
        <v>0.27</v>
      </c>
    </row>
    <row r="5" spans="2:5" x14ac:dyDescent="0.25">
      <c r="B5" s="40" t="s">
        <v>27</v>
      </c>
      <c r="C5" s="9" t="s">
        <v>39</v>
      </c>
      <c r="D5">
        <v>0.6</v>
      </c>
      <c r="E5">
        <v>0.44999999999999996</v>
      </c>
    </row>
    <row r="6" spans="2:5" ht="30" x14ac:dyDescent="0.25">
      <c r="B6" s="40"/>
      <c r="C6" s="9" t="s">
        <v>40</v>
      </c>
      <c r="D6">
        <v>0.6</v>
      </c>
      <c r="E6">
        <v>0.12</v>
      </c>
    </row>
    <row r="7" spans="2:5" x14ac:dyDescent="0.25">
      <c r="B7" s="40" t="s">
        <v>44</v>
      </c>
      <c r="C7" t="s">
        <v>59</v>
      </c>
      <c r="D7">
        <v>0.6</v>
      </c>
      <c r="E7">
        <v>0.15</v>
      </c>
    </row>
    <row r="8" spans="2:5" x14ac:dyDescent="0.25">
      <c r="B8" s="40"/>
      <c r="C8" t="s">
        <v>60</v>
      </c>
      <c r="D8">
        <v>0.6</v>
      </c>
      <c r="E8">
        <v>0.3</v>
      </c>
    </row>
    <row r="9" spans="2:5" x14ac:dyDescent="0.25">
      <c r="B9" s="12" t="s">
        <v>61</v>
      </c>
      <c r="C9" t="s">
        <v>62</v>
      </c>
      <c r="D9">
        <v>0.6</v>
      </c>
      <c r="E9">
        <v>0.48</v>
      </c>
    </row>
    <row r="10" spans="2:5" x14ac:dyDescent="0.25">
      <c r="B10" s="40" t="s">
        <v>64</v>
      </c>
      <c r="C10" s="9" t="s">
        <v>67</v>
      </c>
      <c r="D10">
        <v>0.6</v>
      </c>
      <c r="E10">
        <v>0.15</v>
      </c>
    </row>
    <row r="11" spans="2:5" ht="37.5" customHeight="1" x14ac:dyDescent="0.25">
      <c r="B11" s="40"/>
      <c r="C11" s="9" t="s">
        <v>68</v>
      </c>
      <c r="D11">
        <v>0.6</v>
      </c>
      <c r="E11">
        <v>0.12</v>
      </c>
    </row>
    <row r="12" spans="2:5" ht="30" customHeight="1" x14ac:dyDescent="0.25">
      <c r="B12" s="40" t="s">
        <v>65</v>
      </c>
      <c r="C12" t="s">
        <v>69</v>
      </c>
      <c r="D12">
        <v>0.6</v>
      </c>
      <c r="E12">
        <v>0</v>
      </c>
    </row>
    <row r="13" spans="2:5" x14ac:dyDescent="0.25">
      <c r="B13" s="40"/>
      <c r="C13" t="s">
        <v>70</v>
      </c>
      <c r="D13">
        <v>0.6</v>
      </c>
      <c r="E13">
        <v>0.6</v>
      </c>
    </row>
    <row r="14" spans="2:5" x14ac:dyDescent="0.25">
      <c r="B14" s="40"/>
      <c r="C14" t="s">
        <v>71</v>
      </c>
      <c r="D14">
        <v>0.6</v>
      </c>
      <c r="E14">
        <v>0.26</v>
      </c>
    </row>
    <row r="15" spans="2:5" x14ac:dyDescent="0.25">
      <c r="B15" s="40" t="s">
        <v>66</v>
      </c>
      <c r="C15" t="s">
        <v>72</v>
      </c>
      <c r="D15">
        <v>0.6</v>
      </c>
      <c r="E15" s="16">
        <v>7.6666666666666661E-2</v>
      </c>
    </row>
    <row r="16" spans="2:5" x14ac:dyDescent="0.25">
      <c r="B16" s="40"/>
      <c r="C16" t="s">
        <v>73</v>
      </c>
      <c r="D16">
        <v>0.6</v>
      </c>
      <c r="E16" s="16">
        <v>5.3225806451612907E-2</v>
      </c>
    </row>
  </sheetData>
  <mergeCells count="6">
    <mergeCell ref="B15:B16"/>
    <mergeCell ref="B10:B11"/>
    <mergeCell ref="B12:B14"/>
    <mergeCell ref="B3:B4"/>
    <mergeCell ref="B5:B6"/>
    <mergeCell ref="B7:B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Carlos Cortés</cp:lastModifiedBy>
  <dcterms:created xsi:type="dcterms:W3CDTF">2025-09-12T13:08:07Z</dcterms:created>
  <dcterms:modified xsi:type="dcterms:W3CDTF">2025-09-21T16:37:45Z</dcterms:modified>
</cp:coreProperties>
</file>