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Documents\rehospitalizacion\Rehospit\"/>
    </mc:Choice>
  </mc:AlternateContent>
  <xr:revisionPtr revIDLastSave="0" documentId="13_ncr:1_{0279E738-6E07-4FF1-A57D-C87C761D4687}" xr6:coauthVersionLast="43" xr6:coauthVersionMax="43" xr10:uidLastSave="{00000000-0000-0000-0000-000000000000}"/>
  <bookViews>
    <workbookView xWindow="6540" yWindow="435" windowWidth="18000" windowHeight="9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B5" i="1"/>
  <c r="D3" i="1"/>
  <c r="C3" i="1"/>
  <c r="B3" i="1"/>
  <c r="F10" i="1" l="1"/>
  <c r="E10" i="1"/>
  <c r="D10" i="1"/>
  <c r="C10" i="1"/>
  <c r="B10" i="1"/>
  <c r="F8" i="1"/>
  <c r="E8" i="1"/>
  <c r="D8" i="1"/>
  <c r="C8" i="1"/>
  <c r="B8" i="1"/>
  <c r="F9" i="1"/>
  <c r="E9" i="1"/>
  <c r="D9" i="1"/>
  <c r="C9" i="1"/>
  <c r="B9" i="1"/>
  <c r="F4" i="1" l="1"/>
  <c r="E4" i="1"/>
  <c r="D4" i="1"/>
  <c r="C4" i="1"/>
  <c r="B4" i="1"/>
  <c r="F2" i="1"/>
  <c r="E2" i="1"/>
  <c r="D2" i="1"/>
  <c r="C2" i="1"/>
</calcChain>
</file>

<file path=xl/sharedStrings.xml><?xml version="1.0" encoding="utf-8"?>
<sst xmlns="http://schemas.openxmlformats.org/spreadsheetml/2006/main" count="14" uniqueCount="13">
  <si>
    <t>Regresion Log</t>
  </si>
  <si>
    <t>Regresion Log Lasso</t>
  </si>
  <si>
    <t>Accuracy</t>
  </si>
  <si>
    <t>Sensibilidad</t>
  </si>
  <si>
    <t>Especificidad</t>
  </si>
  <si>
    <t xml:space="preserve">Predicción 0 </t>
  </si>
  <si>
    <t>Predicción 1</t>
  </si>
  <si>
    <t>Árbol de decisión</t>
  </si>
  <si>
    <t>SMV</t>
  </si>
  <si>
    <t>Random Forest</t>
  </si>
  <si>
    <t>Bagging</t>
  </si>
  <si>
    <t>Regresion Log Ridge</t>
  </si>
  <si>
    <t>Regresion Log_Scale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</si>
</sst>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3" sqref="E3"/>
    </sheetView>
  </sheetViews>
  <sheetFormatPr defaultRowHeight="15" x14ac:dyDescent="0.25"/>
  <cols>
    <col min="1" max="1" width="18.7109375" bestFit="1" customWidth="1"/>
    <col min="2" max="2" width="8.7109375" bestFit="1" customWidth="1"/>
    <col min="3" max="3" width="11.85546875" bestFit="1" customWidth="1"/>
    <col min="4" max="4" width="12.5703125" bestFit="1" customWidth="1"/>
    <col min="5" max="5" width="12.140625" bestFit="1" customWidth="1"/>
    <col min="6" max="6" width="11.7109375" bestFit="1" customWidth="1"/>
  </cols>
  <sheetData>
    <row r="1" spans="1:7" x14ac:dyDescent="0.25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7" x14ac:dyDescent="0.25">
      <c r="A2" t="s">
        <v>0</v>
      </c>
      <c r="B2" s="1">
        <v>0.63280000000000003</v>
      </c>
      <c r="C2" s="1">
        <f>133/(133+80)</f>
        <v>0.62441314553990612</v>
      </c>
      <c r="D2" s="1">
        <f>6464/(6464+3747)</f>
        <v>0.63304279698364507</v>
      </c>
      <c r="E2" s="1">
        <f>6464/(6464+80)</f>
        <v>0.98777506112469438</v>
      </c>
      <c r="F2" s="1">
        <f>133/(133+3747)</f>
        <v>3.4278350515463921E-2</v>
      </c>
    </row>
    <row r="3" spans="1:7" x14ac:dyDescent="0.25">
      <c r="A3" t="s">
        <v>12</v>
      </c>
      <c r="B3" s="1">
        <f>(6461+132)/(6461+132+81+3750)</f>
        <v>0.63248273215656181</v>
      </c>
      <c r="C3" s="1">
        <f>132/(132+81)</f>
        <v>0.61971830985915488</v>
      </c>
      <c r="D3" s="1">
        <f>6461/(6461+3750)</f>
        <v>0.63274899618058955</v>
      </c>
      <c r="E3" s="1"/>
      <c r="F3" s="1"/>
    </row>
    <row r="4" spans="1:7" x14ac:dyDescent="0.25">
      <c r="A4" t="s">
        <v>1</v>
      </c>
      <c r="B4" s="1">
        <f>(7344+129)/(2867+7344+129+84)</f>
        <v>0.71690330007674596</v>
      </c>
      <c r="C4" s="1">
        <f>129/(129+84)</f>
        <v>0.60563380281690138</v>
      </c>
      <c r="D4" s="1">
        <f>7344/(7344+2867)</f>
        <v>0.71922436587993344</v>
      </c>
      <c r="E4" s="1">
        <f>7344/(7344+84)</f>
        <v>0.98869143780290791</v>
      </c>
      <c r="F4" s="1">
        <f>129/(129+2867)</f>
        <v>4.3057409879839789E-2</v>
      </c>
    </row>
    <row r="5" spans="1:7" x14ac:dyDescent="0.25">
      <c r="A5" t="s">
        <v>1</v>
      </c>
      <c r="B5" s="1">
        <f>(6607+136)/(6607+136+77+3607)</f>
        <v>0.64668648700489118</v>
      </c>
      <c r="C5" s="1">
        <f>136/(136+77)</f>
        <v>0.63849765258215962</v>
      </c>
      <c r="D5" s="1">
        <f>6604/(6604+3607)</f>
        <v>0.64675350112623642</v>
      </c>
      <c r="E5" s="1"/>
      <c r="F5" s="1"/>
    </row>
    <row r="6" spans="1:7" x14ac:dyDescent="0.25">
      <c r="A6" t="s">
        <v>11</v>
      </c>
      <c r="B6" s="1">
        <v>0.75080000000000002</v>
      </c>
      <c r="C6" s="1">
        <v>0.56340000000000001</v>
      </c>
      <c r="D6" s="1">
        <v>0.75470000000000004</v>
      </c>
      <c r="E6" s="1">
        <v>0.98809999999999998</v>
      </c>
      <c r="F6" s="1">
        <v>4.5699999999999998E-2</v>
      </c>
    </row>
    <row r="7" spans="1:7" x14ac:dyDescent="0.25">
      <c r="A7" t="s">
        <v>7</v>
      </c>
      <c r="B7" s="1">
        <v>0.81579999999999997</v>
      </c>
      <c r="C7" s="1">
        <v>0.49299999999999999</v>
      </c>
      <c r="D7" s="1">
        <v>0.82250000000000001</v>
      </c>
      <c r="E7" s="1">
        <v>0.98729999999999996</v>
      </c>
      <c r="F7" s="1">
        <v>5.4800000000000001E-2</v>
      </c>
    </row>
    <row r="8" spans="1:7" x14ac:dyDescent="0.25">
      <c r="A8" t="s">
        <v>9</v>
      </c>
      <c r="B8" s="2">
        <f>(8210+103)/(8210+103+110+2001)</f>
        <v>0.79748656945510366</v>
      </c>
      <c r="C8" s="2">
        <f>(103)/(103+110)</f>
        <v>0.48356807511737088</v>
      </c>
      <c r="D8" s="2">
        <f>(8210)/(8210+2001)</f>
        <v>0.80403486436196259</v>
      </c>
      <c r="E8" s="2">
        <f>(8210)/(8210+110)</f>
        <v>0.98677884615384615</v>
      </c>
      <c r="F8" s="2">
        <f>(103)/(2001+103)</f>
        <v>4.8954372623574147E-2</v>
      </c>
    </row>
    <row r="9" spans="1:7" x14ac:dyDescent="0.25">
      <c r="A9" t="s">
        <v>8</v>
      </c>
      <c r="B9" s="2">
        <f>(6770+142)/(6770+142+71+3441)</f>
        <v>0.6630851880276285</v>
      </c>
      <c r="C9" s="2">
        <f>(142)/(142+71)</f>
        <v>0.66666666666666663</v>
      </c>
      <c r="D9" s="2">
        <f>(6770)/(6770+3441)</f>
        <v>0.66301047889530895</v>
      </c>
      <c r="E9" s="2">
        <f>(6770)/(6770+71)</f>
        <v>0.98962140038006141</v>
      </c>
      <c r="F9" s="2">
        <f>(142)/(3441+142)</f>
        <v>3.9631593636617363E-2</v>
      </c>
    </row>
    <row r="10" spans="1:7" x14ac:dyDescent="0.25">
      <c r="A10" t="s">
        <v>10</v>
      </c>
      <c r="B10" s="2">
        <f>(7937+106)/(7937+106+2274+107)</f>
        <v>0.77158480429777432</v>
      </c>
      <c r="C10" s="2">
        <f>(106)/(106+107)</f>
        <v>0.49765258215962443</v>
      </c>
      <c r="D10" s="2">
        <f>(7937)/(2274+7937)</f>
        <v>0.77729899128390956</v>
      </c>
      <c r="E10" s="2">
        <f>(7937)/(7937+107)</f>
        <v>0.98669816011934364</v>
      </c>
      <c r="F10" s="2">
        <f>106/(2274+106)</f>
        <v>4.4537815126050422E-2</v>
      </c>
      <c r="G10" s="2"/>
    </row>
    <row r="17" spans="2:2" x14ac:dyDescent="0.25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Sadday Carmona Higuita</dc:creator>
  <cp:lastModifiedBy>ANDRES FELIPE GONZALEZ BOTERO</cp:lastModifiedBy>
  <dcterms:created xsi:type="dcterms:W3CDTF">2019-04-24T14:24:28Z</dcterms:created>
  <dcterms:modified xsi:type="dcterms:W3CDTF">2019-04-25T19:18:00Z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b6d66970-d264-4d61-be9e-9f5ef510fff8</vt:lpwstr>
  </property>
</Properties>
</file>