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space_debian\afijo-pr\202108\"/>
    </mc:Choice>
  </mc:AlternateContent>
  <bookViews>
    <workbookView xWindow="0" yWindow="0" windowWidth="24000" windowHeight="11025"/>
  </bookViews>
  <sheets>
    <sheet name="Rancagua 08-21" sheetId="1" r:id="rId1"/>
    <sheet name="Hoja3" sheetId="3" r:id="rId2"/>
  </sheets>
  <externalReferences>
    <externalReference r:id="rId3"/>
    <externalReference r:id="rId4"/>
  </externalReferences>
  <definedNames>
    <definedName name="_xlnm._FilterDatabase" localSheetId="0" hidden="1">'Rancagua 08-21'!$A$7:$B$325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C6" i="1"/>
  <c r="B6" i="1"/>
  <c r="T325" i="1"/>
  <c r="AD324" i="1"/>
  <c r="AY324" i="1" s="1"/>
  <c r="AB324" i="1"/>
  <c r="AC324" i="1" s="1"/>
  <c r="AA324" i="1"/>
  <c r="V324" i="1"/>
  <c r="U324" i="1"/>
  <c r="AD323" i="1"/>
  <c r="AV323" i="1" s="1"/>
  <c r="AW323" i="1" s="1"/>
  <c r="AB323" i="1"/>
  <c r="AC323" i="1" s="1"/>
  <c r="AA323" i="1"/>
  <c r="V323" i="1"/>
  <c r="U323" i="1"/>
  <c r="AD322" i="1"/>
  <c r="AY322" i="1" s="1"/>
  <c r="AB322" i="1"/>
  <c r="AC322" i="1" s="1"/>
  <c r="AA322" i="1"/>
  <c r="V322" i="1"/>
  <c r="U322" i="1"/>
  <c r="AD321" i="1"/>
  <c r="AV321" i="1" s="1"/>
  <c r="AW321" i="1" s="1"/>
  <c r="AB321" i="1"/>
  <c r="AC321" i="1" s="1"/>
  <c r="AA321" i="1"/>
  <c r="V321" i="1"/>
  <c r="U321" i="1"/>
  <c r="AD320" i="1"/>
  <c r="AY320" i="1" s="1"/>
  <c r="AB320" i="1"/>
  <c r="AC320" i="1" s="1"/>
  <c r="AA320" i="1"/>
  <c r="V320" i="1"/>
  <c r="U320" i="1"/>
  <c r="AD319" i="1"/>
  <c r="AB319" i="1"/>
  <c r="AC319" i="1" s="1"/>
  <c r="AA319" i="1"/>
  <c r="V319" i="1"/>
  <c r="U319" i="1"/>
  <c r="AD318" i="1"/>
  <c r="AY318" i="1" s="1"/>
  <c r="AB318" i="1"/>
  <c r="AC318" i="1" s="1"/>
  <c r="AA318" i="1"/>
  <c r="V318" i="1"/>
  <c r="U318" i="1"/>
  <c r="AY317" i="1"/>
  <c r="AD317" i="1"/>
  <c r="AV317" i="1" s="1"/>
  <c r="AW317" i="1" s="1"/>
  <c r="AB317" i="1"/>
  <c r="AC317" i="1" s="1"/>
  <c r="AA317" i="1"/>
  <c r="V317" i="1"/>
  <c r="U317" i="1"/>
  <c r="AH316" i="1"/>
  <c r="AK316" i="1" s="1"/>
  <c r="AD316" i="1"/>
  <c r="AI316" i="1" s="1"/>
  <c r="AB316" i="1"/>
  <c r="AC316" i="1" s="1"/>
  <c r="AA316" i="1"/>
  <c r="Z316" i="1"/>
  <c r="V316" i="1"/>
  <c r="X316" i="1" s="1"/>
  <c r="Y316" i="1" s="1"/>
  <c r="U316" i="1"/>
  <c r="AH315" i="1"/>
  <c r="AK315" i="1" s="1"/>
  <c r="AD315" i="1"/>
  <c r="Z315" i="1"/>
  <c r="AB315" i="1" s="1"/>
  <c r="AC315" i="1" s="1"/>
  <c r="V315" i="1"/>
  <c r="U315" i="1"/>
  <c r="AH314" i="1"/>
  <c r="AK314" i="1" s="1"/>
  <c r="AD314" i="1"/>
  <c r="AY314" i="1" s="1"/>
  <c r="Z314" i="1"/>
  <c r="AB314" i="1" s="1"/>
  <c r="AC314" i="1" s="1"/>
  <c r="V314" i="1"/>
  <c r="U314" i="1"/>
  <c r="AY313" i="1"/>
  <c r="AK313" i="1"/>
  <c r="AH313" i="1"/>
  <c r="AD313" i="1"/>
  <c r="AI313" i="1" s="1"/>
  <c r="AB313" i="1"/>
  <c r="AC313" i="1" s="1"/>
  <c r="Z313" i="1"/>
  <c r="AA313" i="1" s="1"/>
  <c r="V313" i="1"/>
  <c r="X313" i="1" s="1"/>
  <c r="Y313" i="1" s="1"/>
  <c r="U313" i="1"/>
  <c r="AY312" i="1"/>
  <c r="AH312" i="1"/>
  <c r="AK312" i="1" s="1"/>
  <c r="AD312" i="1"/>
  <c r="AV312" i="1" s="1"/>
  <c r="AW312" i="1" s="1"/>
  <c r="AA312" i="1"/>
  <c r="Z312" i="1"/>
  <c r="AB312" i="1" s="1"/>
  <c r="AC312" i="1" s="1"/>
  <c r="V312" i="1"/>
  <c r="X312" i="1" s="1"/>
  <c r="Y312" i="1" s="1"/>
  <c r="U312" i="1"/>
  <c r="AH311" i="1"/>
  <c r="AK311" i="1" s="1"/>
  <c r="AD311" i="1"/>
  <c r="AV311" i="1" s="1"/>
  <c r="AW311" i="1" s="1"/>
  <c r="AX311" i="1" s="1"/>
  <c r="Z311" i="1"/>
  <c r="V311" i="1"/>
  <c r="X311" i="1" s="1"/>
  <c r="Y311" i="1" s="1"/>
  <c r="U311" i="1"/>
  <c r="AH310" i="1"/>
  <c r="AK310" i="1" s="1"/>
  <c r="AD310" i="1"/>
  <c r="AI310" i="1" s="1"/>
  <c r="Z310" i="1"/>
  <c r="V310" i="1"/>
  <c r="U310" i="1"/>
  <c r="AY309" i="1"/>
  <c r="AH309" i="1"/>
  <c r="AK309" i="1" s="1"/>
  <c r="AD309" i="1"/>
  <c r="AV309" i="1" s="1"/>
  <c r="AW309" i="1" s="1"/>
  <c r="AB309" i="1"/>
  <c r="AC309" i="1" s="1"/>
  <c r="Z309" i="1"/>
  <c r="X309" i="1"/>
  <c r="Y309" i="1" s="1"/>
  <c r="AA309" i="1" s="1"/>
  <c r="V309" i="1"/>
  <c r="U309" i="1"/>
  <c r="AD308" i="1"/>
  <c r="AY308" i="1" s="1"/>
  <c r="Z308" i="1"/>
  <c r="AB308" i="1" s="1"/>
  <c r="Y308" i="1"/>
  <c r="AV307" i="1"/>
  <c r="AQ307" i="1"/>
  <c r="AI307" i="1"/>
  <c r="AJ307" i="1" s="1"/>
  <c r="AF307" i="1"/>
  <c r="AG307" i="1" s="1"/>
  <c r="AH307" i="1" s="1"/>
  <c r="AD307" i="1"/>
  <c r="AY307" i="1" s="1"/>
  <c r="AB307" i="1"/>
  <c r="Z307" i="1"/>
  <c r="AA307" i="1" s="1"/>
  <c r="Y307" i="1"/>
  <c r="AD306" i="1"/>
  <c r="AF306" i="1" s="1"/>
  <c r="AG306" i="1" s="1"/>
  <c r="AH306" i="1" s="1"/>
  <c r="AA306" i="1"/>
  <c r="Z306" i="1"/>
  <c r="AB306" i="1" s="1"/>
  <c r="Y306" i="1"/>
  <c r="AQ305" i="1"/>
  <c r="AI305" i="1"/>
  <c r="AJ305" i="1" s="1"/>
  <c r="AF305" i="1"/>
  <c r="AG305" i="1" s="1"/>
  <c r="AH305" i="1" s="1"/>
  <c r="AD305" i="1"/>
  <c r="AY305" i="1" s="1"/>
  <c r="AB305" i="1"/>
  <c r="Z305" i="1"/>
  <c r="Y305" i="1"/>
  <c r="AV304" i="1"/>
  <c r="AD304" i="1"/>
  <c r="AY304" i="1" s="1"/>
  <c r="Z304" i="1"/>
  <c r="AB304" i="1" s="1"/>
  <c r="Y304" i="1"/>
  <c r="AD303" i="1"/>
  <c r="AB303" i="1"/>
  <c r="AA303" i="1"/>
  <c r="Z303" i="1"/>
  <c r="Y303" i="1"/>
  <c r="AF302" i="1"/>
  <c r="AG302" i="1" s="1"/>
  <c r="AH302" i="1" s="1"/>
  <c r="AD302" i="1"/>
  <c r="AY302" i="1" s="1"/>
  <c r="AB302" i="1"/>
  <c r="Z302" i="1"/>
  <c r="AA302" i="1" s="1"/>
  <c r="Y302" i="1"/>
  <c r="AI301" i="1"/>
  <c r="AJ301" i="1" s="1"/>
  <c r="AD301" i="1"/>
  <c r="AY301" i="1" s="1"/>
  <c r="Z301" i="1"/>
  <c r="AB301" i="1" s="1"/>
  <c r="Y301" i="1"/>
  <c r="AD300" i="1"/>
  <c r="AY300" i="1" s="1"/>
  <c r="AA300" i="1"/>
  <c r="Z300" i="1"/>
  <c r="AB300" i="1" s="1"/>
  <c r="Y300" i="1"/>
  <c r="AD299" i="1"/>
  <c r="AF299" i="1" s="1"/>
  <c r="AG299" i="1" s="1"/>
  <c r="AH299" i="1" s="1"/>
  <c r="AA299" i="1"/>
  <c r="Z299" i="1"/>
  <c r="AB299" i="1" s="1"/>
  <c r="Y299" i="1"/>
  <c r="AI298" i="1"/>
  <c r="AJ298" i="1" s="1"/>
  <c r="AF298" i="1"/>
  <c r="AG298" i="1" s="1"/>
  <c r="AH298" i="1" s="1"/>
  <c r="AD298" i="1"/>
  <c r="AY298" i="1" s="1"/>
  <c r="AB298" i="1"/>
  <c r="Z298" i="1"/>
  <c r="Y298" i="1"/>
  <c r="AA298" i="1" s="1"/>
  <c r="AJ297" i="1"/>
  <c r="AI297" i="1"/>
  <c r="AF297" i="1"/>
  <c r="AG297" i="1" s="1"/>
  <c r="AH297" i="1" s="1"/>
  <c r="AD297" i="1"/>
  <c r="AY297" i="1" s="1"/>
  <c r="AB297" i="1"/>
  <c r="Z297" i="1"/>
  <c r="Y297" i="1"/>
  <c r="AA297" i="1" s="1"/>
  <c r="AD296" i="1"/>
  <c r="AB296" i="1"/>
  <c r="Z296" i="1"/>
  <c r="AA296" i="1" s="1"/>
  <c r="Y296" i="1"/>
  <c r="AD295" i="1"/>
  <c r="AF295" i="1" s="1"/>
  <c r="AG295" i="1" s="1"/>
  <c r="AH295" i="1" s="1"/>
  <c r="Z295" i="1"/>
  <c r="AB295" i="1" s="1"/>
  <c r="Y295" i="1"/>
  <c r="AI294" i="1"/>
  <c r="AJ294" i="1" s="1"/>
  <c r="AF294" i="1"/>
  <c r="AG294" i="1" s="1"/>
  <c r="AH294" i="1" s="1"/>
  <c r="AD294" i="1"/>
  <c r="AY294" i="1" s="1"/>
  <c r="AB294" i="1"/>
  <c r="Z294" i="1"/>
  <c r="Y294" i="1"/>
  <c r="AC294" i="1" s="1"/>
  <c r="AD293" i="1"/>
  <c r="AY293" i="1" s="1"/>
  <c r="Z293" i="1"/>
  <c r="AB293" i="1" s="1"/>
  <c r="Y293" i="1"/>
  <c r="AD292" i="1"/>
  <c r="AY292" i="1" s="1"/>
  <c r="AA292" i="1"/>
  <c r="Z292" i="1"/>
  <c r="AB292" i="1" s="1"/>
  <c r="Y292" i="1"/>
  <c r="AD291" i="1"/>
  <c r="AY291" i="1" s="1"/>
  <c r="AB291" i="1"/>
  <c r="Z291" i="1"/>
  <c r="Y291" i="1"/>
  <c r="AA291" i="1" s="1"/>
  <c r="AD290" i="1"/>
  <c r="AY290" i="1" s="1"/>
  <c r="AA290" i="1"/>
  <c r="Z290" i="1"/>
  <c r="AB290" i="1" s="1"/>
  <c r="Y290" i="1"/>
  <c r="AD289" i="1"/>
  <c r="AY289" i="1" s="1"/>
  <c r="AB289" i="1"/>
  <c r="Z289" i="1"/>
  <c r="Y289" i="1"/>
  <c r="AA289" i="1" s="1"/>
  <c r="AD288" i="1"/>
  <c r="AB288" i="1"/>
  <c r="Z288" i="1"/>
  <c r="AA288" i="1" s="1"/>
  <c r="Y288" i="1"/>
  <c r="AF287" i="1"/>
  <c r="AG287" i="1" s="1"/>
  <c r="AH287" i="1" s="1"/>
  <c r="AD287" i="1"/>
  <c r="AY287" i="1" s="1"/>
  <c r="AB287" i="1"/>
  <c r="Z287" i="1"/>
  <c r="Y287" i="1"/>
  <c r="AA287" i="1" s="1"/>
  <c r="AD286" i="1"/>
  <c r="Z286" i="1"/>
  <c r="AB286" i="1" s="1"/>
  <c r="Y286" i="1"/>
  <c r="AY285" i="1"/>
  <c r="AD285" i="1"/>
  <c r="AF285" i="1" s="1"/>
  <c r="AG285" i="1" s="1"/>
  <c r="AH285" i="1" s="1"/>
  <c r="Z285" i="1"/>
  <c r="AB285" i="1" s="1"/>
  <c r="Y285" i="1"/>
  <c r="AD284" i="1"/>
  <c r="AB284" i="1"/>
  <c r="Z284" i="1"/>
  <c r="Y284" i="1"/>
  <c r="AC284" i="1" s="1"/>
  <c r="AD283" i="1"/>
  <c r="AB283" i="1"/>
  <c r="AC283" i="1" s="1"/>
  <c r="Z283" i="1"/>
  <c r="Y283" i="1"/>
  <c r="AD282" i="1"/>
  <c r="AY282" i="1" s="1"/>
  <c r="AB282" i="1"/>
  <c r="Z282" i="1"/>
  <c r="Y282" i="1"/>
  <c r="AY281" i="1"/>
  <c r="AF281" i="1"/>
  <c r="AG281" i="1" s="1"/>
  <c r="AH281" i="1" s="1"/>
  <c r="AD281" i="1"/>
  <c r="Z281" i="1"/>
  <c r="AB281" i="1" s="1"/>
  <c r="AC281" i="1" s="1"/>
  <c r="Y281" i="1"/>
  <c r="AD280" i="1"/>
  <c r="AM280" i="1" s="1"/>
  <c r="AN280" i="1" s="1"/>
  <c r="AO280" i="1" s="1"/>
  <c r="AP280" i="1" s="1"/>
  <c r="Z280" i="1"/>
  <c r="AB280" i="1" s="1"/>
  <c r="Y280" i="1"/>
  <c r="AY279" i="1"/>
  <c r="AF279" i="1"/>
  <c r="AG279" i="1" s="1"/>
  <c r="AH279" i="1" s="1"/>
  <c r="AD279" i="1"/>
  <c r="AM279" i="1" s="1"/>
  <c r="AN279" i="1" s="1"/>
  <c r="AO279" i="1" s="1"/>
  <c r="AP279" i="1" s="1"/>
  <c r="AB279" i="1"/>
  <c r="Z279" i="1"/>
  <c r="Y279" i="1"/>
  <c r="AD278" i="1"/>
  <c r="AY278" i="1" s="1"/>
  <c r="Z278" i="1"/>
  <c r="AB278" i="1" s="1"/>
  <c r="AC278" i="1" s="1"/>
  <c r="Y278" i="1"/>
  <c r="AF277" i="1"/>
  <c r="AG277" i="1" s="1"/>
  <c r="AH277" i="1" s="1"/>
  <c r="AD277" i="1"/>
  <c r="AY277" i="1" s="1"/>
  <c r="Z277" i="1"/>
  <c r="Y277" i="1"/>
  <c r="AD276" i="1"/>
  <c r="AY276" i="1" s="1"/>
  <c r="AB276" i="1"/>
  <c r="Z276" i="1"/>
  <c r="Y276" i="1"/>
  <c r="AD275" i="1"/>
  <c r="AM275" i="1" s="1"/>
  <c r="AN275" i="1" s="1"/>
  <c r="AO275" i="1" s="1"/>
  <c r="AP275" i="1" s="1"/>
  <c r="Z275" i="1"/>
  <c r="AB275" i="1" s="1"/>
  <c r="Y275" i="1"/>
  <c r="AY274" i="1"/>
  <c r="AD274" i="1"/>
  <c r="AB274" i="1"/>
  <c r="Z274" i="1"/>
  <c r="Y274" i="1"/>
  <c r="AC274" i="1" s="1"/>
  <c r="AD273" i="1"/>
  <c r="AY273" i="1" s="1"/>
  <c r="AB273" i="1"/>
  <c r="AC273" i="1" s="1"/>
  <c r="Z273" i="1"/>
  <c r="Y273" i="1"/>
  <c r="AD272" i="1"/>
  <c r="AY272" i="1" s="1"/>
  <c r="Z272" i="1"/>
  <c r="AB272" i="1" s="1"/>
  <c r="Y272" i="1"/>
  <c r="AC272" i="1" s="1"/>
  <c r="AF271" i="1"/>
  <c r="AG271" i="1" s="1"/>
  <c r="AH271" i="1" s="1"/>
  <c r="AD271" i="1"/>
  <c r="AB271" i="1"/>
  <c r="AC271" i="1" s="1"/>
  <c r="Z271" i="1"/>
  <c r="Y271" i="1"/>
  <c r="AD270" i="1"/>
  <c r="AF270" i="1" s="1"/>
  <c r="AG270" i="1" s="1"/>
  <c r="AH270" i="1" s="1"/>
  <c r="Z270" i="1"/>
  <c r="AA270" i="1" s="1"/>
  <c r="Y270" i="1"/>
  <c r="AD269" i="1"/>
  <c r="AY269" i="1" s="1"/>
  <c r="Z269" i="1"/>
  <c r="AB269" i="1" s="1"/>
  <c r="Y269" i="1"/>
  <c r="AY268" i="1"/>
  <c r="AD268" i="1"/>
  <c r="AM268" i="1" s="1"/>
  <c r="AN268" i="1" s="1"/>
  <c r="AO268" i="1" s="1"/>
  <c r="AP268" i="1" s="1"/>
  <c r="AB268" i="1"/>
  <c r="Z268" i="1"/>
  <c r="Y268" i="1"/>
  <c r="AF267" i="1"/>
  <c r="AG267" i="1" s="1"/>
  <c r="AH267" i="1" s="1"/>
  <c r="AD267" i="1"/>
  <c r="Z267" i="1"/>
  <c r="AB267" i="1" s="1"/>
  <c r="Y267" i="1"/>
  <c r="AA267" i="1" s="1"/>
  <c r="AM266" i="1"/>
  <c r="AN266" i="1" s="1"/>
  <c r="AO266" i="1" s="1"/>
  <c r="AP266" i="1" s="1"/>
  <c r="AD266" i="1"/>
  <c r="AF266" i="1" s="1"/>
  <c r="AG266" i="1" s="1"/>
  <c r="AH266" i="1" s="1"/>
  <c r="Z266" i="1"/>
  <c r="AB266" i="1" s="1"/>
  <c r="Y266" i="1"/>
  <c r="AD265" i="1"/>
  <c r="AY265" i="1" s="1"/>
  <c r="Z265" i="1"/>
  <c r="AB265" i="1" s="1"/>
  <c r="Y265" i="1"/>
  <c r="AA265" i="1" s="1"/>
  <c r="AD264" i="1"/>
  <c r="AY264" i="1" s="1"/>
  <c r="Z264" i="1"/>
  <c r="AB264" i="1" s="1"/>
  <c r="Y264" i="1"/>
  <c r="AA264" i="1" s="1"/>
  <c r="AD263" i="1"/>
  <c r="AY263" i="1" s="1"/>
  <c r="Z263" i="1"/>
  <c r="AB263" i="1" s="1"/>
  <c r="Y263" i="1"/>
  <c r="AQ262" i="1"/>
  <c r="AD262" i="1"/>
  <c r="AF262" i="1" s="1"/>
  <c r="AG262" i="1" s="1"/>
  <c r="AH262" i="1" s="1"/>
  <c r="Z262" i="1"/>
  <c r="AB262" i="1" s="1"/>
  <c r="Y262" i="1"/>
  <c r="AA262" i="1" s="1"/>
  <c r="AQ261" i="1"/>
  <c r="AD261" i="1"/>
  <c r="AY261" i="1" s="1"/>
  <c r="Z261" i="1"/>
  <c r="AB261" i="1" s="1"/>
  <c r="Y261" i="1"/>
  <c r="AA261" i="1" s="1"/>
  <c r="AD260" i="1"/>
  <c r="AY260" i="1" s="1"/>
  <c r="Z260" i="1"/>
  <c r="AB260" i="1" s="1"/>
  <c r="Y260" i="1"/>
  <c r="AD259" i="1"/>
  <c r="Z259" i="1"/>
  <c r="AB259" i="1" s="1"/>
  <c r="Y259" i="1"/>
  <c r="AA259" i="1" s="1"/>
  <c r="AD258" i="1"/>
  <c r="Z258" i="1"/>
  <c r="AB258" i="1" s="1"/>
  <c r="AC258" i="1" s="1"/>
  <c r="Y258" i="1"/>
  <c r="AF257" i="1"/>
  <c r="AG257" i="1" s="1"/>
  <c r="AH257" i="1" s="1"/>
  <c r="AD257" i="1"/>
  <c r="AM257" i="1" s="1"/>
  <c r="AN257" i="1" s="1"/>
  <c r="AO257" i="1" s="1"/>
  <c r="AP257" i="1" s="1"/>
  <c r="Z257" i="1"/>
  <c r="AB257" i="1" s="1"/>
  <c r="Y257" i="1"/>
  <c r="AD256" i="1"/>
  <c r="Z256" i="1"/>
  <c r="AB256" i="1" s="1"/>
  <c r="Y256" i="1"/>
  <c r="AD255" i="1"/>
  <c r="AY255" i="1" s="1"/>
  <c r="Z255" i="1"/>
  <c r="AB255" i="1" s="1"/>
  <c r="Y255" i="1"/>
  <c r="AA255" i="1" s="1"/>
  <c r="AM254" i="1"/>
  <c r="AN254" i="1" s="1"/>
  <c r="AO254" i="1" s="1"/>
  <c r="AP254" i="1" s="1"/>
  <c r="AD254" i="1"/>
  <c r="AY254" i="1" s="1"/>
  <c r="Z254" i="1"/>
  <c r="AB254" i="1" s="1"/>
  <c r="Y254" i="1"/>
  <c r="AC254" i="1" s="1"/>
  <c r="AQ253" i="1"/>
  <c r="AI253" i="1"/>
  <c r="AJ253" i="1" s="1"/>
  <c r="AD253" i="1"/>
  <c r="AV253" i="1" s="1"/>
  <c r="Z253" i="1"/>
  <c r="AB253" i="1" s="1"/>
  <c r="Y253" i="1"/>
  <c r="AY252" i="1"/>
  <c r="AD252" i="1"/>
  <c r="AV252" i="1" s="1"/>
  <c r="Z252" i="1"/>
  <c r="AB252" i="1" s="1"/>
  <c r="Y252" i="1"/>
  <c r="AD251" i="1"/>
  <c r="Z251" i="1"/>
  <c r="AB251" i="1" s="1"/>
  <c r="AC251" i="1" s="1"/>
  <c r="Y251" i="1"/>
  <c r="AA251" i="1" s="1"/>
  <c r="AD250" i="1"/>
  <c r="Z250" i="1"/>
  <c r="AB250" i="1" s="1"/>
  <c r="Y250" i="1"/>
  <c r="AI249" i="1"/>
  <c r="AJ249" i="1" s="1"/>
  <c r="AD249" i="1"/>
  <c r="AF249" i="1" s="1"/>
  <c r="AG249" i="1" s="1"/>
  <c r="AH249" i="1" s="1"/>
  <c r="Z249" i="1"/>
  <c r="AB249" i="1" s="1"/>
  <c r="Y249" i="1"/>
  <c r="AA249" i="1" s="1"/>
  <c r="AQ248" i="1"/>
  <c r="AM248" i="1"/>
  <c r="AN248" i="1" s="1"/>
  <c r="AO248" i="1" s="1"/>
  <c r="AP248" i="1" s="1"/>
  <c r="AI248" i="1"/>
  <c r="AJ248" i="1" s="1"/>
  <c r="AD248" i="1"/>
  <c r="AF248" i="1" s="1"/>
  <c r="AG248" i="1" s="1"/>
  <c r="AH248" i="1" s="1"/>
  <c r="Z248" i="1"/>
  <c r="AB248" i="1" s="1"/>
  <c r="Y248" i="1"/>
  <c r="AD247" i="1"/>
  <c r="AF247" i="1" s="1"/>
  <c r="AG247" i="1" s="1"/>
  <c r="AH247" i="1" s="1"/>
  <c r="Z247" i="1"/>
  <c r="AB247" i="1" s="1"/>
  <c r="Y247" i="1"/>
  <c r="AY246" i="1"/>
  <c r="AV246" i="1"/>
  <c r="AD246" i="1"/>
  <c r="AF246" i="1" s="1"/>
  <c r="AG246" i="1" s="1"/>
  <c r="AH246" i="1" s="1"/>
  <c r="Z246" i="1"/>
  <c r="AB246" i="1" s="1"/>
  <c r="Y246" i="1"/>
  <c r="AD245" i="1"/>
  <c r="Z245" i="1"/>
  <c r="AB245" i="1" s="1"/>
  <c r="Y245" i="1"/>
  <c r="AA245" i="1" s="1"/>
  <c r="AD244" i="1"/>
  <c r="Z244" i="1"/>
  <c r="AB244" i="1" s="1"/>
  <c r="Y244" i="1"/>
  <c r="AA244" i="1" s="1"/>
  <c r="AM243" i="1"/>
  <c r="AN243" i="1" s="1"/>
  <c r="AO243" i="1" s="1"/>
  <c r="AP243" i="1" s="1"/>
  <c r="AI243" i="1"/>
  <c r="AJ243" i="1" s="1"/>
  <c r="AD243" i="1"/>
  <c r="AF243" i="1" s="1"/>
  <c r="AG243" i="1" s="1"/>
  <c r="AH243" i="1" s="1"/>
  <c r="Z243" i="1"/>
  <c r="AB243" i="1" s="1"/>
  <c r="Y243" i="1"/>
  <c r="AD242" i="1"/>
  <c r="AF242" i="1" s="1"/>
  <c r="AG242" i="1" s="1"/>
  <c r="AH242" i="1" s="1"/>
  <c r="Z242" i="1"/>
  <c r="AB242" i="1" s="1"/>
  <c r="Y242" i="1"/>
  <c r="AY241" i="1"/>
  <c r="AD241" i="1"/>
  <c r="AF241" i="1" s="1"/>
  <c r="AG241" i="1" s="1"/>
  <c r="AH241" i="1" s="1"/>
  <c r="Z241" i="1"/>
  <c r="AB241" i="1" s="1"/>
  <c r="Y241" i="1"/>
  <c r="AA241" i="1" s="1"/>
  <c r="AY240" i="1"/>
  <c r="AV240" i="1"/>
  <c r="AD240" i="1"/>
  <c r="AF240" i="1" s="1"/>
  <c r="AG240" i="1" s="1"/>
  <c r="AH240" i="1" s="1"/>
  <c r="Z240" i="1"/>
  <c r="AB240" i="1" s="1"/>
  <c r="Y240" i="1"/>
  <c r="AD239" i="1"/>
  <c r="Z239" i="1"/>
  <c r="AB239" i="1" s="1"/>
  <c r="Y239" i="1"/>
  <c r="AA239" i="1" s="1"/>
  <c r="AD238" i="1"/>
  <c r="Z238" i="1"/>
  <c r="AB238" i="1" s="1"/>
  <c r="Y238" i="1"/>
  <c r="AD237" i="1"/>
  <c r="Z237" i="1"/>
  <c r="AB237" i="1" s="1"/>
  <c r="Y237" i="1"/>
  <c r="AA237" i="1" s="1"/>
  <c r="AD236" i="1"/>
  <c r="Z236" i="1"/>
  <c r="AB236" i="1" s="1"/>
  <c r="Y236" i="1"/>
  <c r="AI235" i="1"/>
  <c r="AJ235" i="1" s="1"/>
  <c r="AG235" i="1"/>
  <c r="AH235" i="1" s="1"/>
  <c r="AD235" i="1"/>
  <c r="AF235" i="1" s="1"/>
  <c r="Z235" i="1"/>
  <c r="AB235" i="1" s="1"/>
  <c r="Y235" i="1"/>
  <c r="AD234" i="1"/>
  <c r="Z234" i="1"/>
  <c r="AB234" i="1" s="1"/>
  <c r="Y234" i="1"/>
  <c r="AD233" i="1"/>
  <c r="AF233" i="1" s="1"/>
  <c r="AG233" i="1" s="1"/>
  <c r="AH233" i="1" s="1"/>
  <c r="Z233" i="1"/>
  <c r="AB233" i="1" s="1"/>
  <c r="AC233" i="1" s="1"/>
  <c r="Y233" i="1"/>
  <c r="AD232" i="1"/>
  <c r="AF232" i="1" s="1"/>
  <c r="AG232" i="1" s="1"/>
  <c r="AH232" i="1" s="1"/>
  <c r="Z232" i="1"/>
  <c r="AB232" i="1" s="1"/>
  <c r="Y232" i="1"/>
  <c r="AA232" i="1" s="1"/>
  <c r="AD231" i="1"/>
  <c r="AB231" i="1"/>
  <c r="Z231" i="1"/>
  <c r="Y231" i="1"/>
  <c r="AY230" i="1"/>
  <c r="AF230" i="1"/>
  <c r="AG230" i="1" s="1"/>
  <c r="AH230" i="1" s="1"/>
  <c r="AD230" i="1"/>
  <c r="AV230" i="1" s="1"/>
  <c r="AB230" i="1"/>
  <c r="Z230" i="1"/>
  <c r="Y230" i="1"/>
  <c r="AA230" i="1" s="1"/>
  <c r="AY229" i="1"/>
  <c r="AD229" i="1"/>
  <c r="AV229" i="1" s="1"/>
  <c r="AB229" i="1"/>
  <c r="Z229" i="1"/>
  <c r="Y229" i="1"/>
  <c r="AA229" i="1" s="1"/>
  <c r="AF228" i="1"/>
  <c r="AG228" i="1" s="1"/>
  <c r="AH228" i="1" s="1"/>
  <c r="AD228" i="1"/>
  <c r="AV228" i="1" s="1"/>
  <c r="Z228" i="1"/>
  <c r="AB228" i="1" s="1"/>
  <c r="Y228" i="1"/>
  <c r="AA228" i="1" s="1"/>
  <c r="AD227" i="1"/>
  <c r="AV227" i="1" s="1"/>
  <c r="Z227" i="1"/>
  <c r="AB227" i="1" s="1"/>
  <c r="Y227" i="1"/>
  <c r="AD226" i="1"/>
  <c r="AV226" i="1" s="1"/>
  <c r="AB226" i="1"/>
  <c r="Z226" i="1"/>
  <c r="Y226" i="1"/>
  <c r="AA226" i="1" s="1"/>
  <c r="AD225" i="1"/>
  <c r="AV225" i="1" s="1"/>
  <c r="AB225" i="1"/>
  <c r="Z225" i="1"/>
  <c r="Y225" i="1"/>
  <c r="AA225" i="1" s="1"/>
  <c r="AF224" i="1"/>
  <c r="AG224" i="1" s="1"/>
  <c r="AH224" i="1" s="1"/>
  <c r="AD224" i="1"/>
  <c r="AV224" i="1" s="1"/>
  <c r="AB224" i="1"/>
  <c r="Z224" i="1"/>
  <c r="Y224" i="1"/>
  <c r="AA224" i="1" s="1"/>
  <c r="AF223" i="1"/>
  <c r="AG223" i="1" s="1"/>
  <c r="AH223" i="1" s="1"/>
  <c r="AD223" i="1"/>
  <c r="AV223" i="1" s="1"/>
  <c r="Z223" i="1"/>
  <c r="AB223" i="1" s="1"/>
  <c r="Y223" i="1"/>
  <c r="AM222" i="1"/>
  <c r="AN222" i="1" s="1"/>
  <c r="AO222" i="1" s="1"/>
  <c r="AP222" i="1" s="1"/>
  <c r="AD222" i="1"/>
  <c r="AV222" i="1" s="1"/>
  <c r="AB222" i="1"/>
  <c r="Z222" i="1"/>
  <c r="Y222" i="1"/>
  <c r="AA222" i="1" s="1"/>
  <c r="AM221" i="1"/>
  <c r="AN221" i="1" s="1"/>
  <c r="AO221" i="1" s="1"/>
  <c r="AP221" i="1" s="1"/>
  <c r="AD221" i="1"/>
  <c r="AV221" i="1" s="1"/>
  <c r="AB221" i="1"/>
  <c r="AC221" i="1" s="1"/>
  <c r="Z221" i="1"/>
  <c r="Y221" i="1"/>
  <c r="AA221" i="1" s="1"/>
  <c r="AD220" i="1"/>
  <c r="AB220" i="1"/>
  <c r="AC220" i="1" s="1"/>
  <c r="Z220" i="1"/>
  <c r="Y220" i="1"/>
  <c r="AA220" i="1" s="1"/>
  <c r="AD219" i="1"/>
  <c r="Z219" i="1"/>
  <c r="AB219" i="1" s="1"/>
  <c r="Y219" i="1"/>
  <c r="AA219" i="1" s="1"/>
  <c r="AF218" i="1"/>
  <c r="AG218" i="1" s="1"/>
  <c r="AH218" i="1" s="1"/>
  <c r="AD218" i="1"/>
  <c r="AV218" i="1" s="1"/>
  <c r="AB218" i="1"/>
  <c r="AA218" i="1"/>
  <c r="Z218" i="1"/>
  <c r="Y218" i="1"/>
  <c r="AD217" i="1"/>
  <c r="AV217" i="1" s="1"/>
  <c r="Z217" i="1"/>
  <c r="AB217" i="1" s="1"/>
  <c r="Y217" i="1"/>
  <c r="AD216" i="1"/>
  <c r="Z216" i="1"/>
  <c r="AB216" i="1" s="1"/>
  <c r="AC216" i="1" s="1"/>
  <c r="Y216" i="1"/>
  <c r="AY215" i="1"/>
  <c r="AM215" i="1"/>
  <c r="AN215" i="1" s="1"/>
  <c r="AO215" i="1" s="1"/>
  <c r="AP215" i="1" s="1"/>
  <c r="AI215" i="1"/>
  <c r="AJ215" i="1" s="1"/>
  <c r="AW215" i="1" s="1"/>
  <c r="AF215" i="1"/>
  <c r="AG215" i="1" s="1"/>
  <c r="AH215" i="1" s="1"/>
  <c r="AD215" i="1"/>
  <c r="AV215" i="1" s="1"/>
  <c r="Z215" i="1"/>
  <c r="AB215" i="1" s="1"/>
  <c r="Y215" i="1"/>
  <c r="AA215" i="1" s="1"/>
  <c r="AD214" i="1"/>
  <c r="AB214" i="1"/>
  <c r="AC214" i="1" s="1"/>
  <c r="Z214" i="1"/>
  <c r="Y214" i="1"/>
  <c r="AA214" i="1" s="1"/>
  <c r="AD213" i="1"/>
  <c r="AV213" i="1" s="1"/>
  <c r="Z213" i="1"/>
  <c r="AB213" i="1" s="1"/>
  <c r="Y213" i="1"/>
  <c r="AD212" i="1"/>
  <c r="AV212" i="1" s="1"/>
  <c r="Z212" i="1"/>
  <c r="AB212" i="1" s="1"/>
  <c r="Y212" i="1"/>
  <c r="AQ211" i="1"/>
  <c r="AM211" i="1"/>
  <c r="AN211" i="1" s="1"/>
  <c r="AO211" i="1" s="1"/>
  <c r="AP211" i="1" s="1"/>
  <c r="AD211" i="1"/>
  <c r="AV211" i="1" s="1"/>
  <c r="Z211" i="1"/>
  <c r="AB211" i="1" s="1"/>
  <c r="AC211" i="1" s="1"/>
  <c r="Y211" i="1"/>
  <c r="AY210" i="1"/>
  <c r="AD210" i="1"/>
  <c r="AV210" i="1" s="1"/>
  <c r="AB210" i="1"/>
  <c r="Z210" i="1"/>
  <c r="Y210" i="1"/>
  <c r="AA210" i="1" s="1"/>
  <c r="AQ209" i="1"/>
  <c r="AI209" i="1"/>
  <c r="AJ209" i="1" s="1"/>
  <c r="AF209" i="1"/>
  <c r="AG209" i="1" s="1"/>
  <c r="AH209" i="1" s="1"/>
  <c r="AD209" i="1"/>
  <c r="AY209" i="1" s="1"/>
  <c r="Z209" i="1"/>
  <c r="AB209" i="1" s="1"/>
  <c r="Y209" i="1"/>
  <c r="AV208" i="1"/>
  <c r="AD208" i="1"/>
  <c r="AY208" i="1" s="1"/>
  <c r="Z208" i="1"/>
  <c r="AB208" i="1" s="1"/>
  <c r="AC208" i="1" s="1"/>
  <c r="Y208" i="1"/>
  <c r="AA208" i="1" s="1"/>
  <c r="AD207" i="1"/>
  <c r="AY207" i="1" s="1"/>
  <c r="AB207" i="1"/>
  <c r="AC207" i="1" s="1"/>
  <c r="Z207" i="1"/>
  <c r="Y207" i="1"/>
  <c r="AA207" i="1" s="1"/>
  <c r="AV206" i="1"/>
  <c r="AD206" i="1"/>
  <c r="AF206" i="1" s="1"/>
  <c r="AG206" i="1" s="1"/>
  <c r="AH206" i="1" s="1"/>
  <c r="Z206" i="1"/>
  <c r="AB206" i="1" s="1"/>
  <c r="Y206" i="1"/>
  <c r="AD205" i="1"/>
  <c r="AF205" i="1" s="1"/>
  <c r="AG205" i="1" s="1"/>
  <c r="AH205" i="1" s="1"/>
  <c r="Z205" i="1"/>
  <c r="AB205" i="1" s="1"/>
  <c r="Y205" i="1"/>
  <c r="AA205" i="1" s="1"/>
  <c r="AQ204" i="1"/>
  <c r="AD204" i="1"/>
  <c r="AI204" i="1" s="1"/>
  <c r="AJ204" i="1" s="1"/>
  <c r="Z204" i="1"/>
  <c r="AB204" i="1" s="1"/>
  <c r="Y204" i="1"/>
  <c r="AA204" i="1" s="1"/>
  <c r="AI203" i="1"/>
  <c r="AJ203" i="1" s="1"/>
  <c r="AD203" i="1"/>
  <c r="AY203" i="1" s="1"/>
  <c r="AB203" i="1"/>
  <c r="AC203" i="1" s="1"/>
  <c r="Z203" i="1"/>
  <c r="Y203" i="1"/>
  <c r="AA203" i="1" s="1"/>
  <c r="AM202" i="1"/>
  <c r="AN202" i="1" s="1"/>
  <c r="AO202" i="1" s="1"/>
  <c r="AP202" i="1" s="1"/>
  <c r="AD202" i="1"/>
  <c r="AI202" i="1" s="1"/>
  <c r="AJ202" i="1" s="1"/>
  <c r="AB202" i="1"/>
  <c r="Z202" i="1"/>
  <c r="Y202" i="1"/>
  <c r="AA202" i="1" s="1"/>
  <c r="AI201" i="1"/>
  <c r="AJ201" i="1" s="1"/>
  <c r="AD201" i="1"/>
  <c r="AY201" i="1" s="1"/>
  <c r="AB201" i="1"/>
  <c r="AC201" i="1" s="1"/>
  <c r="Z201" i="1"/>
  <c r="Y201" i="1"/>
  <c r="AA201" i="1" s="1"/>
  <c r="AI200" i="1"/>
  <c r="AJ200" i="1" s="1"/>
  <c r="AD200" i="1"/>
  <c r="Z200" i="1"/>
  <c r="AB200" i="1" s="1"/>
  <c r="AC200" i="1" s="1"/>
  <c r="Y200" i="1"/>
  <c r="AA200" i="1" s="1"/>
  <c r="AD199" i="1"/>
  <c r="Z199" i="1"/>
  <c r="AB199" i="1" s="1"/>
  <c r="Y199" i="1"/>
  <c r="AY198" i="1"/>
  <c r="AM198" i="1"/>
  <c r="AN198" i="1" s="1"/>
  <c r="AO198" i="1" s="1"/>
  <c r="AP198" i="1" s="1"/>
  <c r="AI198" i="1"/>
  <c r="AJ198" i="1" s="1"/>
  <c r="AD198" i="1"/>
  <c r="AV198" i="1" s="1"/>
  <c r="AB198" i="1"/>
  <c r="Z198" i="1"/>
  <c r="Y198" i="1"/>
  <c r="AA198" i="1" s="1"/>
  <c r="AQ197" i="1"/>
  <c r="AM197" i="1"/>
  <c r="AN197" i="1" s="1"/>
  <c r="AO197" i="1" s="1"/>
  <c r="AP197" i="1" s="1"/>
  <c r="AD197" i="1"/>
  <c r="AY197" i="1" s="1"/>
  <c r="Z197" i="1"/>
  <c r="AB197" i="1" s="1"/>
  <c r="Y197" i="1"/>
  <c r="AV196" i="1"/>
  <c r="AQ196" i="1"/>
  <c r="AI196" i="1"/>
  <c r="AJ196" i="1" s="1"/>
  <c r="AF196" i="1"/>
  <c r="AG196" i="1" s="1"/>
  <c r="AH196" i="1" s="1"/>
  <c r="AK196" i="1" s="1"/>
  <c r="AD196" i="1"/>
  <c r="AY196" i="1" s="1"/>
  <c r="AB196" i="1"/>
  <c r="Z196" i="1"/>
  <c r="Y196" i="1"/>
  <c r="AD195" i="1"/>
  <c r="Z195" i="1"/>
  <c r="AB195" i="1" s="1"/>
  <c r="Y195" i="1"/>
  <c r="AQ194" i="1"/>
  <c r="AI194" i="1"/>
  <c r="AJ194" i="1" s="1"/>
  <c r="AD194" i="1"/>
  <c r="AV194" i="1" s="1"/>
  <c r="Z194" i="1"/>
  <c r="AB194" i="1" s="1"/>
  <c r="Y194" i="1"/>
  <c r="AY193" i="1"/>
  <c r="AD193" i="1"/>
  <c r="AV193" i="1" s="1"/>
  <c r="Z193" i="1"/>
  <c r="AB193" i="1" s="1"/>
  <c r="Y193" i="1"/>
  <c r="AD192" i="1"/>
  <c r="AV192" i="1" s="1"/>
  <c r="AB192" i="1"/>
  <c r="Z192" i="1"/>
  <c r="Y192" i="1"/>
  <c r="AA192" i="1" s="1"/>
  <c r="AD191" i="1"/>
  <c r="AV191" i="1" s="1"/>
  <c r="Z191" i="1"/>
  <c r="AB191" i="1" s="1"/>
  <c r="Y191" i="1"/>
  <c r="AQ190" i="1"/>
  <c r="AF190" i="1"/>
  <c r="AG190" i="1" s="1"/>
  <c r="AH190" i="1" s="1"/>
  <c r="AD190" i="1"/>
  <c r="AV190" i="1" s="1"/>
  <c r="Z190" i="1"/>
  <c r="AB190" i="1" s="1"/>
  <c r="Y190" i="1"/>
  <c r="AY189" i="1"/>
  <c r="AD189" i="1"/>
  <c r="AV189" i="1" s="1"/>
  <c r="AB189" i="1"/>
  <c r="Z189" i="1"/>
  <c r="Y189" i="1"/>
  <c r="AA189" i="1" s="1"/>
  <c r="AQ188" i="1"/>
  <c r="AD188" i="1"/>
  <c r="AV188" i="1" s="1"/>
  <c r="AB188" i="1"/>
  <c r="Z188" i="1"/>
  <c r="Y188" i="1"/>
  <c r="AA188" i="1" s="1"/>
  <c r="AD187" i="1"/>
  <c r="AV187" i="1" s="1"/>
  <c r="AA187" i="1"/>
  <c r="Z187" i="1"/>
  <c r="AB187" i="1" s="1"/>
  <c r="AC187" i="1" s="1"/>
  <c r="Y187" i="1"/>
  <c r="AQ186" i="1"/>
  <c r="AD186" i="1"/>
  <c r="AV186" i="1" s="1"/>
  <c r="AB186" i="1"/>
  <c r="Z186" i="1"/>
  <c r="Y186" i="1"/>
  <c r="AC186" i="1" s="1"/>
  <c r="AM185" i="1"/>
  <c r="AN185" i="1" s="1"/>
  <c r="AO185" i="1" s="1"/>
  <c r="AP185" i="1" s="1"/>
  <c r="AD185" i="1"/>
  <c r="AV185" i="1" s="1"/>
  <c r="Z185" i="1"/>
  <c r="AB185" i="1" s="1"/>
  <c r="Y185" i="1"/>
  <c r="AD184" i="1"/>
  <c r="AQ184" i="1" s="1"/>
  <c r="Z184" i="1"/>
  <c r="AB184" i="1" s="1"/>
  <c r="Y184" i="1"/>
  <c r="AA184" i="1" s="1"/>
  <c r="AD183" i="1"/>
  <c r="AQ183" i="1" s="1"/>
  <c r="Z183" i="1"/>
  <c r="AB183" i="1" s="1"/>
  <c r="Y183" i="1"/>
  <c r="AA183" i="1" s="1"/>
  <c r="AD182" i="1"/>
  <c r="AQ182" i="1" s="1"/>
  <c r="AB182" i="1"/>
  <c r="Z182" i="1"/>
  <c r="Y182" i="1"/>
  <c r="AA182" i="1" s="1"/>
  <c r="AD181" i="1"/>
  <c r="AQ181" i="1" s="1"/>
  <c r="AB181" i="1"/>
  <c r="Z181" i="1"/>
  <c r="Y181" i="1"/>
  <c r="AA181" i="1" s="1"/>
  <c r="AD180" i="1"/>
  <c r="AQ180" i="1" s="1"/>
  <c r="AA180" i="1"/>
  <c r="Z180" i="1"/>
  <c r="AB180" i="1" s="1"/>
  <c r="Y180" i="1"/>
  <c r="AV179" i="1"/>
  <c r="AD179" i="1"/>
  <c r="AQ179" i="1" s="1"/>
  <c r="Z179" i="1"/>
  <c r="AB179" i="1" s="1"/>
  <c r="AC179" i="1" s="1"/>
  <c r="Y179" i="1"/>
  <c r="AA179" i="1" s="1"/>
  <c r="AD178" i="1"/>
  <c r="AQ178" i="1" s="1"/>
  <c r="AB178" i="1"/>
  <c r="AC178" i="1" s="1"/>
  <c r="Z178" i="1"/>
  <c r="Y178" i="1"/>
  <c r="AA178" i="1" s="1"/>
  <c r="AD177" i="1"/>
  <c r="AQ177" i="1" s="1"/>
  <c r="AB177" i="1"/>
  <c r="AC177" i="1" s="1"/>
  <c r="Z177" i="1"/>
  <c r="Y177" i="1"/>
  <c r="AA177" i="1" s="1"/>
  <c r="AD176" i="1"/>
  <c r="AQ176" i="1" s="1"/>
  <c r="AB176" i="1"/>
  <c r="Z176" i="1"/>
  <c r="Y176" i="1"/>
  <c r="AA176" i="1" s="1"/>
  <c r="AD175" i="1"/>
  <c r="AQ175" i="1" s="1"/>
  <c r="AB175" i="1"/>
  <c r="Z175" i="1"/>
  <c r="Y175" i="1"/>
  <c r="AA175" i="1" s="1"/>
  <c r="AD174" i="1"/>
  <c r="AQ174" i="1" s="1"/>
  <c r="AB174" i="1"/>
  <c r="AC174" i="1" s="1"/>
  <c r="Z174" i="1"/>
  <c r="Y174" i="1"/>
  <c r="AA174" i="1" s="1"/>
  <c r="AV173" i="1"/>
  <c r="AD173" i="1"/>
  <c r="AQ173" i="1" s="1"/>
  <c r="AB173" i="1"/>
  <c r="AC173" i="1" s="1"/>
  <c r="Z173" i="1"/>
  <c r="Y173" i="1"/>
  <c r="AA173" i="1" s="1"/>
  <c r="AV172" i="1"/>
  <c r="AD172" i="1"/>
  <c r="AQ172" i="1" s="1"/>
  <c r="AB172" i="1"/>
  <c r="Z172" i="1"/>
  <c r="Y172" i="1"/>
  <c r="AA172" i="1" s="1"/>
  <c r="AD171" i="1"/>
  <c r="AQ171" i="1" s="1"/>
  <c r="AB171" i="1"/>
  <c r="Z171" i="1"/>
  <c r="Y171" i="1"/>
  <c r="AA171" i="1" s="1"/>
  <c r="AD170" i="1"/>
  <c r="AQ170" i="1" s="1"/>
  <c r="AB170" i="1"/>
  <c r="Z170" i="1"/>
  <c r="Y170" i="1"/>
  <c r="AA170" i="1" s="1"/>
  <c r="AD169" i="1"/>
  <c r="AQ169" i="1" s="1"/>
  <c r="Z169" i="1"/>
  <c r="AA169" i="1" s="1"/>
  <c r="Y169" i="1"/>
  <c r="AI168" i="1"/>
  <c r="AJ168" i="1" s="1"/>
  <c r="AD168" i="1"/>
  <c r="AQ168" i="1" s="1"/>
  <c r="AB168" i="1"/>
  <c r="AA168" i="1"/>
  <c r="Z168" i="1"/>
  <c r="Y168" i="1"/>
  <c r="AI167" i="1"/>
  <c r="AJ167" i="1" s="1"/>
  <c r="AD167" i="1"/>
  <c r="AQ167" i="1" s="1"/>
  <c r="Z167" i="1"/>
  <c r="AB167" i="1" s="1"/>
  <c r="AC167" i="1" s="1"/>
  <c r="Y167" i="1"/>
  <c r="AA167" i="1" s="1"/>
  <c r="AD166" i="1"/>
  <c r="AQ166" i="1" s="1"/>
  <c r="AB166" i="1"/>
  <c r="Z166" i="1"/>
  <c r="Y166" i="1"/>
  <c r="AA166" i="1" s="1"/>
  <c r="AD165" i="1"/>
  <c r="AQ165" i="1" s="1"/>
  <c r="AB165" i="1"/>
  <c r="Z165" i="1"/>
  <c r="Y165" i="1"/>
  <c r="AA165" i="1" s="1"/>
  <c r="AD164" i="1"/>
  <c r="AQ164" i="1" s="1"/>
  <c r="Z164" i="1"/>
  <c r="AB164" i="1" s="1"/>
  <c r="Y164" i="1"/>
  <c r="AA164" i="1" s="1"/>
  <c r="AD163" i="1"/>
  <c r="AQ163" i="1" s="1"/>
  <c r="AA163" i="1"/>
  <c r="Z163" i="1"/>
  <c r="AB163" i="1" s="1"/>
  <c r="Y163" i="1"/>
  <c r="AI162" i="1"/>
  <c r="AJ162" i="1" s="1"/>
  <c r="AD162" i="1"/>
  <c r="AY162" i="1" s="1"/>
  <c r="Z162" i="1"/>
  <c r="AB162" i="1" s="1"/>
  <c r="Y162" i="1"/>
  <c r="AM161" i="1"/>
  <c r="AN161" i="1" s="1"/>
  <c r="AO161" i="1" s="1"/>
  <c r="AP161" i="1" s="1"/>
  <c r="AD161" i="1"/>
  <c r="AI161" i="1" s="1"/>
  <c r="AJ161" i="1" s="1"/>
  <c r="Z161" i="1"/>
  <c r="AB161" i="1" s="1"/>
  <c r="Y161" i="1"/>
  <c r="AD160" i="1"/>
  <c r="AF160" i="1" s="1"/>
  <c r="AG160" i="1" s="1"/>
  <c r="AH160" i="1" s="1"/>
  <c r="Z160" i="1"/>
  <c r="AB160" i="1" s="1"/>
  <c r="Y160" i="1"/>
  <c r="AQ159" i="1"/>
  <c r="AD159" i="1"/>
  <c r="AF159" i="1" s="1"/>
  <c r="AG159" i="1" s="1"/>
  <c r="AH159" i="1" s="1"/>
  <c r="Z159" i="1"/>
  <c r="AB159" i="1" s="1"/>
  <c r="Y159" i="1"/>
  <c r="AD158" i="1"/>
  <c r="AF158" i="1" s="1"/>
  <c r="AG158" i="1" s="1"/>
  <c r="AH158" i="1" s="1"/>
  <c r="Z158" i="1"/>
  <c r="AB158" i="1" s="1"/>
  <c r="Y158" i="1"/>
  <c r="AD157" i="1"/>
  <c r="AF157" i="1" s="1"/>
  <c r="AG157" i="1" s="1"/>
  <c r="AH157" i="1" s="1"/>
  <c r="Z157" i="1"/>
  <c r="AB157" i="1" s="1"/>
  <c r="Y157" i="1"/>
  <c r="AD156" i="1"/>
  <c r="AF156" i="1" s="1"/>
  <c r="AG156" i="1" s="1"/>
  <c r="AH156" i="1" s="1"/>
  <c r="Z156" i="1"/>
  <c r="AB156" i="1" s="1"/>
  <c r="Y156" i="1"/>
  <c r="AD155" i="1"/>
  <c r="AF155" i="1" s="1"/>
  <c r="AG155" i="1" s="1"/>
  <c r="AH155" i="1" s="1"/>
  <c r="Z155" i="1"/>
  <c r="AB155" i="1" s="1"/>
  <c r="Y155" i="1"/>
  <c r="AV154" i="1"/>
  <c r="AD154" i="1"/>
  <c r="AF154" i="1" s="1"/>
  <c r="AG154" i="1" s="1"/>
  <c r="AH154" i="1" s="1"/>
  <c r="Z154" i="1"/>
  <c r="AB154" i="1" s="1"/>
  <c r="Y154" i="1"/>
  <c r="AI153" i="1"/>
  <c r="AJ153" i="1" s="1"/>
  <c r="AD153" i="1"/>
  <c r="AF153" i="1" s="1"/>
  <c r="AG153" i="1" s="1"/>
  <c r="AH153" i="1" s="1"/>
  <c r="AK153" i="1" s="1"/>
  <c r="Z153" i="1"/>
  <c r="AB153" i="1" s="1"/>
  <c r="Y153" i="1"/>
  <c r="AD152" i="1"/>
  <c r="AF152" i="1" s="1"/>
  <c r="AG152" i="1" s="1"/>
  <c r="AH152" i="1" s="1"/>
  <c r="Z152" i="1"/>
  <c r="AB152" i="1" s="1"/>
  <c r="Y152" i="1"/>
  <c r="AD151" i="1"/>
  <c r="AF151" i="1" s="1"/>
  <c r="AG151" i="1" s="1"/>
  <c r="AH151" i="1" s="1"/>
  <c r="Z151" i="1"/>
  <c r="AB151" i="1" s="1"/>
  <c r="Y151" i="1"/>
  <c r="AV150" i="1"/>
  <c r="AD150" i="1"/>
  <c r="AF150" i="1" s="1"/>
  <c r="AG150" i="1" s="1"/>
  <c r="AH150" i="1" s="1"/>
  <c r="Z150" i="1"/>
  <c r="AB150" i="1" s="1"/>
  <c r="Y150" i="1"/>
  <c r="AD149" i="1"/>
  <c r="AQ149" i="1" s="1"/>
  <c r="Z149" i="1"/>
  <c r="AB149" i="1" s="1"/>
  <c r="Y149" i="1"/>
  <c r="AD148" i="1"/>
  <c r="Z148" i="1"/>
  <c r="AB148" i="1" s="1"/>
  <c r="Y148" i="1"/>
  <c r="AD147" i="1"/>
  <c r="AV147" i="1" s="1"/>
  <c r="Z147" i="1"/>
  <c r="AB147" i="1" s="1"/>
  <c r="Y147" i="1"/>
  <c r="AD146" i="1"/>
  <c r="AQ146" i="1" s="1"/>
  <c r="Z146" i="1"/>
  <c r="AB146" i="1" s="1"/>
  <c r="Y146" i="1"/>
  <c r="AD145" i="1"/>
  <c r="AV145" i="1" s="1"/>
  <c r="Z145" i="1"/>
  <c r="AB145" i="1" s="1"/>
  <c r="Y145" i="1"/>
  <c r="AD144" i="1"/>
  <c r="Z144" i="1"/>
  <c r="AB144" i="1" s="1"/>
  <c r="Y144" i="1"/>
  <c r="AD143" i="1"/>
  <c r="Z143" i="1"/>
  <c r="AB143" i="1" s="1"/>
  <c r="Y143" i="1"/>
  <c r="AD142" i="1"/>
  <c r="AQ142" i="1" s="1"/>
  <c r="Z142" i="1"/>
  <c r="AB142" i="1" s="1"/>
  <c r="Y142" i="1"/>
  <c r="AD141" i="1"/>
  <c r="AQ141" i="1" s="1"/>
  <c r="Z141" i="1"/>
  <c r="AB141" i="1" s="1"/>
  <c r="Y141" i="1"/>
  <c r="AD140" i="1"/>
  <c r="AI140" i="1" s="1"/>
  <c r="AJ140" i="1" s="1"/>
  <c r="Z140" i="1"/>
  <c r="AB140" i="1" s="1"/>
  <c r="Y140" i="1"/>
  <c r="AD139" i="1"/>
  <c r="Z139" i="1"/>
  <c r="Y139" i="1"/>
  <c r="AD138" i="1"/>
  <c r="AY138" i="1" s="1"/>
  <c r="Z138" i="1"/>
  <c r="AB138" i="1" s="1"/>
  <c r="Y138" i="1"/>
  <c r="AO137" i="1"/>
  <c r="AD137" i="1"/>
  <c r="AI137" i="1" s="1"/>
  <c r="AJ137" i="1" s="1"/>
  <c r="Z137" i="1"/>
  <c r="AB137" i="1" s="1"/>
  <c r="Y137" i="1"/>
  <c r="AF136" i="1"/>
  <c r="AG136" i="1" s="1"/>
  <c r="AH136" i="1" s="1"/>
  <c r="AD136" i="1"/>
  <c r="AM136" i="1" s="1"/>
  <c r="AN136" i="1" s="1"/>
  <c r="AB136" i="1"/>
  <c r="Z136" i="1"/>
  <c r="AA136" i="1" s="1"/>
  <c r="Y136" i="1"/>
  <c r="AD135" i="1"/>
  <c r="AM135" i="1" s="1"/>
  <c r="AN135" i="1" s="1"/>
  <c r="Z135" i="1"/>
  <c r="AB135" i="1" s="1"/>
  <c r="Y135" i="1"/>
  <c r="AV134" i="1"/>
  <c r="AD134" i="1"/>
  <c r="AO134" i="1" s="1"/>
  <c r="AB134" i="1"/>
  <c r="Z134" i="1"/>
  <c r="Y134" i="1"/>
  <c r="AA134" i="1" s="1"/>
  <c r="AD133" i="1"/>
  <c r="Z133" i="1"/>
  <c r="AB133" i="1" s="1"/>
  <c r="Y133" i="1"/>
  <c r="AI132" i="1"/>
  <c r="AJ132" i="1" s="1"/>
  <c r="AF132" i="1"/>
  <c r="AG132" i="1" s="1"/>
  <c r="AH132" i="1" s="1"/>
  <c r="AD132" i="1"/>
  <c r="AM132" i="1" s="1"/>
  <c r="AN132" i="1" s="1"/>
  <c r="AB132" i="1"/>
  <c r="Z132" i="1"/>
  <c r="Y132" i="1"/>
  <c r="AD131" i="1"/>
  <c r="Z131" i="1"/>
  <c r="AB131" i="1" s="1"/>
  <c r="Y131" i="1"/>
  <c r="AA131" i="1" s="1"/>
  <c r="AY130" i="1"/>
  <c r="AD130" i="1"/>
  <c r="AO130" i="1" s="1"/>
  <c r="AB130" i="1"/>
  <c r="Z130" i="1"/>
  <c r="Y130" i="1"/>
  <c r="AA130" i="1" s="1"/>
  <c r="AD129" i="1"/>
  <c r="Z129" i="1"/>
  <c r="AB129" i="1" s="1"/>
  <c r="Y129" i="1"/>
  <c r="AD128" i="1"/>
  <c r="AM128" i="1" s="1"/>
  <c r="AN128" i="1" s="1"/>
  <c r="Z128" i="1"/>
  <c r="AB128" i="1" s="1"/>
  <c r="Y128" i="1"/>
  <c r="AD127" i="1"/>
  <c r="AM127" i="1" s="1"/>
  <c r="AN127" i="1" s="1"/>
  <c r="Z127" i="1"/>
  <c r="AB127" i="1" s="1"/>
  <c r="Y127" i="1"/>
  <c r="AY126" i="1"/>
  <c r="AD126" i="1"/>
  <c r="AO126" i="1" s="1"/>
  <c r="Z126" i="1"/>
  <c r="AB126" i="1" s="1"/>
  <c r="Y126" i="1"/>
  <c r="AD125" i="1"/>
  <c r="AI125" i="1" s="1"/>
  <c r="AJ125" i="1" s="1"/>
  <c r="Z125" i="1"/>
  <c r="AB125" i="1" s="1"/>
  <c r="Y125" i="1"/>
  <c r="AD124" i="1"/>
  <c r="AM124" i="1" s="1"/>
  <c r="AN124" i="1" s="1"/>
  <c r="Z124" i="1"/>
  <c r="Y124" i="1"/>
  <c r="AD123" i="1"/>
  <c r="AM123" i="1" s="1"/>
  <c r="AN123" i="1" s="1"/>
  <c r="Z123" i="1"/>
  <c r="AB123" i="1" s="1"/>
  <c r="AC123" i="1" s="1"/>
  <c r="Y123" i="1"/>
  <c r="AD122" i="1"/>
  <c r="AO122" i="1" s="1"/>
  <c r="Z122" i="1"/>
  <c r="AB122" i="1" s="1"/>
  <c r="Y122" i="1"/>
  <c r="AD121" i="1"/>
  <c r="AI121" i="1" s="1"/>
  <c r="AJ121" i="1" s="1"/>
  <c r="Z121" i="1"/>
  <c r="AB121" i="1" s="1"/>
  <c r="Y121" i="1"/>
  <c r="AF120" i="1"/>
  <c r="AG120" i="1" s="1"/>
  <c r="AH120" i="1" s="1"/>
  <c r="AD120" i="1"/>
  <c r="AM120" i="1" s="1"/>
  <c r="AN120" i="1" s="1"/>
  <c r="Z120" i="1"/>
  <c r="AB120" i="1" s="1"/>
  <c r="Y120" i="1"/>
  <c r="AD119" i="1"/>
  <c r="AM119" i="1" s="1"/>
  <c r="AN119" i="1" s="1"/>
  <c r="Z119" i="1"/>
  <c r="AB119" i="1" s="1"/>
  <c r="AC119" i="1" s="1"/>
  <c r="Y119" i="1"/>
  <c r="AY118" i="1"/>
  <c r="AD118" i="1"/>
  <c r="AO118" i="1" s="1"/>
  <c r="Z118" i="1"/>
  <c r="AB118" i="1" s="1"/>
  <c r="Y118" i="1"/>
  <c r="AD117" i="1"/>
  <c r="AB117" i="1"/>
  <c r="Z117" i="1"/>
  <c r="Y117" i="1"/>
  <c r="AF116" i="1"/>
  <c r="AG116" i="1" s="1"/>
  <c r="AH116" i="1" s="1"/>
  <c r="AD116" i="1"/>
  <c r="AM116" i="1" s="1"/>
  <c r="AN116" i="1" s="1"/>
  <c r="Z116" i="1"/>
  <c r="AB116" i="1" s="1"/>
  <c r="Y116" i="1"/>
  <c r="AD115" i="1"/>
  <c r="Z115" i="1"/>
  <c r="AB115" i="1" s="1"/>
  <c r="Y115" i="1"/>
  <c r="AA115" i="1" s="1"/>
  <c r="AV114" i="1"/>
  <c r="AD114" i="1"/>
  <c r="AY114" i="1" s="1"/>
  <c r="Z114" i="1"/>
  <c r="AB114" i="1" s="1"/>
  <c r="Y114" i="1"/>
  <c r="AD113" i="1"/>
  <c r="AI113" i="1" s="1"/>
  <c r="AJ113" i="1" s="1"/>
  <c r="Z113" i="1"/>
  <c r="AB113" i="1" s="1"/>
  <c r="Y113" i="1"/>
  <c r="AF112" i="1"/>
  <c r="AG112" i="1" s="1"/>
  <c r="AH112" i="1" s="1"/>
  <c r="AD112" i="1"/>
  <c r="AM112" i="1" s="1"/>
  <c r="AN112" i="1" s="1"/>
  <c r="Z112" i="1"/>
  <c r="Y112" i="1"/>
  <c r="AD111" i="1"/>
  <c r="AV111" i="1" s="1"/>
  <c r="Z111" i="1"/>
  <c r="AB111" i="1" s="1"/>
  <c r="Y111" i="1"/>
  <c r="AA111" i="1" s="1"/>
  <c r="AD110" i="1"/>
  <c r="AM110" i="1" s="1"/>
  <c r="AN110" i="1" s="1"/>
  <c r="Z110" i="1"/>
  <c r="AB110" i="1" s="1"/>
  <c r="Y110" i="1"/>
  <c r="AI109" i="1"/>
  <c r="AJ109" i="1" s="1"/>
  <c r="AD109" i="1"/>
  <c r="AV109" i="1" s="1"/>
  <c r="AB109" i="1"/>
  <c r="Z109" i="1"/>
  <c r="Y109" i="1"/>
  <c r="AA109" i="1" s="1"/>
  <c r="AI108" i="1"/>
  <c r="AJ108" i="1" s="1"/>
  <c r="AD108" i="1"/>
  <c r="AM108" i="1" s="1"/>
  <c r="AN108" i="1" s="1"/>
  <c r="AB108" i="1"/>
  <c r="Z108" i="1"/>
  <c r="Y108" i="1"/>
  <c r="AD107" i="1"/>
  <c r="AM107" i="1" s="1"/>
  <c r="AN107" i="1" s="1"/>
  <c r="Z107" i="1"/>
  <c r="AB107" i="1" s="1"/>
  <c r="Y107" i="1"/>
  <c r="AM106" i="1"/>
  <c r="AN106" i="1" s="1"/>
  <c r="AD106" i="1"/>
  <c r="AI106" i="1" s="1"/>
  <c r="AJ106" i="1" s="1"/>
  <c r="Z106" i="1"/>
  <c r="AB106" i="1" s="1"/>
  <c r="Y106" i="1"/>
  <c r="AD105" i="1"/>
  <c r="AM105" i="1" s="1"/>
  <c r="AN105" i="1" s="1"/>
  <c r="Z105" i="1"/>
  <c r="AB105" i="1" s="1"/>
  <c r="Y105" i="1"/>
  <c r="AA105" i="1" s="1"/>
  <c r="AO104" i="1"/>
  <c r="AD104" i="1"/>
  <c r="AI104" i="1" s="1"/>
  <c r="AJ104" i="1" s="1"/>
  <c r="AB104" i="1"/>
  <c r="Z104" i="1"/>
  <c r="Y104" i="1"/>
  <c r="AA104" i="1" s="1"/>
  <c r="AO103" i="1"/>
  <c r="AF103" i="1"/>
  <c r="AG103" i="1" s="1"/>
  <c r="AH103" i="1" s="1"/>
  <c r="AD103" i="1"/>
  <c r="AV103" i="1" s="1"/>
  <c r="Z103" i="1"/>
  <c r="AB103" i="1" s="1"/>
  <c r="Y103" i="1"/>
  <c r="AA103" i="1" s="1"/>
  <c r="AD102" i="1"/>
  <c r="AI102" i="1" s="1"/>
  <c r="AJ102" i="1" s="1"/>
  <c r="AB102" i="1"/>
  <c r="Z102" i="1"/>
  <c r="Y102" i="1"/>
  <c r="R102" i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Z101" i="1"/>
  <c r="AB101" i="1" s="1"/>
  <c r="Z100" i="1"/>
  <c r="AB100" i="1" s="1"/>
  <c r="AB99" i="1"/>
  <c r="Z99" i="1"/>
  <c r="Z98" i="1"/>
  <c r="AB98" i="1" s="1"/>
  <c r="Z97" i="1"/>
  <c r="AB97" i="1" s="1"/>
  <c r="Z96" i="1"/>
  <c r="AB96" i="1" s="1"/>
  <c r="Z95" i="1"/>
  <c r="AB95" i="1" s="1"/>
  <c r="Z94" i="1"/>
  <c r="AB94" i="1" s="1"/>
  <c r="Z93" i="1"/>
  <c r="AB93" i="1" s="1"/>
  <c r="AB92" i="1"/>
  <c r="Z92" i="1"/>
  <c r="Z91" i="1"/>
  <c r="AB91" i="1" s="1"/>
  <c r="Z90" i="1"/>
  <c r="AB90" i="1" s="1"/>
  <c r="Z89" i="1"/>
  <c r="AB89" i="1" s="1"/>
  <c r="AB88" i="1"/>
  <c r="Z88" i="1"/>
  <c r="AB87" i="1"/>
  <c r="Z87" i="1"/>
  <c r="Z86" i="1"/>
  <c r="AB86" i="1" s="1"/>
  <c r="Z85" i="1"/>
  <c r="AB85" i="1" s="1"/>
  <c r="Z84" i="1"/>
  <c r="AB84" i="1" s="1"/>
  <c r="Z83" i="1"/>
  <c r="AB83" i="1" s="1"/>
  <c r="Z82" i="1"/>
  <c r="AB82" i="1" s="1"/>
  <c r="Z81" i="1"/>
  <c r="AB81" i="1" s="1"/>
  <c r="Z80" i="1"/>
  <c r="AB80" i="1" s="1"/>
  <c r="Z79" i="1"/>
  <c r="AB79" i="1" s="1"/>
  <c r="Z78" i="1"/>
  <c r="AB78" i="1" s="1"/>
  <c r="Z77" i="1"/>
  <c r="AB77" i="1" s="1"/>
  <c r="Z76" i="1"/>
  <c r="AB76" i="1" s="1"/>
  <c r="AB75" i="1"/>
  <c r="Z75" i="1"/>
  <c r="Z74" i="1"/>
  <c r="AB74" i="1" s="1"/>
  <c r="AB73" i="1"/>
  <c r="Z73" i="1"/>
  <c r="AB72" i="1"/>
  <c r="Z72" i="1"/>
  <c r="Z71" i="1"/>
  <c r="AB71" i="1" s="1"/>
  <c r="Z70" i="1"/>
  <c r="AB70" i="1" s="1"/>
  <c r="Z69" i="1"/>
  <c r="AB69" i="1" s="1"/>
  <c r="Z68" i="1"/>
  <c r="AB68" i="1" s="1"/>
  <c r="Z67" i="1"/>
  <c r="AB67" i="1" s="1"/>
  <c r="Z66" i="1"/>
  <c r="AB66" i="1" s="1"/>
  <c r="Z65" i="1"/>
  <c r="AB65" i="1" s="1"/>
  <c r="Z64" i="1"/>
  <c r="AB64" i="1" s="1"/>
  <c r="Z63" i="1"/>
  <c r="AB63" i="1" s="1"/>
  <c r="Z62" i="1"/>
  <c r="AB62" i="1" s="1"/>
  <c r="Z61" i="1"/>
  <c r="AB61" i="1" s="1"/>
  <c r="Z60" i="1"/>
  <c r="AB60" i="1" s="1"/>
  <c r="Z59" i="1"/>
  <c r="AB59" i="1" s="1"/>
  <c r="Z58" i="1"/>
  <c r="AB58" i="1" s="1"/>
  <c r="Z57" i="1"/>
  <c r="AB57" i="1" s="1"/>
  <c r="Z56" i="1"/>
  <c r="AB56" i="1" s="1"/>
  <c r="Z55" i="1"/>
  <c r="AB55" i="1" s="1"/>
  <c r="Z54" i="1"/>
  <c r="AB54" i="1" s="1"/>
  <c r="Z53" i="1"/>
  <c r="AB53" i="1" s="1"/>
  <c r="Z52" i="1"/>
  <c r="AB52" i="1" s="1"/>
  <c r="Z51" i="1"/>
  <c r="AB51" i="1" s="1"/>
  <c r="Z50" i="1"/>
  <c r="AB50" i="1" s="1"/>
  <c r="AB49" i="1"/>
  <c r="Z49" i="1"/>
  <c r="Z48" i="1"/>
  <c r="AB48" i="1" s="1"/>
  <c r="Z47" i="1"/>
  <c r="AB47" i="1" s="1"/>
  <c r="AB46" i="1"/>
  <c r="Z46" i="1"/>
  <c r="Z45" i="1"/>
  <c r="AB45" i="1" s="1"/>
  <c r="AB44" i="1"/>
  <c r="Z44" i="1"/>
  <c r="Z43" i="1"/>
  <c r="AB43" i="1" s="1"/>
  <c r="Z42" i="1"/>
  <c r="AB42" i="1" s="1"/>
  <c r="AB41" i="1"/>
  <c r="Z41" i="1"/>
  <c r="Z40" i="1"/>
  <c r="AB40" i="1" s="1"/>
  <c r="Z39" i="1"/>
  <c r="AB39" i="1" s="1"/>
  <c r="Z38" i="1"/>
  <c r="AB38" i="1" s="1"/>
  <c r="AB37" i="1"/>
  <c r="Z37" i="1"/>
  <c r="AB36" i="1"/>
  <c r="Z36" i="1"/>
  <c r="Z35" i="1"/>
  <c r="AB35" i="1" s="1"/>
  <c r="Z34" i="1"/>
  <c r="AB34" i="1" s="1"/>
  <c r="Z33" i="1"/>
  <c r="AB33" i="1" s="1"/>
  <c r="Z32" i="1"/>
  <c r="AB32" i="1" s="1"/>
  <c r="Z31" i="1"/>
  <c r="AB31" i="1" s="1"/>
  <c r="Z30" i="1"/>
  <c r="AB30" i="1" s="1"/>
  <c r="Z29" i="1"/>
  <c r="AB29" i="1" s="1"/>
  <c r="AB28" i="1"/>
  <c r="Z28" i="1"/>
  <c r="Z27" i="1"/>
  <c r="AB27" i="1" s="1"/>
  <c r="Z26" i="1"/>
  <c r="AB26" i="1" s="1"/>
  <c r="Z25" i="1"/>
  <c r="AB25" i="1" s="1"/>
  <c r="Z24" i="1"/>
  <c r="AB24" i="1" s="1"/>
  <c r="Z23" i="1"/>
  <c r="AB23" i="1" s="1"/>
  <c r="Z22" i="1"/>
  <c r="AB22" i="1" s="1"/>
  <c r="Z21" i="1"/>
  <c r="AB21" i="1" s="1"/>
  <c r="AB20" i="1"/>
  <c r="Z20" i="1"/>
  <c r="Z19" i="1"/>
  <c r="AB19" i="1" s="1"/>
  <c r="Z18" i="1"/>
  <c r="AB18" i="1" s="1"/>
  <c r="Z17" i="1"/>
  <c r="AB17" i="1" s="1"/>
  <c r="Z16" i="1"/>
  <c r="AB16" i="1" s="1"/>
  <c r="Z15" i="1"/>
  <c r="AB15" i="1" s="1"/>
  <c r="Z14" i="1"/>
  <c r="AB14" i="1" s="1"/>
  <c r="Z13" i="1"/>
  <c r="AB13" i="1" s="1"/>
  <c r="Z12" i="1"/>
  <c r="AB12" i="1" s="1"/>
  <c r="Z11" i="1"/>
  <c r="AB11" i="1" s="1"/>
  <c r="Z10" i="1"/>
  <c r="AB10" i="1" s="1"/>
  <c r="Z9" i="1"/>
  <c r="AB9" i="1" s="1"/>
  <c r="Z8" i="1"/>
  <c r="AB8" i="1" s="1"/>
  <c r="M5" i="1"/>
  <c r="B5" i="1"/>
  <c r="R5" i="1" s="1"/>
  <c r="R8" i="1" s="1"/>
  <c r="D4" i="1"/>
  <c r="C4" i="1"/>
  <c r="D3" i="1"/>
  <c r="C3" i="1"/>
  <c r="D2" i="1"/>
  <c r="C2" i="1"/>
  <c r="AC135" i="1" l="1"/>
  <c r="AM103" i="1"/>
  <c r="AN103" i="1" s="1"/>
  <c r="AM104" i="1"/>
  <c r="AN104" i="1" s="1"/>
  <c r="AV106" i="1"/>
  <c r="AW106" i="1" s="1"/>
  <c r="AX106" i="1" s="1"/>
  <c r="AF108" i="1"/>
  <c r="AG108" i="1" s="1"/>
  <c r="AH108" i="1" s="1"/>
  <c r="AV116" i="1"/>
  <c r="AC122" i="1"/>
  <c r="AI123" i="1"/>
  <c r="AJ123" i="1" s="1"/>
  <c r="AO128" i="1"/>
  <c r="AA140" i="1"/>
  <c r="AI154" i="1"/>
  <c r="AJ154" i="1" s="1"/>
  <c r="AI156" i="1"/>
  <c r="AJ156" i="1" s="1"/>
  <c r="AQ158" i="1"/>
  <c r="AF161" i="1"/>
  <c r="AG161" i="1" s="1"/>
  <c r="AH161" i="1" s="1"/>
  <c r="AF162" i="1"/>
  <c r="AG162" i="1" s="1"/>
  <c r="AH162" i="1" s="1"/>
  <c r="AI166" i="1"/>
  <c r="AJ166" i="1" s="1"/>
  <c r="AB169" i="1"/>
  <c r="AC169" i="1" s="1"/>
  <c r="AI172" i="1"/>
  <c r="AJ172" i="1" s="1"/>
  <c r="AW172" i="1" s="1"/>
  <c r="AX172" i="1" s="1"/>
  <c r="AI175" i="1"/>
  <c r="AJ175" i="1" s="1"/>
  <c r="AV181" i="1"/>
  <c r="AA185" i="1"/>
  <c r="AY185" i="1"/>
  <c r="AF188" i="1"/>
  <c r="AG188" i="1" s="1"/>
  <c r="AH188" i="1" s="1"/>
  <c r="AQ189" i="1"/>
  <c r="AM190" i="1"/>
  <c r="AN190" i="1" s="1"/>
  <c r="AO190" i="1" s="1"/>
  <c r="AP190" i="1" s="1"/>
  <c r="AQ191" i="1"/>
  <c r="AM194" i="1"/>
  <c r="AN194" i="1" s="1"/>
  <c r="AO194" i="1" s="1"/>
  <c r="AP194" i="1" s="1"/>
  <c r="AA197" i="1"/>
  <c r="AV197" i="1"/>
  <c r="AQ198" i="1"/>
  <c r="AF201" i="1"/>
  <c r="AG201" i="1" s="1"/>
  <c r="AH201" i="1" s="1"/>
  <c r="AF202" i="1"/>
  <c r="AG202" i="1" s="1"/>
  <c r="AH202" i="1" s="1"/>
  <c r="AK202" i="1" s="1"/>
  <c r="AF203" i="1"/>
  <c r="AG203" i="1" s="1"/>
  <c r="AH203" i="1" s="1"/>
  <c r="AM204" i="1"/>
  <c r="AN204" i="1" s="1"/>
  <c r="AO204" i="1" s="1"/>
  <c r="AP204" i="1" s="1"/>
  <c r="AI208" i="1"/>
  <c r="AJ208" i="1" s="1"/>
  <c r="AW208" i="1" s="1"/>
  <c r="AX208" i="1" s="1"/>
  <c r="AM209" i="1"/>
  <c r="AN209" i="1" s="1"/>
  <c r="AO209" i="1" s="1"/>
  <c r="AP209" i="1" s="1"/>
  <c r="AM210" i="1"/>
  <c r="AN210" i="1" s="1"/>
  <c r="AO210" i="1" s="1"/>
  <c r="AP210" i="1" s="1"/>
  <c r="AF221" i="1"/>
  <c r="AG221" i="1" s="1"/>
  <c r="AH221" i="1" s="1"/>
  <c r="AF222" i="1"/>
  <c r="AG222" i="1" s="1"/>
  <c r="AH222" i="1" s="1"/>
  <c r="AF225" i="1"/>
  <c r="AG225" i="1" s="1"/>
  <c r="AH225" i="1" s="1"/>
  <c r="AY228" i="1"/>
  <c r="AA236" i="1"/>
  <c r="AA242" i="1"/>
  <c r="AA247" i="1"/>
  <c r="AM249" i="1"/>
  <c r="AN249" i="1" s="1"/>
  <c r="AO249" i="1" s="1"/>
  <c r="AP249" i="1" s="1"/>
  <c r="AA252" i="1"/>
  <c r="AM253" i="1"/>
  <c r="AN253" i="1" s="1"/>
  <c r="AO253" i="1" s="1"/>
  <c r="AP253" i="1" s="1"/>
  <c r="AQ254" i="1"/>
  <c r="AM261" i="1"/>
  <c r="AN261" i="1" s="1"/>
  <c r="AO261" i="1" s="1"/>
  <c r="AP261" i="1" s="1"/>
  <c r="AY262" i="1"/>
  <c r="AY280" i="1"/>
  <c r="AA282" i="1"/>
  <c r="AF293" i="1"/>
  <c r="AG293" i="1" s="1"/>
  <c r="AH293" i="1" s="1"/>
  <c r="AV297" i="1"/>
  <c r="AW297" i="1" s="1"/>
  <c r="AZ297" i="1" s="1"/>
  <c r="BA297" i="1" s="1"/>
  <c r="AF301" i="1"/>
  <c r="AG301" i="1" s="1"/>
  <c r="AH301" i="1" s="1"/>
  <c r="AV313" i="1"/>
  <c r="AW313" i="1" s="1"/>
  <c r="AZ313" i="1" s="1"/>
  <c r="BA313" i="1" s="1"/>
  <c r="AW201" i="1"/>
  <c r="AX201" i="1" s="1"/>
  <c r="AK307" i="1"/>
  <c r="AY103" i="1"/>
  <c r="AY104" i="1"/>
  <c r="AF110" i="1"/>
  <c r="AG110" i="1" s="1"/>
  <c r="AH110" i="1" s="1"/>
  <c r="AI120" i="1"/>
  <c r="AJ120" i="1" s="1"/>
  <c r="AW120" i="1" s="1"/>
  <c r="AX120" i="1" s="1"/>
  <c r="AA124" i="1"/>
  <c r="AI127" i="1"/>
  <c r="AJ127" i="1" s="1"/>
  <c r="AC131" i="1"/>
  <c r="AO132" i="1"/>
  <c r="AA138" i="1"/>
  <c r="AI141" i="1"/>
  <c r="AJ141" i="1" s="1"/>
  <c r="AQ161" i="1"/>
  <c r="AM162" i="1"/>
  <c r="AN162" i="1" s="1"/>
  <c r="AO162" i="1" s="1"/>
  <c r="AP162" i="1" s="1"/>
  <c r="AC168" i="1"/>
  <c r="AV183" i="1"/>
  <c r="AY188" i="1"/>
  <c r="AA190" i="1"/>
  <c r="AY190" i="1"/>
  <c r="AA194" i="1"/>
  <c r="AA195" i="1"/>
  <c r="AQ201" i="1"/>
  <c r="AQ202" i="1"/>
  <c r="AQ203" i="1"/>
  <c r="AV204" i="1"/>
  <c r="AA209" i="1"/>
  <c r="AV209" i="1"/>
  <c r="AA211" i="1"/>
  <c r="AM213" i="1"/>
  <c r="AN213" i="1" s="1"/>
  <c r="AO213" i="1" s="1"/>
  <c r="AP213" i="1" s="1"/>
  <c r="AA216" i="1"/>
  <c r="AM217" i="1"/>
  <c r="AN217" i="1" s="1"/>
  <c r="AO217" i="1" s="1"/>
  <c r="AP217" i="1" s="1"/>
  <c r="AM218" i="1"/>
  <c r="AN218" i="1" s="1"/>
  <c r="AO218" i="1" s="1"/>
  <c r="AP218" i="1" s="1"/>
  <c r="AQ221" i="1"/>
  <c r="AA223" i="1"/>
  <c r="AF227" i="1"/>
  <c r="AG227" i="1" s="1"/>
  <c r="AH227" i="1" s="1"/>
  <c r="AY253" i="1"/>
  <c r="AA260" i="1"/>
  <c r="AB270" i="1"/>
  <c r="AC270" i="1" s="1"/>
  <c r="AA277" i="1"/>
  <c r="AC280" i="1"/>
  <c r="AC286" i="1"/>
  <c r="AF290" i="1"/>
  <c r="AG290" i="1" s="1"/>
  <c r="AH290" i="1" s="1"/>
  <c r="AQ300" i="1"/>
  <c r="AI302" i="1"/>
  <c r="AJ302" i="1" s="1"/>
  <c r="AF308" i="1"/>
  <c r="AG308" i="1" s="1"/>
  <c r="AH308" i="1" s="1"/>
  <c r="AY310" i="1"/>
  <c r="AZ310" i="1" s="1"/>
  <c r="BA310" i="1" s="1"/>
  <c r="AC126" i="1"/>
  <c r="AA112" i="1"/>
  <c r="AV120" i="1"/>
  <c r="AB124" i="1"/>
  <c r="AK136" i="1"/>
  <c r="AQ160" i="1"/>
  <c r="AV161" i="1"/>
  <c r="AQ162" i="1"/>
  <c r="AV171" i="1"/>
  <c r="AV174" i="1"/>
  <c r="AV201" i="1"/>
  <c r="AV202" i="1"/>
  <c r="AQ217" i="1"/>
  <c r="AI242" i="1"/>
  <c r="AJ242" i="1" s="1"/>
  <c r="AK242" i="1" s="1"/>
  <c r="AI247" i="1"/>
  <c r="AJ247" i="1" s="1"/>
  <c r="AK247" i="1" s="1"/>
  <c r="AB277" i="1"/>
  <c r="AC277" i="1" s="1"/>
  <c r="AV300" i="1"/>
  <c r="AV301" i="1"/>
  <c r="AW301" i="1" s="1"/>
  <c r="AV316" i="1"/>
  <c r="AW316" i="1" s="1"/>
  <c r="AC103" i="1"/>
  <c r="AF106" i="1"/>
  <c r="AG106" i="1" s="1"/>
  <c r="AH106" i="1" s="1"/>
  <c r="AK106" i="1" s="1"/>
  <c r="AO110" i="1"/>
  <c r="AY122" i="1"/>
  <c r="AC132" i="1"/>
  <c r="AI136" i="1"/>
  <c r="AJ136" i="1" s="1"/>
  <c r="AO140" i="1"/>
  <c r="AI149" i="1"/>
  <c r="AJ149" i="1" s="1"/>
  <c r="AQ153" i="1"/>
  <c r="AV160" i="1"/>
  <c r="AY161" i="1"/>
  <c r="AC176" i="1"/>
  <c r="AF185" i="1"/>
  <c r="AG185" i="1" s="1"/>
  <c r="AH185" i="1" s="1"/>
  <c r="AW196" i="1"/>
  <c r="AF197" i="1"/>
  <c r="AG197" i="1" s="1"/>
  <c r="AH197" i="1" s="1"/>
  <c r="AI206" i="1"/>
  <c r="AJ206" i="1" s="1"/>
  <c r="AW206" i="1" s="1"/>
  <c r="AM212" i="1"/>
  <c r="AN212" i="1" s="1"/>
  <c r="AO212" i="1" s="1"/>
  <c r="AP212" i="1" s="1"/>
  <c r="AI241" i="1"/>
  <c r="AJ241" i="1" s="1"/>
  <c r="AK241" i="1" s="1"/>
  <c r="AM242" i="1"/>
  <c r="AN242" i="1" s="1"/>
  <c r="AO242" i="1" s="1"/>
  <c r="AP242" i="1" s="1"/>
  <c r="AM247" i="1"/>
  <c r="AN247" i="1" s="1"/>
  <c r="AO247" i="1" s="1"/>
  <c r="AP247" i="1" s="1"/>
  <c r="AI255" i="1"/>
  <c r="AJ255" i="1" s="1"/>
  <c r="AM265" i="1"/>
  <c r="AN265" i="1" s="1"/>
  <c r="AO265" i="1" s="1"/>
  <c r="AP265" i="1" s="1"/>
  <c r="AA269" i="1"/>
  <c r="AY275" i="1"/>
  <c r="AA283" i="1"/>
  <c r="AI304" i="1"/>
  <c r="AJ304" i="1" s="1"/>
  <c r="AC307" i="1"/>
  <c r="AI308" i="1"/>
  <c r="AJ308" i="1" s="1"/>
  <c r="AC105" i="1"/>
  <c r="AY110" i="1"/>
  <c r="AC118" i="1"/>
  <c r="AA123" i="1"/>
  <c r="AV126" i="1"/>
  <c r="AV136" i="1"/>
  <c r="AV140" i="1"/>
  <c r="AW140" i="1" s="1"/>
  <c r="AX140" i="1" s="1"/>
  <c r="AQ147" i="1"/>
  <c r="AI159" i="1"/>
  <c r="AJ159" i="1" s="1"/>
  <c r="AA162" i="1"/>
  <c r="AI179" i="1"/>
  <c r="AJ179" i="1" s="1"/>
  <c r="AW179" i="1" s="1"/>
  <c r="AX179" i="1" s="1"/>
  <c r="AV182" i="1"/>
  <c r="AF186" i="1"/>
  <c r="AG186" i="1" s="1"/>
  <c r="AH186" i="1" s="1"/>
  <c r="AA193" i="1"/>
  <c r="AC195" i="1"/>
  <c r="AM196" i="1"/>
  <c r="AN196" i="1" s="1"/>
  <c r="AO196" i="1" s="1"/>
  <c r="AP196" i="1" s="1"/>
  <c r="AI197" i="1"/>
  <c r="AJ197" i="1" s="1"/>
  <c r="AW197" i="1" s="1"/>
  <c r="AZ197" i="1" s="1"/>
  <c r="BA197" i="1" s="1"/>
  <c r="AF198" i="1"/>
  <c r="AG198" i="1" s="1"/>
  <c r="AH198" i="1" s="1"/>
  <c r="AK198" i="1" s="1"/>
  <c r="AY212" i="1"/>
  <c r="AK215" i="1"/>
  <c r="AF226" i="1"/>
  <c r="AG226" i="1" s="1"/>
  <c r="AH226" i="1" s="1"/>
  <c r="AF229" i="1"/>
  <c r="AG229" i="1" s="1"/>
  <c r="AH229" i="1" s="1"/>
  <c r="AQ241" i="1"/>
  <c r="AC244" i="1"/>
  <c r="AQ246" i="1"/>
  <c r="AQ247" i="1"/>
  <c r="AQ265" i="1"/>
  <c r="AC276" i="1"/>
  <c r="AZ312" i="1"/>
  <c r="BA312" i="1" s="1"/>
  <c r="AY316" i="1"/>
  <c r="AC114" i="1"/>
  <c r="AK103" i="1"/>
  <c r="AK116" i="1"/>
  <c r="AW204" i="1"/>
  <c r="AA217" i="1"/>
  <c r="AA227" i="1"/>
  <c r="AK235" i="1"/>
  <c r="AA238" i="1"/>
  <c r="AV241" i="1"/>
  <c r="AW241" i="1" s="1"/>
  <c r="AA248" i="1"/>
  <c r="AW253" i="1"/>
  <c r="AX253" i="1" s="1"/>
  <c r="AM262" i="1"/>
  <c r="AN262" i="1" s="1"/>
  <c r="AO262" i="1" s="1"/>
  <c r="AP262" i="1" s="1"/>
  <c r="AC264" i="1"/>
  <c r="AC287" i="1"/>
  <c r="AC308" i="1"/>
  <c r="X310" i="1"/>
  <c r="Y310" i="1" s="1"/>
  <c r="AK302" i="1"/>
  <c r="AC102" i="1"/>
  <c r="AI103" i="1"/>
  <c r="AJ103" i="1" s="1"/>
  <c r="AO106" i="1"/>
  <c r="AC115" i="1"/>
  <c r="AI116" i="1"/>
  <c r="AJ116" i="1" s="1"/>
  <c r="AF128" i="1"/>
  <c r="AG128" i="1" s="1"/>
  <c r="AH128" i="1" s="1"/>
  <c r="AK128" i="1" s="1"/>
  <c r="AC136" i="1"/>
  <c r="AI158" i="1"/>
  <c r="AJ158" i="1" s="1"/>
  <c r="AK158" i="1" s="1"/>
  <c r="AV159" i="1"/>
  <c r="AV184" i="1"/>
  <c r="AQ185" i="1"/>
  <c r="AM189" i="1"/>
  <c r="AN189" i="1" s="1"/>
  <c r="AO189" i="1" s="1"/>
  <c r="AP189" i="1" s="1"/>
  <c r="AF191" i="1"/>
  <c r="AG191" i="1" s="1"/>
  <c r="AH191" i="1" s="1"/>
  <c r="AW202" i="1"/>
  <c r="AZ202" i="1" s="1"/>
  <c r="BA202" i="1" s="1"/>
  <c r="AF204" i="1"/>
  <c r="AG204" i="1" s="1"/>
  <c r="AH204" i="1" s="1"/>
  <c r="AF208" i="1"/>
  <c r="AG208" i="1" s="1"/>
  <c r="AH208" i="1" s="1"/>
  <c r="AW209" i="1"/>
  <c r="AX209" i="1" s="1"/>
  <c r="AF210" i="1"/>
  <c r="AG210" i="1" s="1"/>
  <c r="AH210" i="1" s="1"/>
  <c r="AC282" i="1"/>
  <c r="AK232" i="1"/>
  <c r="AC213" i="1"/>
  <c r="AA213" i="1"/>
  <c r="AV216" i="1"/>
  <c r="AY216" i="1"/>
  <c r="AQ216" i="1"/>
  <c r="AM216" i="1"/>
  <c r="AN216" i="1" s="1"/>
  <c r="AO216" i="1" s="1"/>
  <c r="AP216" i="1" s="1"/>
  <c r="AI216" i="1"/>
  <c r="AJ216" i="1" s="1"/>
  <c r="AF216" i="1"/>
  <c r="AG216" i="1" s="1"/>
  <c r="AH216" i="1" s="1"/>
  <c r="AI256" i="1"/>
  <c r="AJ256" i="1" s="1"/>
  <c r="AY256" i="1"/>
  <c r="AM256" i="1"/>
  <c r="AN256" i="1" s="1"/>
  <c r="AO256" i="1" s="1"/>
  <c r="AP256" i="1" s="1"/>
  <c r="AC301" i="1"/>
  <c r="AA301" i="1"/>
  <c r="AI146" i="1"/>
  <c r="AJ146" i="1" s="1"/>
  <c r="AI152" i="1"/>
  <c r="AJ152" i="1" s="1"/>
  <c r="AI157" i="1"/>
  <c r="AJ157" i="1" s="1"/>
  <c r="AK157" i="1" s="1"/>
  <c r="AI163" i="1"/>
  <c r="AJ163" i="1" s="1"/>
  <c r="AI164" i="1"/>
  <c r="AJ164" i="1" s="1"/>
  <c r="AI176" i="1"/>
  <c r="AJ176" i="1" s="1"/>
  <c r="AF192" i="1"/>
  <c r="AG192" i="1" s="1"/>
  <c r="AH192" i="1" s="1"/>
  <c r="AM195" i="1"/>
  <c r="AN195" i="1" s="1"/>
  <c r="AO195" i="1" s="1"/>
  <c r="AP195" i="1" s="1"/>
  <c r="AY195" i="1"/>
  <c r="AI199" i="1"/>
  <c r="AJ199" i="1" s="1"/>
  <c r="AF199" i="1"/>
  <c r="AG199" i="1" s="1"/>
  <c r="AH199" i="1" s="1"/>
  <c r="AK199" i="1" s="1"/>
  <c r="AV199" i="1"/>
  <c r="AV207" i="1"/>
  <c r="AV219" i="1"/>
  <c r="AY219" i="1"/>
  <c r="AQ219" i="1"/>
  <c r="AM219" i="1"/>
  <c r="AN219" i="1" s="1"/>
  <c r="AO219" i="1" s="1"/>
  <c r="AP219" i="1" s="1"/>
  <c r="AA231" i="1"/>
  <c r="AC231" i="1"/>
  <c r="AF239" i="1"/>
  <c r="AG239" i="1" s="1"/>
  <c r="AH239" i="1" s="1"/>
  <c r="AY239" i="1"/>
  <c r="AV239" i="1"/>
  <c r="AQ239" i="1"/>
  <c r="AM239" i="1"/>
  <c r="AN239" i="1" s="1"/>
  <c r="AO239" i="1" s="1"/>
  <c r="AP239" i="1" s="1"/>
  <c r="AI239" i="1"/>
  <c r="AJ239" i="1" s="1"/>
  <c r="AF256" i="1"/>
  <c r="AG256" i="1" s="1"/>
  <c r="AH256" i="1" s="1"/>
  <c r="AV258" i="1"/>
  <c r="AQ258" i="1"/>
  <c r="AM260" i="1"/>
  <c r="AN260" i="1" s="1"/>
  <c r="AO260" i="1" s="1"/>
  <c r="AP260" i="1" s="1"/>
  <c r="AF273" i="1"/>
  <c r="AG273" i="1" s="1"/>
  <c r="AH273" i="1" s="1"/>
  <c r="AY296" i="1"/>
  <c r="AV296" i="1"/>
  <c r="AI296" i="1"/>
  <c r="AJ296" i="1" s="1"/>
  <c r="AF296" i="1"/>
  <c r="AG296" i="1" s="1"/>
  <c r="AH296" i="1" s="1"/>
  <c r="AY323" i="1"/>
  <c r="AW103" i="1"/>
  <c r="AZ103" i="1" s="1"/>
  <c r="BA103" i="1" s="1"/>
  <c r="AV104" i="1"/>
  <c r="AY106" i="1"/>
  <c r="AO108" i="1"/>
  <c r="AI112" i="1"/>
  <c r="AJ112" i="1" s="1"/>
  <c r="AK112" i="1" s="1"/>
  <c r="AO116" i="1"/>
  <c r="AA118" i="1"/>
  <c r="AO120" i="1"/>
  <c r="AA122" i="1"/>
  <c r="AI124" i="1"/>
  <c r="AJ124" i="1" s="1"/>
  <c r="AI128" i="1"/>
  <c r="AJ128" i="1" s="1"/>
  <c r="AV132" i="1"/>
  <c r="AW132" i="1" s="1"/>
  <c r="AO136" i="1"/>
  <c r="AV146" i="1"/>
  <c r="AW146" i="1" s="1"/>
  <c r="AQ152" i="1"/>
  <c r="AV153" i="1"/>
  <c r="AW153" i="1" s="1"/>
  <c r="AK156" i="1"/>
  <c r="AQ157" i="1"/>
  <c r="AV158" i="1"/>
  <c r="AV162" i="1"/>
  <c r="AW162" i="1" s="1"/>
  <c r="AZ162" i="1" s="1"/>
  <c r="BA162" i="1" s="1"/>
  <c r="AI165" i="1"/>
  <c r="AJ165" i="1" s="1"/>
  <c r="AC170" i="1"/>
  <c r="AV175" i="1"/>
  <c r="AW175" i="1" s="1"/>
  <c r="AX175" i="1" s="1"/>
  <c r="AI177" i="1"/>
  <c r="AJ177" i="1" s="1"/>
  <c r="AI178" i="1"/>
  <c r="AJ178" i="1" s="1"/>
  <c r="AC180" i="1"/>
  <c r="AM186" i="1"/>
  <c r="AN186" i="1" s="1"/>
  <c r="AO186" i="1" s="1"/>
  <c r="AP186" i="1" s="1"/>
  <c r="AF187" i="1"/>
  <c r="AG187" i="1" s="1"/>
  <c r="AH187" i="1" s="1"/>
  <c r="AM191" i="1"/>
  <c r="AN191" i="1" s="1"/>
  <c r="AO191" i="1" s="1"/>
  <c r="AP191" i="1" s="1"/>
  <c r="AC193" i="1"/>
  <c r="AF195" i="1"/>
  <c r="AG195" i="1" s="1"/>
  <c r="AH195" i="1" s="1"/>
  <c r="AW198" i="1"/>
  <c r="AX198" i="1" s="1"/>
  <c r="AQ200" i="1"/>
  <c r="AM200" i="1"/>
  <c r="AN200" i="1" s="1"/>
  <c r="AO200" i="1" s="1"/>
  <c r="AP200" i="1" s="1"/>
  <c r="AF200" i="1"/>
  <c r="AG200" i="1" s="1"/>
  <c r="AH200" i="1" s="1"/>
  <c r="AK200" i="1" s="1"/>
  <c r="AX204" i="1"/>
  <c r="AV205" i="1"/>
  <c r="AQ205" i="1"/>
  <c r="AM205" i="1"/>
  <c r="AN205" i="1" s="1"/>
  <c r="AO205" i="1" s="1"/>
  <c r="AP205" i="1" s="1"/>
  <c r="AI205" i="1"/>
  <c r="AJ205" i="1" s="1"/>
  <c r="AV214" i="1"/>
  <c r="AY214" i="1"/>
  <c r="AQ214" i="1"/>
  <c r="AM214" i="1"/>
  <c r="AN214" i="1" s="1"/>
  <c r="AO214" i="1" s="1"/>
  <c r="AP214" i="1" s="1"/>
  <c r="AF214" i="1"/>
  <c r="AG214" i="1" s="1"/>
  <c r="AH214" i="1" s="1"/>
  <c r="AF219" i="1"/>
  <c r="AG219" i="1" s="1"/>
  <c r="AH219" i="1" s="1"/>
  <c r="AA240" i="1"/>
  <c r="AC240" i="1"/>
  <c r="AI258" i="1"/>
  <c r="AJ258" i="1" s="1"/>
  <c r="AY284" i="1"/>
  <c r="AM284" i="1"/>
  <c r="AN284" i="1" s="1"/>
  <c r="AO284" i="1" s="1"/>
  <c r="AP284" i="1" s="1"/>
  <c r="AW308" i="1"/>
  <c r="AX308" i="1" s="1"/>
  <c r="AF102" i="1"/>
  <c r="AG102" i="1" s="1"/>
  <c r="AH102" i="1" s="1"/>
  <c r="AC127" i="1"/>
  <c r="AM102" i="1"/>
  <c r="AN102" i="1" s="1"/>
  <c r="AV164" i="1"/>
  <c r="AW164" i="1" s="1"/>
  <c r="AC182" i="1"/>
  <c r="AK205" i="1"/>
  <c r="AV250" i="1"/>
  <c r="AY250" i="1"/>
  <c r="AM250" i="1"/>
  <c r="AN250" i="1" s="1"/>
  <c r="AO250" i="1" s="1"/>
  <c r="AP250" i="1" s="1"/>
  <c r="AI250" i="1"/>
  <c r="AJ250" i="1" s="1"/>
  <c r="AC305" i="1"/>
  <c r="AA305" i="1"/>
  <c r="AO102" i="1"/>
  <c r="AA108" i="1"/>
  <c r="AO112" i="1"/>
  <c r="AC120" i="1"/>
  <c r="AV124" i="1"/>
  <c r="AV128" i="1"/>
  <c r="AW128" i="1" s="1"/>
  <c r="AX128" i="1" s="1"/>
  <c r="AA132" i="1"/>
  <c r="AY134" i="1"/>
  <c r="AI145" i="1"/>
  <c r="AJ145" i="1" s="1"/>
  <c r="AI150" i="1"/>
  <c r="AJ150" i="1" s="1"/>
  <c r="AW150" i="1" s="1"/>
  <c r="AQ151" i="1"/>
  <c r="AQ156" i="1"/>
  <c r="AC163" i="1"/>
  <c r="AV165" i="1"/>
  <c r="AI169" i="1"/>
  <c r="AJ169" i="1" s="1"/>
  <c r="AI170" i="1"/>
  <c r="AJ170" i="1" s="1"/>
  <c r="AC172" i="1"/>
  <c r="AV177" i="1"/>
  <c r="AV178" i="1"/>
  <c r="AI180" i="1"/>
  <c r="AJ180" i="1" s="1"/>
  <c r="AC183" i="1"/>
  <c r="AC184" i="1"/>
  <c r="AY186" i="1"/>
  <c r="AM187" i="1"/>
  <c r="AN187" i="1" s="1"/>
  <c r="AO187" i="1" s="1"/>
  <c r="AP187" i="1" s="1"/>
  <c r="AC189" i="1"/>
  <c r="AY191" i="1"/>
  <c r="AF193" i="1"/>
  <c r="AG193" i="1" s="1"/>
  <c r="AH193" i="1" s="1"/>
  <c r="AW194" i="1"/>
  <c r="AX194" i="1" s="1"/>
  <c r="AY194" i="1"/>
  <c r="AI195" i="1"/>
  <c r="AJ195" i="1" s="1"/>
  <c r="AQ199" i="1"/>
  <c r="AV200" i="1"/>
  <c r="AW200" i="1" s="1"/>
  <c r="AY205" i="1"/>
  <c r="AF244" i="1"/>
  <c r="AG244" i="1" s="1"/>
  <c r="AH244" i="1" s="1"/>
  <c r="AY244" i="1"/>
  <c r="AV244" i="1"/>
  <c r="AQ244" i="1"/>
  <c r="AM244" i="1"/>
  <c r="AN244" i="1" s="1"/>
  <c r="AO244" i="1" s="1"/>
  <c r="AP244" i="1" s="1"/>
  <c r="AF250" i="1"/>
  <c r="AG250" i="1" s="1"/>
  <c r="AH250" i="1" s="1"/>
  <c r="AK250" i="1" s="1"/>
  <c r="AA268" i="1"/>
  <c r="AC268" i="1"/>
  <c r="AM272" i="1"/>
  <c r="AN272" i="1" s="1"/>
  <c r="AO272" i="1" s="1"/>
  <c r="AP272" i="1" s="1"/>
  <c r="AF289" i="1"/>
  <c r="AG289" i="1" s="1"/>
  <c r="AH289" i="1" s="1"/>
  <c r="AC304" i="1"/>
  <c r="AA304" i="1"/>
  <c r="AV319" i="1"/>
  <c r="AW319" i="1" s="1"/>
  <c r="AY319" i="1"/>
  <c r="AK152" i="1"/>
  <c r="AA126" i="1"/>
  <c r="AW136" i="1"/>
  <c r="AX136" i="1" s="1"/>
  <c r="AI151" i="1"/>
  <c r="AJ151" i="1" s="1"/>
  <c r="AK151" i="1" s="1"/>
  <c r="AV157" i="1"/>
  <c r="AC171" i="1"/>
  <c r="AV176" i="1"/>
  <c r="AC181" i="1"/>
  <c r="AM192" i="1"/>
  <c r="AN192" i="1" s="1"/>
  <c r="AO192" i="1" s="1"/>
  <c r="AP192" i="1" s="1"/>
  <c r="AM199" i="1"/>
  <c r="AN199" i="1" s="1"/>
  <c r="AO199" i="1" s="1"/>
  <c r="AP199" i="1" s="1"/>
  <c r="AK203" i="1"/>
  <c r="AF237" i="1"/>
  <c r="AG237" i="1" s="1"/>
  <c r="AH237" i="1" s="1"/>
  <c r="AY237" i="1"/>
  <c r="AV237" i="1"/>
  <c r="AQ237" i="1"/>
  <c r="AM237" i="1"/>
  <c r="AN237" i="1" s="1"/>
  <c r="AO237" i="1" s="1"/>
  <c r="AP237" i="1" s="1"/>
  <c r="AI237" i="1"/>
  <c r="AJ237" i="1" s="1"/>
  <c r="AY295" i="1"/>
  <c r="AV295" i="1"/>
  <c r="AI295" i="1"/>
  <c r="AJ295" i="1" s="1"/>
  <c r="AW295" i="1" s="1"/>
  <c r="AY303" i="1"/>
  <c r="AV303" i="1"/>
  <c r="AI303" i="1"/>
  <c r="AJ303" i="1" s="1"/>
  <c r="AF303" i="1"/>
  <c r="AG303" i="1" s="1"/>
  <c r="AH303" i="1" s="1"/>
  <c r="AK303" i="1" s="1"/>
  <c r="AA102" i="1"/>
  <c r="AV102" i="1"/>
  <c r="AF104" i="1"/>
  <c r="AG104" i="1" s="1"/>
  <c r="AH104" i="1" s="1"/>
  <c r="AK104" i="1" s="1"/>
  <c r="AI110" i="1"/>
  <c r="AJ110" i="1" s="1"/>
  <c r="AK110" i="1" s="1"/>
  <c r="AV112" i="1"/>
  <c r="AA116" i="1"/>
  <c r="AV118" i="1"/>
  <c r="AA120" i="1"/>
  <c r="AV122" i="1"/>
  <c r="AA128" i="1"/>
  <c r="AV130" i="1"/>
  <c r="AF140" i="1"/>
  <c r="AG140" i="1" s="1"/>
  <c r="AH140" i="1" s="1"/>
  <c r="AK140" i="1" s="1"/>
  <c r="AQ150" i="1"/>
  <c r="AV151" i="1"/>
  <c r="AI155" i="1"/>
  <c r="AJ155" i="1" s="1"/>
  <c r="AK155" i="1" s="1"/>
  <c r="AV156" i="1"/>
  <c r="AW156" i="1" s="1"/>
  <c r="AX156" i="1" s="1"/>
  <c r="AI160" i="1"/>
  <c r="AJ160" i="1" s="1"/>
  <c r="AK160" i="1" s="1"/>
  <c r="AC165" i="1"/>
  <c r="AV166" i="1"/>
  <c r="AW166" i="1" s="1"/>
  <c r="AX166" i="1" s="1"/>
  <c r="AV167" i="1"/>
  <c r="AW167" i="1" s="1"/>
  <c r="AX167" i="1" s="1"/>
  <c r="AV168" i="1"/>
  <c r="AW168" i="1" s="1"/>
  <c r="AX168" i="1" s="1"/>
  <c r="AI171" i="1"/>
  <c r="AJ171" i="1" s="1"/>
  <c r="AW171" i="1" s="1"/>
  <c r="AX171" i="1" s="1"/>
  <c r="AI181" i="1"/>
  <c r="AJ181" i="1" s="1"/>
  <c r="AW181" i="1" s="1"/>
  <c r="AI182" i="1"/>
  <c r="AJ182" i="1" s="1"/>
  <c r="AW182" i="1" s="1"/>
  <c r="AX182" i="1" s="1"/>
  <c r="AC185" i="1"/>
  <c r="AQ187" i="1"/>
  <c r="AM188" i="1"/>
  <c r="AN188" i="1" s="1"/>
  <c r="AO188" i="1" s="1"/>
  <c r="AP188" i="1" s="1"/>
  <c r="AQ192" i="1"/>
  <c r="AF194" i="1"/>
  <c r="AG194" i="1" s="1"/>
  <c r="AH194" i="1" s="1"/>
  <c r="AK194" i="1" s="1"/>
  <c r="AY199" i="1"/>
  <c r="AY200" i="1"/>
  <c r="AA206" i="1"/>
  <c r="AC206" i="1"/>
  <c r="AI244" i="1"/>
  <c r="AJ244" i="1" s="1"/>
  <c r="AY271" i="1"/>
  <c r="AM271" i="1"/>
  <c r="AN271" i="1" s="1"/>
  <c r="AO271" i="1" s="1"/>
  <c r="AP271" i="1" s="1"/>
  <c r="AA276" i="1"/>
  <c r="AY283" i="1"/>
  <c r="AM283" i="1"/>
  <c r="AN283" i="1" s="1"/>
  <c r="AO283" i="1" s="1"/>
  <c r="AP283" i="1" s="1"/>
  <c r="AF283" i="1"/>
  <c r="AG283" i="1" s="1"/>
  <c r="AH283" i="1" s="1"/>
  <c r="AQ207" i="1"/>
  <c r="AM207" i="1"/>
  <c r="AN207" i="1" s="1"/>
  <c r="AO207" i="1" s="1"/>
  <c r="AP207" i="1" s="1"/>
  <c r="AI207" i="1"/>
  <c r="AJ207" i="1" s="1"/>
  <c r="AW207" i="1" s="1"/>
  <c r="AZ207" i="1" s="1"/>
  <c r="BA207" i="1" s="1"/>
  <c r="AF207" i="1"/>
  <c r="AG207" i="1" s="1"/>
  <c r="AH207" i="1" s="1"/>
  <c r="AY232" i="1"/>
  <c r="AV232" i="1"/>
  <c r="AQ232" i="1"/>
  <c r="AM232" i="1"/>
  <c r="AN232" i="1" s="1"/>
  <c r="AO232" i="1" s="1"/>
  <c r="AP232" i="1" s="1"/>
  <c r="AI232" i="1"/>
  <c r="AJ232" i="1" s="1"/>
  <c r="AF245" i="1"/>
  <c r="AG245" i="1" s="1"/>
  <c r="AH245" i="1" s="1"/>
  <c r="AY245" i="1"/>
  <c r="AV245" i="1"/>
  <c r="AQ245" i="1"/>
  <c r="AM245" i="1"/>
  <c r="AN245" i="1" s="1"/>
  <c r="AO245" i="1" s="1"/>
  <c r="AP245" i="1" s="1"/>
  <c r="AI245" i="1"/>
  <c r="AJ245" i="1" s="1"/>
  <c r="AY306" i="1"/>
  <c r="AV306" i="1"/>
  <c r="AQ306" i="1"/>
  <c r="AI306" i="1"/>
  <c r="AJ306" i="1" s="1"/>
  <c r="AW306" i="1" s="1"/>
  <c r="AF124" i="1"/>
  <c r="AG124" i="1" s="1"/>
  <c r="AH124" i="1" s="1"/>
  <c r="AK124" i="1" s="1"/>
  <c r="AA114" i="1"/>
  <c r="AO124" i="1"/>
  <c r="AC140" i="1"/>
  <c r="AK150" i="1"/>
  <c r="AV152" i="1"/>
  <c r="AW152" i="1" s="1"/>
  <c r="AV163" i="1"/>
  <c r="AY102" i="1"/>
  <c r="AW104" i="1"/>
  <c r="AX104" i="1" s="1"/>
  <c r="AC134" i="1"/>
  <c r="AQ155" i="1"/>
  <c r="AV169" i="1"/>
  <c r="AV170" i="1"/>
  <c r="AC175" i="1"/>
  <c r="AV180" i="1"/>
  <c r="AI183" i="1"/>
  <c r="AJ183" i="1" s="1"/>
  <c r="AW183" i="1" s="1"/>
  <c r="AX183" i="1" s="1"/>
  <c r="AI184" i="1"/>
  <c r="AJ184" i="1" s="1"/>
  <c r="AW184" i="1" s="1"/>
  <c r="AX184" i="1" s="1"/>
  <c r="AY187" i="1"/>
  <c r="AF189" i="1"/>
  <c r="AG189" i="1" s="1"/>
  <c r="AH189" i="1" s="1"/>
  <c r="AY192" i="1"/>
  <c r="AM193" i="1"/>
  <c r="AN193" i="1" s="1"/>
  <c r="AO193" i="1" s="1"/>
  <c r="AP193" i="1" s="1"/>
  <c r="AQ195" i="1"/>
  <c r="AA199" i="1"/>
  <c r="AC199" i="1"/>
  <c r="AV220" i="1"/>
  <c r="AY220" i="1"/>
  <c r="AQ220" i="1"/>
  <c r="AM220" i="1"/>
  <c r="AN220" i="1" s="1"/>
  <c r="AO220" i="1" s="1"/>
  <c r="AP220" i="1" s="1"/>
  <c r="AF220" i="1"/>
  <c r="AG220" i="1" s="1"/>
  <c r="AH220" i="1" s="1"/>
  <c r="AF238" i="1"/>
  <c r="AG238" i="1" s="1"/>
  <c r="AH238" i="1" s="1"/>
  <c r="AY238" i="1"/>
  <c r="AV238" i="1"/>
  <c r="AW238" i="1" s="1"/>
  <c r="AQ238" i="1"/>
  <c r="AM238" i="1"/>
  <c r="AN238" i="1" s="1"/>
  <c r="AO238" i="1" s="1"/>
  <c r="AP238" i="1" s="1"/>
  <c r="AI238" i="1"/>
  <c r="AJ238" i="1" s="1"/>
  <c r="AK294" i="1"/>
  <c r="AY299" i="1"/>
  <c r="AV299" i="1"/>
  <c r="AI299" i="1"/>
  <c r="AJ299" i="1" s="1"/>
  <c r="AK132" i="1"/>
  <c r="AV149" i="1"/>
  <c r="AQ154" i="1"/>
  <c r="AV155" i="1"/>
  <c r="AW160" i="1"/>
  <c r="AI173" i="1"/>
  <c r="AJ173" i="1" s="1"/>
  <c r="AW173" i="1" s="1"/>
  <c r="AI174" i="1"/>
  <c r="AJ174" i="1" s="1"/>
  <c r="AW174" i="1" s="1"/>
  <c r="AX174" i="1" s="1"/>
  <c r="AQ193" i="1"/>
  <c r="AV195" i="1"/>
  <c r="AK197" i="1"/>
  <c r="AF234" i="1"/>
  <c r="AG234" i="1" s="1"/>
  <c r="AH234" i="1" s="1"/>
  <c r="AY234" i="1"/>
  <c r="AM234" i="1"/>
  <c r="AN234" i="1" s="1"/>
  <c r="AO234" i="1" s="1"/>
  <c r="AP234" i="1" s="1"/>
  <c r="AI234" i="1"/>
  <c r="AJ234" i="1" s="1"/>
  <c r="AF236" i="1"/>
  <c r="AG236" i="1" s="1"/>
  <c r="AH236" i="1" s="1"/>
  <c r="AY236" i="1"/>
  <c r="AV236" i="1"/>
  <c r="AQ236" i="1"/>
  <c r="AM236" i="1"/>
  <c r="AN236" i="1" s="1"/>
  <c r="AO236" i="1" s="1"/>
  <c r="AP236" i="1" s="1"/>
  <c r="AI236" i="1"/>
  <c r="AJ236" i="1" s="1"/>
  <c r="AY288" i="1"/>
  <c r="AF288" i="1"/>
  <c r="AG288" i="1" s="1"/>
  <c r="AH288" i="1" s="1"/>
  <c r="AK299" i="1"/>
  <c r="AM201" i="1"/>
  <c r="AN201" i="1" s="1"/>
  <c r="AO201" i="1" s="1"/>
  <c r="AP201" i="1" s="1"/>
  <c r="AC202" i="1"/>
  <c r="AY202" i="1"/>
  <c r="AC204" i="1"/>
  <c r="AM206" i="1"/>
  <c r="AN206" i="1" s="1"/>
  <c r="AO206" i="1" s="1"/>
  <c r="AP206" i="1" s="1"/>
  <c r="AM208" i="1"/>
  <c r="AN208" i="1" s="1"/>
  <c r="AO208" i="1" s="1"/>
  <c r="AP208" i="1" s="1"/>
  <c r="AC209" i="1"/>
  <c r="AQ213" i="1"/>
  <c r="AC215" i="1"/>
  <c r="AQ215" i="1"/>
  <c r="AY217" i="1"/>
  <c r="AQ218" i="1"/>
  <c r="AC222" i="1"/>
  <c r="AM235" i="1"/>
  <c r="AN235" i="1" s="1"/>
  <c r="AO235" i="1" s="1"/>
  <c r="AP235" i="1" s="1"/>
  <c r="AC241" i="1"/>
  <c r="AQ242" i="1"/>
  <c r="AQ243" i="1"/>
  <c r="AV247" i="1"/>
  <c r="AW247" i="1" s="1"/>
  <c r="AV248" i="1"/>
  <c r="AI257" i="1"/>
  <c r="AJ257" i="1" s="1"/>
  <c r="AK257" i="1" s="1"/>
  <c r="AQ266" i="1"/>
  <c r="AA275" i="1"/>
  <c r="AV298" i="1"/>
  <c r="AW298" i="1" s="1"/>
  <c r="AM203" i="1"/>
  <c r="AN203" i="1" s="1"/>
  <c r="AO203" i="1" s="1"/>
  <c r="AP203" i="1" s="1"/>
  <c r="AY204" i="1"/>
  <c r="AZ204" i="1" s="1"/>
  <c r="BA204" i="1" s="1"/>
  <c r="AQ206" i="1"/>
  <c r="AQ208" i="1"/>
  <c r="AQ210" i="1"/>
  <c r="AF211" i="1"/>
  <c r="AG211" i="1" s="1"/>
  <c r="AH211" i="1" s="1"/>
  <c r="AF212" i="1"/>
  <c r="AG212" i="1" s="1"/>
  <c r="AH212" i="1" s="1"/>
  <c r="AY213" i="1"/>
  <c r="AC217" i="1"/>
  <c r="AY218" i="1"/>
  <c r="AC223" i="1"/>
  <c r="AC224" i="1"/>
  <c r="AC225" i="1"/>
  <c r="AC226" i="1"/>
  <c r="AC227" i="1"/>
  <c r="AC228" i="1"/>
  <c r="AC229" i="1"/>
  <c r="AC230" i="1"/>
  <c r="AV235" i="1"/>
  <c r="AW235" i="1" s="1"/>
  <c r="AV242" i="1"/>
  <c r="AV243" i="1"/>
  <c r="AW243" i="1" s="1"/>
  <c r="AY247" i="1"/>
  <c r="AY248" i="1"/>
  <c r="AQ249" i="1"/>
  <c r="AF253" i="1"/>
  <c r="AG253" i="1" s="1"/>
  <c r="AH253" i="1" s="1"/>
  <c r="AK253" i="1" s="1"/>
  <c r="AY266" i="1"/>
  <c r="AC269" i="1"/>
  <c r="AC275" i="1"/>
  <c r="AA280" i="1"/>
  <c r="AA281" i="1"/>
  <c r="AA286" i="1"/>
  <c r="AF292" i="1"/>
  <c r="AG292" i="1" s="1"/>
  <c r="AH292" i="1" s="1"/>
  <c r="AV294" i="1"/>
  <c r="AW294" i="1" s="1"/>
  <c r="AF300" i="1"/>
  <c r="AG300" i="1" s="1"/>
  <c r="AH300" i="1" s="1"/>
  <c r="AC302" i="1"/>
  <c r="AV302" i="1"/>
  <c r="AW302" i="1" s="1"/>
  <c r="AZ302" i="1" s="1"/>
  <c r="BA302" i="1" s="1"/>
  <c r="AV305" i="1"/>
  <c r="AW305" i="1" s="1"/>
  <c r="AQ308" i="1"/>
  <c r="AK204" i="1"/>
  <c r="AK209" i="1"/>
  <c r="AM233" i="1"/>
  <c r="AN233" i="1" s="1"/>
  <c r="AO233" i="1" s="1"/>
  <c r="AP233" i="1" s="1"/>
  <c r="AI240" i="1"/>
  <c r="AJ240" i="1" s="1"/>
  <c r="AK240" i="1" s="1"/>
  <c r="AY242" i="1"/>
  <c r="AY243" i="1"/>
  <c r="AI246" i="1"/>
  <c r="AJ246" i="1" s="1"/>
  <c r="AK246" i="1" s="1"/>
  <c r="AC247" i="1"/>
  <c r="AV249" i="1"/>
  <c r="AW249" i="1" s="1"/>
  <c r="AC252" i="1"/>
  <c r="AQ257" i="1"/>
  <c r="AA274" i="1"/>
  <c r="AA279" i="1"/>
  <c r="AC293" i="1"/>
  <c r="AA294" i="1"/>
  <c r="AC295" i="1"/>
  <c r="AC299" i="1"/>
  <c r="AI300" i="1"/>
  <c r="AJ300" i="1" s="1"/>
  <c r="AW300" i="1" s="1"/>
  <c r="AX300" i="1" s="1"/>
  <c r="AC306" i="1"/>
  <c r="AA308" i="1"/>
  <c r="AV308" i="1"/>
  <c r="AI309" i="1"/>
  <c r="AI312" i="1"/>
  <c r="AV203" i="1"/>
  <c r="AW203" i="1" s="1"/>
  <c r="AY206" i="1"/>
  <c r="AF217" i="1"/>
  <c r="AG217" i="1" s="1"/>
  <c r="AH217" i="1" s="1"/>
  <c r="AY235" i="1"/>
  <c r="AM240" i="1"/>
  <c r="AN240" i="1" s="1"/>
  <c r="AO240" i="1" s="1"/>
  <c r="AP240" i="1" s="1"/>
  <c r="AM241" i="1"/>
  <c r="AN241" i="1" s="1"/>
  <c r="AO241" i="1" s="1"/>
  <c r="AP241" i="1" s="1"/>
  <c r="AM246" i="1"/>
  <c r="AN246" i="1" s="1"/>
  <c r="AO246" i="1" s="1"/>
  <c r="AP246" i="1" s="1"/>
  <c r="AY249" i="1"/>
  <c r="AZ249" i="1" s="1"/>
  <c r="BA249" i="1" s="1"/>
  <c r="AM255" i="1"/>
  <c r="AN255" i="1" s="1"/>
  <c r="AO255" i="1" s="1"/>
  <c r="AP255" i="1" s="1"/>
  <c r="AY257" i="1"/>
  <c r="AC261" i="1"/>
  <c r="AF263" i="1"/>
  <c r="AG263" i="1" s="1"/>
  <c r="AH263" i="1" s="1"/>
  <c r="AC267" i="1"/>
  <c r="AF269" i="1"/>
  <c r="AG269" i="1" s="1"/>
  <c r="AH269" i="1" s="1"/>
  <c r="AA272" i="1"/>
  <c r="AF275" i="1"/>
  <c r="AG275" i="1" s="1"/>
  <c r="AH275" i="1" s="1"/>
  <c r="AM276" i="1"/>
  <c r="AN276" i="1" s="1"/>
  <c r="AO276" i="1" s="1"/>
  <c r="AP276" i="1" s="1"/>
  <c r="AC279" i="1"/>
  <c r="AA285" i="1"/>
  <c r="AC288" i="1"/>
  <c r="AF291" i="1"/>
  <c r="AG291" i="1" s="1"/>
  <c r="AH291" i="1" s="1"/>
  <c r="AC296" i="1"/>
  <c r="AK297" i="1"/>
  <c r="AC303" i="1"/>
  <c r="AF304" i="1"/>
  <c r="AG304" i="1" s="1"/>
  <c r="AH304" i="1" s="1"/>
  <c r="AK304" i="1" s="1"/>
  <c r="AV310" i="1"/>
  <c r="AW310" i="1" s="1"/>
  <c r="AC210" i="1"/>
  <c r="AY211" i="1"/>
  <c r="AI217" i="1"/>
  <c r="AJ217" i="1" s="1"/>
  <c r="AC218" i="1"/>
  <c r="AY221" i="1"/>
  <c r="AQ222" i="1"/>
  <c r="AM223" i="1"/>
  <c r="AN223" i="1" s="1"/>
  <c r="AO223" i="1" s="1"/>
  <c r="AP223" i="1" s="1"/>
  <c r="AM224" i="1"/>
  <c r="AN224" i="1" s="1"/>
  <c r="AO224" i="1" s="1"/>
  <c r="AP224" i="1" s="1"/>
  <c r="AM225" i="1"/>
  <c r="AN225" i="1" s="1"/>
  <c r="AO225" i="1" s="1"/>
  <c r="AP225" i="1" s="1"/>
  <c r="AM226" i="1"/>
  <c r="AN226" i="1" s="1"/>
  <c r="AO226" i="1" s="1"/>
  <c r="AP226" i="1" s="1"/>
  <c r="AM227" i="1"/>
  <c r="AN227" i="1" s="1"/>
  <c r="AO227" i="1" s="1"/>
  <c r="AP227" i="1" s="1"/>
  <c r="AM228" i="1"/>
  <c r="AN228" i="1" s="1"/>
  <c r="AO228" i="1" s="1"/>
  <c r="AP228" i="1" s="1"/>
  <c r="AM229" i="1"/>
  <c r="AN229" i="1" s="1"/>
  <c r="AO229" i="1" s="1"/>
  <c r="AP229" i="1" s="1"/>
  <c r="AM230" i="1"/>
  <c r="AN230" i="1" s="1"/>
  <c r="AO230" i="1" s="1"/>
  <c r="AP230" i="1" s="1"/>
  <c r="AV233" i="1"/>
  <c r="AQ240" i="1"/>
  <c r="AK248" i="1"/>
  <c r="AC249" i="1"/>
  <c r="AI252" i="1"/>
  <c r="AJ252" i="1" s="1"/>
  <c r="AW252" i="1" s="1"/>
  <c r="AI254" i="1"/>
  <c r="AJ254" i="1" s="1"/>
  <c r="AQ263" i="1"/>
  <c r="AC265" i="1"/>
  <c r="AA271" i="1"/>
  <c r="AA273" i="1"/>
  <c r="AA278" i="1"/>
  <c r="AA284" i="1"/>
  <c r="AC285" i="1"/>
  <c r="AC292" i="1"/>
  <c r="AA293" i="1"/>
  <c r="AA295" i="1"/>
  <c r="AC300" i="1"/>
  <c r="AK301" i="1"/>
  <c r="AY321" i="1"/>
  <c r="AZ321" i="1" s="1"/>
  <c r="BA321" i="1" s="1"/>
  <c r="AK201" i="1"/>
  <c r="AC205" i="1"/>
  <c r="AK208" i="1"/>
  <c r="AQ212" i="1"/>
  <c r="AF213" i="1"/>
  <c r="AG213" i="1" s="1"/>
  <c r="AH213" i="1" s="1"/>
  <c r="AC219" i="1"/>
  <c r="AY222" i="1"/>
  <c r="AY223" i="1"/>
  <c r="AY224" i="1"/>
  <c r="AY225" i="1"/>
  <c r="AY226" i="1"/>
  <c r="AY227" i="1"/>
  <c r="AK243" i="1"/>
  <c r="AK249" i="1"/>
  <c r="AK298" i="1"/>
  <c r="AW304" i="1"/>
  <c r="AK305" i="1"/>
  <c r="AW307" i="1"/>
  <c r="AZ307" i="1" s="1"/>
  <c r="BA307" i="1" s="1"/>
  <c r="Y8" i="1"/>
  <c r="R9" i="1"/>
  <c r="AD8" i="1"/>
  <c r="AX103" i="1"/>
  <c r="AW102" i="1"/>
  <c r="AZ106" i="1"/>
  <c r="BA106" i="1" s="1"/>
  <c r="AK108" i="1"/>
  <c r="AW109" i="1"/>
  <c r="AY115" i="1"/>
  <c r="AO115" i="1"/>
  <c r="AF115" i="1"/>
  <c r="AG115" i="1" s="1"/>
  <c r="AH115" i="1" s="1"/>
  <c r="AV115" i="1"/>
  <c r="AM115" i="1"/>
  <c r="AN115" i="1" s="1"/>
  <c r="AI115" i="1"/>
  <c r="AJ115" i="1" s="1"/>
  <c r="AZ104" i="1"/>
  <c r="BA104" i="1" s="1"/>
  <c r="AX152" i="1"/>
  <c r="AC154" i="1"/>
  <c r="AA154" i="1"/>
  <c r="AK102" i="1"/>
  <c r="AC108" i="1"/>
  <c r="AC125" i="1"/>
  <c r="AA125" i="1"/>
  <c r="AC106" i="1"/>
  <c r="AA106" i="1"/>
  <c r="AA107" i="1"/>
  <c r="AC107" i="1"/>
  <c r="AF143" i="1"/>
  <c r="AG143" i="1" s="1"/>
  <c r="AH143" i="1" s="1"/>
  <c r="AY143" i="1"/>
  <c r="AM143" i="1"/>
  <c r="AN143" i="1" s="1"/>
  <c r="AO143" i="1" s="1"/>
  <c r="AP143" i="1" s="1"/>
  <c r="AQ143" i="1"/>
  <c r="AI143" i="1"/>
  <c r="AJ143" i="1" s="1"/>
  <c r="AV143" i="1"/>
  <c r="AO117" i="1"/>
  <c r="AF117" i="1"/>
  <c r="AG117" i="1" s="1"/>
  <c r="AH117" i="1" s="1"/>
  <c r="AK117" i="1" s="1"/>
  <c r="AM117" i="1"/>
  <c r="AN117" i="1" s="1"/>
  <c r="AY117" i="1"/>
  <c r="AV117" i="1"/>
  <c r="AI117" i="1"/>
  <c r="AJ117" i="1" s="1"/>
  <c r="AY131" i="1"/>
  <c r="AV131" i="1"/>
  <c r="AW131" i="1" s="1"/>
  <c r="AO131" i="1"/>
  <c r="AF131" i="1"/>
  <c r="AG131" i="1" s="1"/>
  <c r="AH131" i="1" s="1"/>
  <c r="AK131" i="1" s="1"/>
  <c r="AM131" i="1"/>
  <c r="AN131" i="1" s="1"/>
  <c r="AI131" i="1"/>
  <c r="AJ131" i="1" s="1"/>
  <c r="AX132" i="1"/>
  <c r="AC104" i="1"/>
  <c r="AV105" i="1"/>
  <c r="AY105" i="1"/>
  <c r="AI105" i="1"/>
  <c r="AJ105" i="1" s="1"/>
  <c r="AO105" i="1"/>
  <c r="AF105" i="1"/>
  <c r="AG105" i="1" s="1"/>
  <c r="AH105" i="1" s="1"/>
  <c r="AY107" i="1"/>
  <c r="AO107" i="1"/>
  <c r="AF107" i="1"/>
  <c r="AG107" i="1" s="1"/>
  <c r="AH107" i="1" s="1"/>
  <c r="AI107" i="1"/>
  <c r="AJ107" i="1" s="1"/>
  <c r="AV107" i="1"/>
  <c r="AW107" i="1" s="1"/>
  <c r="AI111" i="1"/>
  <c r="AJ111" i="1" s="1"/>
  <c r="AW111" i="1" s="1"/>
  <c r="AC116" i="1"/>
  <c r="AO121" i="1"/>
  <c r="AF121" i="1"/>
  <c r="AG121" i="1" s="1"/>
  <c r="AH121" i="1" s="1"/>
  <c r="AK121" i="1" s="1"/>
  <c r="AM121" i="1"/>
  <c r="AN121" i="1" s="1"/>
  <c r="AY121" i="1"/>
  <c r="AV121" i="1"/>
  <c r="AW121" i="1" s="1"/>
  <c r="AC129" i="1"/>
  <c r="AA129" i="1"/>
  <c r="AY135" i="1"/>
  <c r="AV135" i="1"/>
  <c r="AO135" i="1"/>
  <c r="AF135" i="1"/>
  <c r="AG135" i="1" s="1"/>
  <c r="AH135" i="1" s="1"/>
  <c r="AM109" i="1"/>
  <c r="AN109" i="1" s="1"/>
  <c r="AC110" i="1"/>
  <c r="AM111" i="1"/>
  <c r="AN111" i="1" s="1"/>
  <c r="AB112" i="1"/>
  <c r="AC112" i="1" s="1"/>
  <c r="AW116" i="1"/>
  <c r="AA119" i="1"/>
  <c r="AO125" i="1"/>
  <c r="AF125" i="1"/>
  <c r="AG125" i="1" s="1"/>
  <c r="AH125" i="1" s="1"/>
  <c r="AK125" i="1" s="1"/>
  <c r="AM125" i="1"/>
  <c r="AN125" i="1" s="1"/>
  <c r="AY125" i="1"/>
  <c r="AV125" i="1"/>
  <c r="AW125" i="1" s="1"/>
  <c r="AC130" i="1"/>
  <c r="AC133" i="1"/>
  <c r="AA133" i="1"/>
  <c r="AI135" i="1"/>
  <c r="AJ135" i="1" s="1"/>
  <c r="AK154" i="1"/>
  <c r="AC158" i="1"/>
  <c r="AA158" i="1"/>
  <c r="AO129" i="1"/>
  <c r="AF129" i="1"/>
  <c r="AG129" i="1" s="1"/>
  <c r="AH129" i="1" s="1"/>
  <c r="AM129" i="1"/>
  <c r="AN129" i="1" s="1"/>
  <c r="AY129" i="1"/>
  <c r="AV129" i="1"/>
  <c r="AC137" i="1"/>
  <c r="AA137" i="1"/>
  <c r="AV108" i="1"/>
  <c r="AW108" i="1" s="1"/>
  <c r="AC109" i="1"/>
  <c r="AA110" i="1"/>
  <c r="AC113" i="1"/>
  <c r="AA113" i="1"/>
  <c r="AO114" i="1"/>
  <c r="AF114" i="1"/>
  <c r="AG114" i="1" s="1"/>
  <c r="AH114" i="1" s="1"/>
  <c r="AM114" i="1"/>
  <c r="AN114" i="1" s="1"/>
  <c r="AI114" i="1"/>
  <c r="AJ114" i="1" s="1"/>
  <c r="AW114" i="1" s="1"/>
  <c r="AA127" i="1"/>
  <c r="AO133" i="1"/>
  <c r="AF133" i="1"/>
  <c r="AG133" i="1" s="1"/>
  <c r="AH133" i="1" s="1"/>
  <c r="AM133" i="1"/>
  <c r="AN133" i="1" s="1"/>
  <c r="AY133" i="1"/>
  <c r="AV133" i="1"/>
  <c r="AF148" i="1"/>
  <c r="AG148" i="1" s="1"/>
  <c r="AH148" i="1" s="1"/>
  <c r="AY148" i="1"/>
  <c r="AM148" i="1"/>
  <c r="AN148" i="1" s="1"/>
  <c r="AO148" i="1" s="1"/>
  <c r="AP148" i="1" s="1"/>
  <c r="AV148" i="1"/>
  <c r="AI148" i="1"/>
  <c r="AJ148" i="1" s="1"/>
  <c r="AO109" i="1"/>
  <c r="AF109" i="1"/>
  <c r="AG109" i="1" s="1"/>
  <c r="AH109" i="1" s="1"/>
  <c r="AK109" i="1" s="1"/>
  <c r="AY109" i="1"/>
  <c r="AC117" i="1"/>
  <c r="AA117" i="1"/>
  <c r="AY119" i="1"/>
  <c r="AV119" i="1"/>
  <c r="AO119" i="1"/>
  <c r="AF119" i="1"/>
  <c r="AG119" i="1" s="1"/>
  <c r="AH119" i="1" s="1"/>
  <c r="AC124" i="1"/>
  <c r="AI129" i="1"/>
  <c r="AJ129" i="1" s="1"/>
  <c r="AY137" i="1"/>
  <c r="AV137" i="1"/>
  <c r="AW137" i="1" s="1"/>
  <c r="AF137" i="1"/>
  <c r="AG137" i="1" s="1"/>
  <c r="AH137" i="1" s="1"/>
  <c r="AK137" i="1" s="1"/>
  <c r="AM137" i="1"/>
  <c r="AN137" i="1" s="1"/>
  <c r="AA139" i="1"/>
  <c r="AB139" i="1"/>
  <c r="AC139" i="1" s="1"/>
  <c r="AC141" i="1"/>
  <c r="AA141" i="1"/>
  <c r="AF144" i="1"/>
  <c r="AG144" i="1" s="1"/>
  <c r="AH144" i="1" s="1"/>
  <c r="AY144" i="1"/>
  <c r="AM144" i="1"/>
  <c r="AN144" i="1" s="1"/>
  <c r="AO144" i="1" s="1"/>
  <c r="AP144" i="1" s="1"/>
  <c r="AV144" i="1"/>
  <c r="AI144" i="1"/>
  <c r="AJ144" i="1" s="1"/>
  <c r="AC150" i="1"/>
  <c r="AA150" i="1"/>
  <c r="AX181" i="1"/>
  <c r="AX202" i="1"/>
  <c r="AY108" i="1"/>
  <c r="AV110" i="1"/>
  <c r="AC111" i="1"/>
  <c r="AI119" i="1"/>
  <c r="AJ119" i="1" s="1"/>
  <c r="AY123" i="1"/>
  <c r="AV123" i="1"/>
  <c r="AO123" i="1"/>
  <c r="AF123" i="1"/>
  <c r="AG123" i="1" s="1"/>
  <c r="AH123" i="1" s="1"/>
  <c r="AK123" i="1" s="1"/>
  <c r="AW124" i="1"/>
  <c r="AC128" i="1"/>
  <c r="AI133" i="1"/>
  <c r="AJ133" i="1" s="1"/>
  <c r="AA135" i="1"/>
  <c r="AY139" i="1"/>
  <c r="AO139" i="1"/>
  <c r="AF139" i="1"/>
  <c r="AG139" i="1" s="1"/>
  <c r="AH139" i="1" s="1"/>
  <c r="AV139" i="1"/>
  <c r="AM139" i="1"/>
  <c r="AN139" i="1" s="1"/>
  <c r="AI139" i="1"/>
  <c r="AJ139" i="1" s="1"/>
  <c r="AQ144" i="1"/>
  <c r="AC146" i="1"/>
  <c r="AA146" i="1"/>
  <c r="AQ148" i="1"/>
  <c r="AC155" i="1"/>
  <c r="AA155" i="1"/>
  <c r="AW161" i="1"/>
  <c r="AY111" i="1"/>
  <c r="AO111" i="1"/>
  <c r="AF111" i="1"/>
  <c r="AG111" i="1" s="1"/>
  <c r="AH111" i="1" s="1"/>
  <c r="AO113" i="1"/>
  <c r="AF113" i="1"/>
  <c r="AG113" i="1" s="1"/>
  <c r="AH113" i="1" s="1"/>
  <c r="AK113" i="1" s="1"/>
  <c r="AM113" i="1"/>
  <c r="AN113" i="1" s="1"/>
  <c r="AY113" i="1"/>
  <c r="AV113" i="1"/>
  <c r="AW113" i="1" s="1"/>
  <c r="AC121" i="1"/>
  <c r="AA121" i="1"/>
  <c r="AY127" i="1"/>
  <c r="AV127" i="1"/>
  <c r="AO127" i="1"/>
  <c r="AF127" i="1"/>
  <c r="AG127" i="1" s="1"/>
  <c r="AH127" i="1" s="1"/>
  <c r="AC142" i="1"/>
  <c r="AA142" i="1"/>
  <c r="AC145" i="1"/>
  <c r="AA145" i="1"/>
  <c r="AX153" i="1"/>
  <c r="AX173" i="1"/>
  <c r="AI118" i="1"/>
  <c r="AJ118" i="1" s="1"/>
  <c r="AW118" i="1" s="1"/>
  <c r="AI122" i="1"/>
  <c r="AJ122" i="1" s="1"/>
  <c r="AI126" i="1"/>
  <c r="AJ126" i="1" s="1"/>
  <c r="AW126" i="1" s="1"/>
  <c r="AI130" i="1"/>
  <c r="AJ130" i="1" s="1"/>
  <c r="AW130" i="1" s="1"/>
  <c r="AI134" i="1"/>
  <c r="AJ134" i="1" s="1"/>
  <c r="AW134" i="1" s="1"/>
  <c r="AO138" i="1"/>
  <c r="AF138" i="1"/>
  <c r="AG138" i="1" s="1"/>
  <c r="AH138" i="1" s="1"/>
  <c r="AM138" i="1"/>
  <c r="AN138" i="1" s="1"/>
  <c r="AC144" i="1"/>
  <c r="AA144" i="1"/>
  <c r="AW145" i="1"/>
  <c r="AW154" i="1"/>
  <c r="AC156" i="1"/>
  <c r="AA156" i="1"/>
  <c r="AK159" i="1"/>
  <c r="AM118" i="1"/>
  <c r="AN118" i="1" s="1"/>
  <c r="AM122" i="1"/>
  <c r="AN122" i="1" s="1"/>
  <c r="AM126" i="1"/>
  <c r="AN126" i="1" s="1"/>
  <c r="AM130" i="1"/>
  <c r="AN130" i="1" s="1"/>
  <c r="AM134" i="1"/>
  <c r="AN134" i="1" s="1"/>
  <c r="AI138" i="1"/>
  <c r="AJ138" i="1" s="1"/>
  <c r="AF145" i="1"/>
  <c r="AG145" i="1" s="1"/>
  <c r="AH145" i="1" s="1"/>
  <c r="AK145" i="1" s="1"/>
  <c r="AY145" i="1"/>
  <c r="AM145" i="1"/>
  <c r="AN145" i="1" s="1"/>
  <c r="AO145" i="1" s="1"/>
  <c r="AP145" i="1" s="1"/>
  <c r="AC147" i="1"/>
  <c r="AA147" i="1"/>
  <c r="AC153" i="1"/>
  <c r="AA153" i="1"/>
  <c r="AW159" i="1"/>
  <c r="AC161" i="1"/>
  <c r="AK162" i="1"/>
  <c r="AC166" i="1"/>
  <c r="AZ206" i="1"/>
  <c r="BA206" i="1" s="1"/>
  <c r="AX206" i="1"/>
  <c r="AC138" i="1"/>
  <c r="AF142" i="1"/>
  <c r="AG142" i="1" s="1"/>
  <c r="AH142" i="1" s="1"/>
  <c r="AY142" i="1"/>
  <c r="AM142" i="1"/>
  <c r="AN142" i="1" s="1"/>
  <c r="AO142" i="1" s="1"/>
  <c r="AP142" i="1" s="1"/>
  <c r="AV142" i="1"/>
  <c r="AF146" i="1"/>
  <c r="AG146" i="1" s="1"/>
  <c r="AH146" i="1" s="1"/>
  <c r="AY146" i="1"/>
  <c r="AM146" i="1"/>
  <c r="AN146" i="1" s="1"/>
  <c r="AO146" i="1" s="1"/>
  <c r="AP146" i="1" s="1"/>
  <c r="AC148" i="1"/>
  <c r="AA148" i="1"/>
  <c r="AW149" i="1"/>
  <c r="AC152" i="1"/>
  <c r="AA152" i="1"/>
  <c r="AW158" i="1"/>
  <c r="AC160" i="1"/>
  <c r="AA160" i="1"/>
  <c r="AA243" i="1"/>
  <c r="AC243" i="1"/>
  <c r="AY112" i="1"/>
  <c r="AY116" i="1"/>
  <c r="AF118" i="1"/>
  <c r="AG118" i="1" s="1"/>
  <c r="AH118" i="1" s="1"/>
  <c r="AK118" i="1" s="1"/>
  <c r="AY120" i="1"/>
  <c r="AF122" i="1"/>
  <c r="AG122" i="1" s="1"/>
  <c r="AH122" i="1" s="1"/>
  <c r="AK122" i="1" s="1"/>
  <c r="AY124" i="1"/>
  <c r="AF126" i="1"/>
  <c r="AG126" i="1" s="1"/>
  <c r="AH126" i="1" s="1"/>
  <c r="AY128" i="1"/>
  <c r="AZ128" i="1" s="1"/>
  <c r="BA128" i="1" s="1"/>
  <c r="AF130" i="1"/>
  <c r="AG130" i="1" s="1"/>
  <c r="AH130" i="1" s="1"/>
  <c r="AY132" i="1"/>
  <c r="AZ132" i="1" s="1"/>
  <c r="BA132" i="1" s="1"/>
  <c r="AF134" i="1"/>
  <c r="AG134" i="1" s="1"/>
  <c r="AH134" i="1" s="1"/>
  <c r="AK134" i="1" s="1"/>
  <c r="AY136" i="1"/>
  <c r="AZ136" i="1" s="1"/>
  <c r="BA136" i="1" s="1"/>
  <c r="AF141" i="1"/>
  <c r="AG141" i="1" s="1"/>
  <c r="AH141" i="1" s="1"/>
  <c r="AK141" i="1" s="1"/>
  <c r="AY141" i="1"/>
  <c r="AM141" i="1"/>
  <c r="AN141" i="1" s="1"/>
  <c r="AO141" i="1" s="1"/>
  <c r="AP141" i="1" s="1"/>
  <c r="AV141" i="1"/>
  <c r="AW141" i="1" s="1"/>
  <c r="AF147" i="1"/>
  <c r="AG147" i="1" s="1"/>
  <c r="AH147" i="1" s="1"/>
  <c r="AY147" i="1"/>
  <c r="AM147" i="1"/>
  <c r="AN147" i="1" s="1"/>
  <c r="AO147" i="1" s="1"/>
  <c r="AP147" i="1" s="1"/>
  <c r="AC149" i="1"/>
  <c r="AA149" i="1"/>
  <c r="AC151" i="1"/>
  <c r="AA151" i="1"/>
  <c r="AC159" i="1"/>
  <c r="AA159" i="1"/>
  <c r="AA161" i="1"/>
  <c r="AC164" i="1"/>
  <c r="AZ196" i="1"/>
  <c r="BA196" i="1" s="1"/>
  <c r="AX196" i="1"/>
  <c r="AA196" i="1"/>
  <c r="AC196" i="1"/>
  <c r="AV138" i="1"/>
  <c r="AM140" i="1"/>
  <c r="AN140" i="1" s="1"/>
  <c r="AY140" i="1"/>
  <c r="AI142" i="1"/>
  <c r="AJ142" i="1" s="1"/>
  <c r="AC143" i="1"/>
  <c r="AA143" i="1"/>
  <c r="AQ145" i="1"/>
  <c r="AI147" i="1"/>
  <c r="AJ147" i="1" s="1"/>
  <c r="AW147" i="1" s="1"/>
  <c r="AF149" i="1"/>
  <c r="AG149" i="1" s="1"/>
  <c r="AH149" i="1" s="1"/>
  <c r="AK149" i="1" s="1"/>
  <c r="AY149" i="1"/>
  <c r="AM149" i="1"/>
  <c r="AN149" i="1" s="1"/>
  <c r="AO149" i="1" s="1"/>
  <c r="AP149" i="1" s="1"/>
  <c r="AW155" i="1"/>
  <c r="AC157" i="1"/>
  <c r="AA157" i="1"/>
  <c r="AK161" i="1"/>
  <c r="AC162" i="1"/>
  <c r="AX164" i="1"/>
  <c r="AA191" i="1"/>
  <c r="AC191" i="1"/>
  <c r="AW220" i="1"/>
  <c r="AA234" i="1"/>
  <c r="AC234" i="1"/>
  <c r="AZ323" i="1"/>
  <c r="BA323" i="1" s="1"/>
  <c r="AX323" i="1"/>
  <c r="AM163" i="1"/>
  <c r="AN163" i="1" s="1"/>
  <c r="AO163" i="1" s="1"/>
  <c r="AP163" i="1" s="1"/>
  <c r="AY163" i="1"/>
  <c r="AM164" i="1"/>
  <c r="AN164" i="1" s="1"/>
  <c r="AO164" i="1" s="1"/>
  <c r="AP164" i="1" s="1"/>
  <c r="AY164" i="1"/>
  <c r="AZ164" i="1" s="1"/>
  <c r="BA164" i="1" s="1"/>
  <c r="AM165" i="1"/>
  <c r="AN165" i="1" s="1"/>
  <c r="AO165" i="1" s="1"/>
  <c r="AP165" i="1" s="1"/>
  <c r="AY165" i="1"/>
  <c r="AM166" i="1"/>
  <c r="AN166" i="1" s="1"/>
  <c r="AO166" i="1" s="1"/>
  <c r="AP166" i="1" s="1"/>
  <c r="AY166" i="1"/>
  <c r="AM167" i="1"/>
  <c r="AN167" i="1" s="1"/>
  <c r="AO167" i="1" s="1"/>
  <c r="AP167" i="1" s="1"/>
  <c r="AY167" i="1"/>
  <c r="AM168" i="1"/>
  <c r="AN168" i="1" s="1"/>
  <c r="AO168" i="1" s="1"/>
  <c r="AP168" i="1" s="1"/>
  <c r="AY168" i="1"/>
  <c r="AM169" i="1"/>
  <c r="AN169" i="1" s="1"/>
  <c r="AO169" i="1" s="1"/>
  <c r="AP169" i="1" s="1"/>
  <c r="AY169" i="1"/>
  <c r="AM170" i="1"/>
  <c r="AN170" i="1" s="1"/>
  <c r="AO170" i="1" s="1"/>
  <c r="AP170" i="1" s="1"/>
  <c r="AY170" i="1"/>
  <c r="AM171" i="1"/>
  <c r="AN171" i="1" s="1"/>
  <c r="AO171" i="1" s="1"/>
  <c r="AP171" i="1" s="1"/>
  <c r="AY171" i="1"/>
  <c r="AZ171" i="1" s="1"/>
  <c r="BA171" i="1" s="1"/>
  <c r="AM172" i="1"/>
  <c r="AN172" i="1" s="1"/>
  <c r="AO172" i="1" s="1"/>
  <c r="AP172" i="1" s="1"/>
  <c r="AY172" i="1"/>
  <c r="AZ172" i="1" s="1"/>
  <c r="BA172" i="1" s="1"/>
  <c r="AM173" i="1"/>
  <c r="AN173" i="1" s="1"/>
  <c r="AO173" i="1" s="1"/>
  <c r="AP173" i="1" s="1"/>
  <c r="AY173" i="1"/>
  <c r="AZ173" i="1" s="1"/>
  <c r="BA173" i="1" s="1"/>
  <c r="AM174" i="1"/>
  <c r="AN174" i="1" s="1"/>
  <c r="AO174" i="1" s="1"/>
  <c r="AP174" i="1" s="1"/>
  <c r="AY174" i="1"/>
  <c r="AZ174" i="1" s="1"/>
  <c r="BA174" i="1" s="1"/>
  <c r="AM175" i="1"/>
  <c r="AN175" i="1" s="1"/>
  <c r="AO175" i="1" s="1"/>
  <c r="AP175" i="1" s="1"/>
  <c r="AY175" i="1"/>
  <c r="AM176" i="1"/>
  <c r="AN176" i="1" s="1"/>
  <c r="AO176" i="1" s="1"/>
  <c r="AP176" i="1" s="1"/>
  <c r="AY176" i="1"/>
  <c r="AM177" i="1"/>
  <c r="AN177" i="1" s="1"/>
  <c r="AO177" i="1" s="1"/>
  <c r="AP177" i="1" s="1"/>
  <c r="AY177" i="1"/>
  <c r="AM178" i="1"/>
  <c r="AN178" i="1" s="1"/>
  <c r="AO178" i="1" s="1"/>
  <c r="AP178" i="1" s="1"/>
  <c r="AY178" i="1"/>
  <c r="AM179" i="1"/>
  <c r="AN179" i="1" s="1"/>
  <c r="AO179" i="1" s="1"/>
  <c r="AP179" i="1" s="1"/>
  <c r="AY179" i="1"/>
  <c r="AZ179" i="1" s="1"/>
  <c r="BA179" i="1" s="1"/>
  <c r="AM180" i="1"/>
  <c r="AN180" i="1" s="1"/>
  <c r="AO180" i="1" s="1"/>
  <c r="AP180" i="1" s="1"/>
  <c r="AY180" i="1"/>
  <c r="AM181" i="1"/>
  <c r="AN181" i="1" s="1"/>
  <c r="AO181" i="1" s="1"/>
  <c r="AP181" i="1" s="1"/>
  <c r="AY181" i="1"/>
  <c r="AZ181" i="1" s="1"/>
  <c r="BA181" i="1" s="1"/>
  <c r="AM182" i="1"/>
  <c r="AN182" i="1" s="1"/>
  <c r="AO182" i="1" s="1"/>
  <c r="AP182" i="1" s="1"/>
  <c r="AY182" i="1"/>
  <c r="AZ182" i="1" s="1"/>
  <c r="BA182" i="1" s="1"/>
  <c r="AM183" i="1"/>
  <c r="AN183" i="1" s="1"/>
  <c r="AO183" i="1" s="1"/>
  <c r="AP183" i="1" s="1"/>
  <c r="AY183" i="1"/>
  <c r="AM184" i="1"/>
  <c r="AN184" i="1" s="1"/>
  <c r="AO184" i="1" s="1"/>
  <c r="AP184" i="1" s="1"/>
  <c r="AY184" i="1"/>
  <c r="AZ184" i="1" s="1"/>
  <c r="BA184" i="1" s="1"/>
  <c r="AC188" i="1"/>
  <c r="AC192" i="1"/>
  <c r="AC198" i="1"/>
  <c r="AY160" i="1"/>
  <c r="AW187" i="1"/>
  <c r="AC197" i="1"/>
  <c r="AZ201" i="1"/>
  <c r="BA201" i="1" s="1"/>
  <c r="AZ209" i="1"/>
  <c r="BA209" i="1" s="1"/>
  <c r="AM150" i="1"/>
  <c r="AN150" i="1" s="1"/>
  <c r="AO150" i="1" s="1"/>
  <c r="AP150" i="1" s="1"/>
  <c r="AY150" i="1"/>
  <c r="AM151" i="1"/>
  <c r="AN151" i="1" s="1"/>
  <c r="AO151" i="1" s="1"/>
  <c r="AP151" i="1" s="1"/>
  <c r="AY151" i="1"/>
  <c r="AM152" i="1"/>
  <c r="AN152" i="1" s="1"/>
  <c r="AO152" i="1" s="1"/>
  <c r="AP152" i="1" s="1"/>
  <c r="AY152" i="1"/>
  <c r="AZ152" i="1" s="1"/>
  <c r="BA152" i="1" s="1"/>
  <c r="AM153" i="1"/>
  <c r="AN153" i="1" s="1"/>
  <c r="AO153" i="1" s="1"/>
  <c r="AP153" i="1" s="1"/>
  <c r="AY153" i="1"/>
  <c r="AZ153" i="1" s="1"/>
  <c r="BA153" i="1" s="1"/>
  <c r="AM154" i="1"/>
  <c r="AN154" i="1" s="1"/>
  <c r="AO154" i="1" s="1"/>
  <c r="AP154" i="1" s="1"/>
  <c r="AY154" i="1"/>
  <c r="AM155" i="1"/>
  <c r="AN155" i="1" s="1"/>
  <c r="AO155" i="1" s="1"/>
  <c r="AP155" i="1" s="1"/>
  <c r="AY155" i="1"/>
  <c r="AM156" i="1"/>
  <c r="AN156" i="1" s="1"/>
  <c r="AO156" i="1" s="1"/>
  <c r="AP156" i="1" s="1"/>
  <c r="AY156" i="1"/>
  <c r="AZ156" i="1" s="1"/>
  <c r="BA156" i="1" s="1"/>
  <c r="AM157" i="1"/>
  <c r="AN157" i="1" s="1"/>
  <c r="AO157" i="1" s="1"/>
  <c r="AP157" i="1" s="1"/>
  <c r="AY157" i="1"/>
  <c r="AM158" i="1"/>
  <c r="AN158" i="1" s="1"/>
  <c r="AO158" i="1" s="1"/>
  <c r="AP158" i="1" s="1"/>
  <c r="AY158" i="1"/>
  <c r="AM159" i="1"/>
  <c r="AN159" i="1" s="1"/>
  <c r="AO159" i="1" s="1"/>
  <c r="AP159" i="1" s="1"/>
  <c r="AY159" i="1"/>
  <c r="AM160" i="1"/>
  <c r="AN160" i="1" s="1"/>
  <c r="AO160" i="1" s="1"/>
  <c r="AP160" i="1" s="1"/>
  <c r="AF163" i="1"/>
  <c r="AG163" i="1" s="1"/>
  <c r="AH163" i="1" s="1"/>
  <c r="AK163" i="1" s="1"/>
  <c r="AF164" i="1"/>
  <c r="AG164" i="1" s="1"/>
  <c r="AH164" i="1" s="1"/>
  <c r="AK164" i="1" s="1"/>
  <c r="AF165" i="1"/>
  <c r="AG165" i="1" s="1"/>
  <c r="AH165" i="1" s="1"/>
  <c r="AF166" i="1"/>
  <c r="AG166" i="1" s="1"/>
  <c r="AH166" i="1" s="1"/>
  <c r="AF167" i="1"/>
  <c r="AG167" i="1" s="1"/>
  <c r="AH167" i="1" s="1"/>
  <c r="AK167" i="1" s="1"/>
  <c r="AF168" i="1"/>
  <c r="AG168" i="1" s="1"/>
  <c r="AH168" i="1" s="1"/>
  <c r="AK168" i="1" s="1"/>
  <c r="AF169" i="1"/>
  <c r="AG169" i="1" s="1"/>
  <c r="AH169" i="1" s="1"/>
  <c r="AK169" i="1" s="1"/>
  <c r="AF170" i="1"/>
  <c r="AG170" i="1" s="1"/>
  <c r="AH170" i="1" s="1"/>
  <c r="AF171" i="1"/>
  <c r="AG171" i="1" s="1"/>
  <c r="AH171" i="1" s="1"/>
  <c r="AK171" i="1" s="1"/>
  <c r="AF172" i="1"/>
  <c r="AG172" i="1" s="1"/>
  <c r="AH172" i="1" s="1"/>
  <c r="AK172" i="1" s="1"/>
  <c r="AF173" i="1"/>
  <c r="AG173" i="1" s="1"/>
  <c r="AH173" i="1" s="1"/>
  <c r="AK173" i="1" s="1"/>
  <c r="AF174" i="1"/>
  <c r="AG174" i="1" s="1"/>
  <c r="AH174" i="1" s="1"/>
  <c r="AK174" i="1" s="1"/>
  <c r="AF175" i="1"/>
  <c r="AG175" i="1" s="1"/>
  <c r="AH175" i="1" s="1"/>
  <c r="AK175" i="1" s="1"/>
  <c r="AF176" i="1"/>
  <c r="AG176" i="1" s="1"/>
  <c r="AH176" i="1" s="1"/>
  <c r="AK176" i="1" s="1"/>
  <c r="AF177" i="1"/>
  <c r="AG177" i="1" s="1"/>
  <c r="AH177" i="1" s="1"/>
  <c r="AF178" i="1"/>
  <c r="AG178" i="1" s="1"/>
  <c r="AH178" i="1" s="1"/>
  <c r="AK178" i="1" s="1"/>
  <c r="AF179" i="1"/>
  <c r="AG179" i="1" s="1"/>
  <c r="AH179" i="1" s="1"/>
  <c r="AK179" i="1" s="1"/>
  <c r="AF180" i="1"/>
  <c r="AG180" i="1" s="1"/>
  <c r="AH180" i="1" s="1"/>
  <c r="AF181" i="1"/>
  <c r="AG181" i="1" s="1"/>
  <c r="AH181" i="1" s="1"/>
  <c r="AK181" i="1" s="1"/>
  <c r="AF182" i="1"/>
  <c r="AG182" i="1" s="1"/>
  <c r="AH182" i="1" s="1"/>
  <c r="AF183" i="1"/>
  <c r="AG183" i="1" s="1"/>
  <c r="AH183" i="1" s="1"/>
  <c r="AF184" i="1"/>
  <c r="AG184" i="1" s="1"/>
  <c r="AH184" i="1" s="1"/>
  <c r="AK184" i="1" s="1"/>
  <c r="AA186" i="1"/>
  <c r="AX197" i="1"/>
  <c r="AZ208" i="1"/>
  <c r="BA208" i="1" s="1"/>
  <c r="AC190" i="1"/>
  <c r="AC194" i="1"/>
  <c r="AC212" i="1"/>
  <c r="AA212" i="1"/>
  <c r="AZ215" i="1"/>
  <c r="BA215" i="1" s="1"/>
  <c r="AX215" i="1"/>
  <c r="AW217" i="1"/>
  <c r="AZ253" i="1"/>
  <c r="BA253" i="1" s="1"/>
  <c r="AX249" i="1"/>
  <c r="AZ241" i="1"/>
  <c r="BA241" i="1" s="1"/>
  <c r="AX241" i="1"/>
  <c r="AA246" i="1"/>
  <c r="AC246" i="1"/>
  <c r="AA257" i="1"/>
  <c r="AC257" i="1"/>
  <c r="AI185" i="1"/>
  <c r="AJ185" i="1" s="1"/>
  <c r="AW185" i="1" s="1"/>
  <c r="AI186" i="1"/>
  <c r="AJ186" i="1" s="1"/>
  <c r="AW186" i="1" s="1"/>
  <c r="AI187" i="1"/>
  <c r="AJ187" i="1" s="1"/>
  <c r="AI188" i="1"/>
  <c r="AJ188" i="1" s="1"/>
  <c r="AK188" i="1" s="1"/>
  <c r="AI189" i="1"/>
  <c r="AJ189" i="1" s="1"/>
  <c r="AW189" i="1" s="1"/>
  <c r="AI190" i="1"/>
  <c r="AJ190" i="1" s="1"/>
  <c r="AW190" i="1" s="1"/>
  <c r="AI191" i="1"/>
  <c r="AJ191" i="1" s="1"/>
  <c r="AK191" i="1" s="1"/>
  <c r="AI192" i="1"/>
  <c r="AJ192" i="1" s="1"/>
  <c r="AW192" i="1" s="1"/>
  <c r="AI193" i="1"/>
  <c r="AJ193" i="1" s="1"/>
  <c r="AM231" i="1"/>
  <c r="AN231" i="1" s="1"/>
  <c r="AO231" i="1" s="1"/>
  <c r="AP231" i="1" s="1"/>
  <c r="AY231" i="1"/>
  <c r="AI231" i="1"/>
  <c r="AJ231" i="1" s="1"/>
  <c r="AV231" i="1"/>
  <c r="AQ231" i="1"/>
  <c r="AF231" i="1"/>
  <c r="AG231" i="1" s="1"/>
  <c r="AH231" i="1" s="1"/>
  <c r="AK245" i="1"/>
  <c r="AM251" i="1"/>
  <c r="AN251" i="1" s="1"/>
  <c r="AO251" i="1" s="1"/>
  <c r="AP251" i="1" s="1"/>
  <c r="AY251" i="1"/>
  <c r="AI251" i="1"/>
  <c r="AJ251" i="1" s="1"/>
  <c r="AV251" i="1"/>
  <c r="AQ251" i="1"/>
  <c r="AF251" i="1"/>
  <c r="AG251" i="1" s="1"/>
  <c r="AH251" i="1" s="1"/>
  <c r="AA256" i="1"/>
  <c r="AC256" i="1"/>
  <c r="AA266" i="1"/>
  <c r="AC266" i="1"/>
  <c r="AQ233" i="1"/>
  <c r="AA235" i="1"/>
  <c r="AW240" i="1"/>
  <c r="AC248" i="1"/>
  <c r="AW248" i="1"/>
  <c r="AC250" i="1"/>
  <c r="AA250" i="1"/>
  <c r="AV259" i="1"/>
  <c r="AI259" i="1"/>
  <c r="AJ259" i="1" s="1"/>
  <c r="AY259" i="1"/>
  <c r="AQ259" i="1"/>
  <c r="AM259" i="1"/>
  <c r="AN259" i="1" s="1"/>
  <c r="AO259" i="1" s="1"/>
  <c r="AP259" i="1" s="1"/>
  <c r="AC232" i="1"/>
  <c r="AQ234" i="1"/>
  <c r="AC245" i="1"/>
  <c r="AK256" i="1"/>
  <c r="AF259" i="1"/>
  <c r="AG259" i="1" s="1"/>
  <c r="AH259" i="1" s="1"/>
  <c r="AA263" i="1"/>
  <c r="AC263" i="1"/>
  <c r="AY267" i="1"/>
  <c r="AI267" i="1"/>
  <c r="AJ267" i="1" s="1"/>
  <c r="AK267" i="1" s="1"/>
  <c r="AV267" i="1"/>
  <c r="AQ267" i="1"/>
  <c r="AM267" i="1"/>
  <c r="AN267" i="1" s="1"/>
  <c r="AO267" i="1" s="1"/>
  <c r="AP267" i="1" s="1"/>
  <c r="AQ223" i="1"/>
  <c r="AQ224" i="1"/>
  <c r="AQ225" i="1"/>
  <c r="AQ226" i="1"/>
  <c r="AQ227" i="1"/>
  <c r="AQ228" i="1"/>
  <c r="AQ229" i="1"/>
  <c r="AQ230" i="1"/>
  <c r="AI233" i="1"/>
  <c r="AJ233" i="1" s="1"/>
  <c r="AK233" i="1" s="1"/>
  <c r="AY233" i="1"/>
  <c r="AV234" i="1"/>
  <c r="AW234" i="1" s="1"/>
  <c r="AC235" i="1"/>
  <c r="AC242" i="1"/>
  <c r="AI210" i="1"/>
  <c r="AJ210" i="1" s="1"/>
  <c r="AW210" i="1" s="1"/>
  <c r="AI211" i="1"/>
  <c r="AJ211" i="1" s="1"/>
  <c r="AI212" i="1"/>
  <c r="AJ212" i="1" s="1"/>
  <c r="AK212" i="1" s="1"/>
  <c r="AI213" i="1"/>
  <c r="AJ213" i="1" s="1"/>
  <c r="AI214" i="1"/>
  <c r="AJ214" i="1" s="1"/>
  <c r="AI218" i="1"/>
  <c r="AJ218" i="1" s="1"/>
  <c r="AI219" i="1"/>
  <c r="AJ219" i="1" s="1"/>
  <c r="AW219" i="1" s="1"/>
  <c r="AI220" i="1"/>
  <c r="AJ220" i="1" s="1"/>
  <c r="AI221" i="1"/>
  <c r="AJ221" i="1" s="1"/>
  <c r="AK221" i="1" s="1"/>
  <c r="AI222" i="1"/>
  <c r="AJ222" i="1" s="1"/>
  <c r="AI223" i="1"/>
  <c r="AJ223" i="1" s="1"/>
  <c r="AW223" i="1" s="1"/>
  <c r="AI224" i="1"/>
  <c r="AJ224" i="1" s="1"/>
  <c r="AW224" i="1" s="1"/>
  <c r="AI225" i="1"/>
  <c r="AJ225" i="1" s="1"/>
  <c r="AW225" i="1" s="1"/>
  <c r="AI226" i="1"/>
  <c r="AJ226" i="1" s="1"/>
  <c r="AW226" i="1" s="1"/>
  <c r="AI227" i="1"/>
  <c r="AJ227" i="1" s="1"/>
  <c r="AW227" i="1" s="1"/>
  <c r="AI228" i="1"/>
  <c r="AJ228" i="1" s="1"/>
  <c r="AW228" i="1" s="1"/>
  <c r="AI229" i="1"/>
  <c r="AJ229" i="1" s="1"/>
  <c r="AW229" i="1" s="1"/>
  <c r="AI230" i="1"/>
  <c r="AJ230" i="1" s="1"/>
  <c r="AW230" i="1" s="1"/>
  <c r="AA233" i="1"/>
  <c r="AQ235" i="1"/>
  <c r="AC236" i="1"/>
  <c r="AC237" i="1"/>
  <c r="AC238" i="1"/>
  <c r="AC239" i="1"/>
  <c r="AV264" i="1"/>
  <c r="AI264" i="1"/>
  <c r="AJ264" i="1" s="1"/>
  <c r="AQ264" i="1"/>
  <c r="AM264" i="1"/>
  <c r="AN264" i="1" s="1"/>
  <c r="AO264" i="1" s="1"/>
  <c r="AP264" i="1" s="1"/>
  <c r="AF264" i="1"/>
  <c r="AG264" i="1" s="1"/>
  <c r="AH264" i="1" s="1"/>
  <c r="AW258" i="1"/>
  <c r="AY258" i="1"/>
  <c r="AV261" i="1"/>
  <c r="AI261" i="1"/>
  <c r="AJ261" i="1" s="1"/>
  <c r="AM252" i="1"/>
  <c r="AN252" i="1" s="1"/>
  <c r="AO252" i="1" s="1"/>
  <c r="AP252" i="1" s="1"/>
  <c r="AA254" i="1"/>
  <c r="AQ256" i="1"/>
  <c r="AV257" i="1"/>
  <c r="AF258" i="1"/>
  <c r="AG258" i="1" s="1"/>
  <c r="AH258" i="1" s="1"/>
  <c r="AK258" i="1" s="1"/>
  <c r="AQ260" i="1"/>
  <c r="AF261" i="1"/>
  <c r="AG261" i="1" s="1"/>
  <c r="AH261" i="1" s="1"/>
  <c r="AV266" i="1"/>
  <c r="AI266" i="1"/>
  <c r="AJ266" i="1" s="1"/>
  <c r="AK266" i="1" s="1"/>
  <c r="AA253" i="1"/>
  <c r="AC255" i="1"/>
  <c r="AQ255" i="1"/>
  <c r="AV256" i="1"/>
  <c r="AW256" i="1" s="1"/>
  <c r="AC260" i="1"/>
  <c r="AV263" i="1"/>
  <c r="AI263" i="1"/>
  <c r="AJ263" i="1" s="1"/>
  <c r="AK263" i="1" s="1"/>
  <c r="AV270" i="1"/>
  <c r="AI270" i="1"/>
  <c r="AJ270" i="1" s="1"/>
  <c r="AQ270" i="1"/>
  <c r="AM270" i="1"/>
  <c r="AN270" i="1" s="1"/>
  <c r="AO270" i="1" s="1"/>
  <c r="AP270" i="1" s="1"/>
  <c r="AV255" i="1"/>
  <c r="AW255" i="1" s="1"/>
  <c r="AV260" i="1"/>
  <c r="AI260" i="1"/>
  <c r="AJ260" i="1" s="1"/>
  <c r="AK270" i="1"/>
  <c r="AI315" i="1"/>
  <c r="AY315" i="1"/>
  <c r="AV315" i="1"/>
  <c r="AW315" i="1" s="1"/>
  <c r="AQ250" i="1"/>
  <c r="AQ252" i="1"/>
  <c r="AC253" i="1"/>
  <c r="AV254" i="1"/>
  <c r="AW254" i="1" s="1"/>
  <c r="AF255" i="1"/>
  <c r="AG255" i="1" s="1"/>
  <c r="AH255" i="1" s="1"/>
  <c r="AK255" i="1" s="1"/>
  <c r="AM258" i="1"/>
  <c r="AN258" i="1" s="1"/>
  <c r="AO258" i="1" s="1"/>
  <c r="AP258" i="1" s="1"/>
  <c r="AF260" i="1"/>
  <c r="AG260" i="1" s="1"/>
  <c r="AH260" i="1" s="1"/>
  <c r="AK260" i="1" s="1"/>
  <c r="AC262" i="1"/>
  <c r="AV265" i="1"/>
  <c r="AW265" i="1" s="1"/>
  <c r="AI265" i="1"/>
  <c r="AJ265" i="1" s="1"/>
  <c r="AY270" i="1"/>
  <c r="AX312" i="1"/>
  <c r="AF252" i="1"/>
  <c r="AG252" i="1" s="1"/>
  <c r="AH252" i="1" s="1"/>
  <c r="AF254" i="1"/>
  <c r="AG254" i="1" s="1"/>
  <c r="AH254" i="1" s="1"/>
  <c r="AA258" i="1"/>
  <c r="AC259" i="1"/>
  <c r="AV262" i="1"/>
  <c r="AW262" i="1" s="1"/>
  <c r="AI262" i="1"/>
  <c r="AJ262" i="1" s="1"/>
  <c r="AK262" i="1" s="1"/>
  <c r="AM263" i="1"/>
  <c r="AN263" i="1" s="1"/>
  <c r="AO263" i="1" s="1"/>
  <c r="AP263" i="1" s="1"/>
  <c r="AF265" i="1"/>
  <c r="AG265" i="1" s="1"/>
  <c r="AH265" i="1" s="1"/>
  <c r="AV274" i="1"/>
  <c r="AI274" i="1"/>
  <c r="AJ274" i="1" s="1"/>
  <c r="AQ274" i="1"/>
  <c r="AM274" i="1"/>
  <c r="AN274" i="1" s="1"/>
  <c r="AO274" i="1" s="1"/>
  <c r="AP274" i="1" s="1"/>
  <c r="AF274" i="1"/>
  <c r="AG274" i="1" s="1"/>
  <c r="AH274" i="1" s="1"/>
  <c r="AV278" i="1"/>
  <c r="AI278" i="1"/>
  <c r="AJ278" i="1" s="1"/>
  <c r="AQ278" i="1"/>
  <c r="AM278" i="1"/>
  <c r="AN278" i="1" s="1"/>
  <c r="AO278" i="1" s="1"/>
  <c r="AP278" i="1" s="1"/>
  <c r="AF278" i="1"/>
  <c r="AG278" i="1" s="1"/>
  <c r="AH278" i="1" s="1"/>
  <c r="AV282" i="1"/>
  <c r="AI282" i="1"/>
  <c r="AJ282" i="1" s="1"/>
  <c r="AQ282" i="1"/>
  <c r="AM282" i="1"/>
  <c r="AN282" i="1" s="1"/>
  <c r="AO282" i="1" s="1"/>
  <c r="AP282" i="1" s="1"/>
  <c r="AF282" i="1"/>
  <c r="AG282" i="1" s="1"/>
  <c r="AH282" i="1" s="1"/>
  <c r="AY286" i="1"/>
  <c r="AV286" i="1"/>
  <c r="AI286" i="1"/>
  <c r="AJ286" i="1" s="1"/>
  <c r="AQ286" i="1"/>
  <c r="AM286" i="1"/>
  <c r="AN286" i="1" s="1"/>
  <c r="AO286" i="1" s="1"/>
  <c r="AP286" i="1" s="1"/>
  <c r="AF286" i="1"/>
  <c r="AG286" i="1" s="1"/>
  <c r="AH286" i="1" s="1"/>
  <c r="AZ300" i="1"/>
  <c r="BA300" i="1" s="1"/>
  <c r="AB310" i="1"/>
  <c r="AC310" i="1" s="1"/>
  <c r="AA310" i="1"/>
  <c r="AV269" i="1"/>
  <c r="AI269" i="1"/>
  <c r="AJ269" i="1" s="1"/>
  <c r="AQ269" i="1"/>
  <c r="AV273" i="1"/>
  <c r="AI273" i="1"/>
  <c r="AJ273" i="1" s="1"/>
  <c r="AK273" i="1" s="1"/>
  <c r="AQ273" i="1"/>
  <c r="AV277" i="1"/>
  <c r="AI277" i="1"/>
  <c r="AJ277" i="1" s="1"/>
  <c r="AK277" i="1" s="1"/>
  <c r="AQ277" i="1"/>
  <c r="AV281" i="1"/>
  <c r="AI281" i="1"/>
  <c r="AJ281" i="1" s="1"/>
  <c r="AK281" i="1" s="1"/>
  <c r="AQ281" i="1"/>
  <c r="AV285" i="1"/>
  <c r="AI285" i="1"/>
  <c r="AJ285" i="1" s="1"/>
  <c r="AK285" i="1" s="1"/>
  <c r="AQ285" i="1"/>
  <c r="AZ298" i="1"/>
  <c r="BA298" i="1" s="1"/>
  <c r="AX298" i="1"/>
  <c r="AZ309" i="1"/>
  <c r="BA309" i="1" s="1"/>
  <c r="AX309" i="1"/>
  <c r="AB311" i="1"/>
  <c r="AC311" i="1" s="1"/>
  <c r="AA311" i="1"/>
  <c r="AZ317" i="1"/>
  <c r="BA317" i="1" s="1"/>
  <c r="AX317" i="1"/>
  <c r="AX307" i="1"/>
  <c r="AV268" i="1"/>
  <c r="AI268" i="1"/>
  <c r="AJ268" i="1" s="1"/>
  <c r="AQ268" i="1"/>
  <c r="AV272" i="1"/>
  <c r="AI272" i="1"/>
  <c r="AJ272" i="1" s="1"/>
  <c r="AQ272" i="1"/>
  <c r="AV276" i="1"/>
  <c r="AI276" i="1"/>
  <c r="AJ276" i="1" s="1"/>
  <c r="AQ276" i="1"/>
  <c r="AV280" i="1"/>
  <c r="AI280" i="1"/>
  <c r="AJ280" i="1" s="1"/>
  <c r="AQ280" i="1"/>
  <c r="AV284" i="1"/>
  <c r="AI284" i="1"/>
  <c r="AJ284" i="1" s="1"/>
  <c r="AQ284" i="1"/>
  <c r="AZ301" i="1"/>
  <c r="BA301" i="1" s="1"/>
  <c r="AX301" i="1"/>
  <c r="AX321" i="1"/>
  <c r="AF268" i="1"/>
  <c r="AG268" i="1" s="1"/>
  <c r="AH268" i="1" s="1"/>
  <c r="AM269" i="1"/>
  <c r="AN269" i="1" s="1"/>
  <c r="AO269" i="1" s="1"/>
  <c r="AP269" i="1" s="1"/>
  <c r="AF272" i="1"/>
  <c r="AG272" i="1" s="1"/>
  <c r="AH272" i="1" s="1"/>
  <c r="AM273" i="1"/>
  <c r="AN273" i="1" s="1"/>
  <c r="AO273" i="1" s="1"/>
  <c r="AP273" i="1" s="1"/>
  <c r="AF276" i="1"/>
  <c r="AG276" i="1" s="1"/>
  <c r="AH276" i="1" s="1"/>
  <c r="AK276" i="1" s="1"/>
  <c r="AM277" i="1"/>
  <c r="AN277" i="1" s="1"/>
  <c r="AO277" i="1" s="1"/>
  <c r="AP277" i="1" s="1"/>
  <c r="AF280" i="1"/>
  <c r="AG280" i="1" s="1"/>
  <c r="AH280" i="1" s="1"/>
  <c r="AK280" i="1" s="1"/>
  <c r="AM281" i="1"/>
  <c r="AN281" i="1" s="1"/>
  <c r="AO281" i="1" s="1"/>
  <c r="AP281" i="1" s="1"/>
  <c r="AF284" i="1"/>
  <c r="AG284" i="1" s="1"/>
  <c r="AH284" i="1" s="1"/>
  <c r="AM285" i="1"/>
  <c r="AN285" i="1" s="1"/>
  <c r="AO285" i="1" s="1"/>
  <c r="AP285" i="1" s="1"/>
  <c r="AV271" i="1"/>
  <c r="AI271" i="1"/>
  <c r="AJ271" i="1" s="1"/>
  <c r="AK271" i="1" s="1"/>
  <c r="AQ271" i="1"/>
  <c r="AV275" i="1"/>
  <c r="AI275" i="1"/>
  <c r="AJ275" i="1" s="1"/>
  <c r="AK275" i="1" s="1"/>
  <c r="AQ275" i="1"/>
  <c r="AV279" i="1"/>
  <c r="AI279" i="1"/>
  <c r="AJ279" i="1" s="1"/>
  <c r="AK279" i="1" s="1"/>
  <c r="AQ279" i="1"/>
  <c r="AV283" i="1"/>
  <c r="AI283" i="1"/>
  <c r="AJ283" i="1" s="1"/>
  <c r="AQ283" i="1"/>
  <c r="AX297" i="1"/>
  <c r="AZ304" i="1"/>
  <c r="BA304" i="1" s="1"/>
  <c r="AX304" i="1"/>
  <c r="AK308" i="1"/>
  <c r="AY311" i="1"/>
  <c r="AZ311" i="1" s="1"/>
  <c r="BA311" i="1" s="1"/>
  <c r="AI311" i="1"/>
  <c r="AC291" i="1"/>
  <c r="AC297" i="1"/>
  <c r="X314" i="1"/>
  <c r="Y314" i="1" s="1"/>
  <c r="AC290" i="1"/>
  <c r="AC298" i="1"/>
  <c r="AC289" i="1"/>
  <c r="AX310" i="1"/>
  <c r="X315" i="1"/>
  <c r="Y315" i="1" s="1"/>
  <c r="AZ319" i="1"/>
  <c r="BA319" i="1" s="1"/>
  <c r="AX319" i="1"/>
  <c r="AV314" i="1"/>
  <c r="AW314" i="1" s="1"/>
  <c r="AI314" i="1"/>
  <c r="AA315" i="1"/>
  <c r="AZ316" i="1"/>
  <c r="BA316" i="1" s="1"/>
  <c r="AX31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1" i="1"/>
  <c r="AQ302" i="1"/>
  <c r="AQ303" i="1"/>
  <c r="AQ304" i="1"/>
  <c r="AI287" i="1"/>
  <c r="AJ287" i="1" s="1"/>
  <c r="AK287" i="1" s="1"/>
  <c r="AV287" i="1"/>
  <c r="AI288" i="1"/>
  <c r="AJ288" i="1" s="1"/>
  <c r="AK288" i="1" s="1"/>
  <c r="AV288" i="1"/>
  <c r="AI289" i="1"/>
  <c r="AJ289" i="1" s="1"/>
  <c r="AV289" i="1"/>
  <c r="AI290" i="1"/>
  <c r="AJ290" i="1" s="1"/>
  <c r="AK290" i="1" s="1"/>
  <c r="AV290" i="1"/>
  <c r="AI291" i="1"/>
  <c r="AJ291" i="1" s="1"/>
  <c r="AV291" i="1"/>
  <c r="AI292" i="1"/>
  <c r="AJ292" i="1" s="1"/>
  <c r="AK292" i="1" s="1"/>
  <c r="AV292" i="1"/>
  <c r="AI293" i="1"/>
  <c r="AJ293" i="1" s="1"/>
  <c r="AK293" i="1" s="1"/>
  <c r="AV293" i="1"/>
  <c r="AV318" i="1"/>
  <c r="AW318" i="1" s="1"/>
  <c r="AV320" i="1"/>
  <c r="AW320" i="1" s="1"/>
  <c r="AV322" i="1"/>
  <c r="AW322" i="1" s="1"/>
  <c r="AV324" i="1"/>
  <c r="AW324" i="1" s="1"/>
  <c r="AM287" i="1"/>
  <c r="AN287" i="1" s="1"/>
  <c r="AO287" i="1" s="1"/>
  <c r="AP287" i="1" s="1"/>
  <c r="AM288" i="1"/>
  <c r="AN288" i="1" s="1"/>
  <c r="AO288" i="1" s="1"/>
  <c r="AP288" i="1" s="1"/>
  <c r="AM289" i="1"/>
  <c r="AN289" i="1" s="1"/>
  <c r="AO289" i="1" s="1"/>
  <c r="AP289" i="1" s="1"/>
  <c r="AM290" i="1"/>
  <c r="AN290" i="1" s="1"/>
  <c r="AO290" i="1" s="1"/>
  <c r="AP290" i="1" s="1"/>
  <c r="AM291" i="1"/>
  <c r="AN291" i="1" s="1"/>
  <c r="AO291" i="1" s="1"/>
  <c r="AP291" i="1" s="1"/>
  <c r="AM292" i="1"/>
  <c r="AN292" i="1" s="1"/>
  <c r="AO292" i="1" s="1"/>
  <c r="AP292" i="1" s="1"/>
  <c r="AM293" i="1"/>
  <c r="AN293" i="1" s="1"/>
  <c r="AO293" i="1" s="1"/>
  <c r="AP293" i="1" s="1"/>
  <c r="AM294" i="1"/>
  <c r="AN294" i="1" s="1"/>
  <c r="AO294" i="1" s="1"/>
  <c r="AP294" i="1" s="1"/>
  <c r="AM295" i="1"/>
  <c r="AN295" i="1" s="1"/>
  <c r="AO295" i="1" s="1"/>
  <c r="AP295" i="1" s="1"/>
  <c r="AM296" i="1"/>
  <c r="AN296" i="1" s="1"/>
  <c r="AO296" i="1" s="1"/>
  <c r="AP296" i="1" s="1"/>
  <c r="AM297" i="1"/>
  <c r="AN297" i="1" s="1"/>
  <c r="AO297" i="1" s="1"/>
  <c r="AP297" i="1" s="1"/>
  <c r="AM298" i="1"/>
  <c r="AN298" i="1" s="1"/>
  <c r="AO298" i="1" s="1"/>
  <c r="AP298" i="1" s="1"/>
  <c r="AM299" i="1"/>
  <c r="AN299" i="1" s="1"/>
  <c r="AO299" i="1" s="1"/>
  <c r="AP299" i="1" s="1"/>
  <c r="AM300" i="1"/>
  <c r="AN300" i="1" s="1"/>
  <c r="AO300" i="1" s="1"/>
  <c r="AP300" i="1" s="1"/>
  <c r="AM301" i="1"/>
  <c r="AN301" i="1" s="1"/>
  <c r="AO301" i="1" s="1"/>
  <c r="AP301" i="1" s="1"/>
  <c r="AM302" i="1"/>
  <c r="AN302" i="1" s="1"/>
  <c r="AO302" i="1" s="1"/>
  <c r="AP302" i="1" s="1"/>
  <c r="AM303" i="1"/>
  <c r="AN303" i="1" s="1"/>
  <c r="AO303" i="1" s="1"/>
  <c r="AP303" i="1" s="1"/>
  <c r="AM304" i="1"/>
  <c r="AN304" i="1" s="1"/>
  <c r="AO304" i="1" s="1"/>
  <c r="AP304" i="1" s="1"/>
  <c r="AM305" i="1"/>
  <c r="AN305" i="1" s="1"/>
  <c r="AO305" i="1" s="1"/>
  <c r="AP305" i="1" s="1"/>
  <c r="AM306" i="1"/>
  <c r="AN306" i="1" s="1"/>
  <c r="AO306" i="1" s="1"/>
  <c r="AP306" i="1" s="1"/>
  <c r="AM307" i="1"/>
  <c r="AN307" i="1" s="1"/>
  <c r="AO307" i="1" s="1"/>
  <c r="AP307" i="1" s="1"/>
  <c r="AM308" i="1"/>
  <c r="AN308" i="1" s="1"/>
  <c r="AO308" i="1" s="1"/>
  <c r="AP308" i="1" s="1"/>
  <c r="AA314" i="1"/>
  <c r="AZ295" i="1" l="1"/>
  <c r="BA295" i="1" s="1"/>
  <c r="AZ247" i="1"/>
  <c r="BA247" i="1" s="1"/>
  <c r="AZ238" i="1"/>
  <c r="BA238" i="1" s="1"/>
  <c r="AZ306" i="1"/>
  <c r="BA306" i="1" s="1"/>
  <c r="AK291" i="1"/>
  <c r="AW275" i="1"/>
  <c r="AW268" i="1"/>
  <c r="AK230" i="1"/>
  <c r="AK269" i="1"/>
  <c r="AW157" i="1"/>
  <c r="AX157" i="1" s="1"/>
  <c r="AW244" i="1"/>
  <c r="AW180" i="1"/>
  <c r="AX180" i="1" s="1"/>
  <c r="AK120" i="1"/>
  <c r="AW293" i="1"/>
  <c r="AW289" i="1"/>
  <c r="AW231" i="1"/>
  <c r="AX231" i="1" s="1"/>
  <c r="AX207" i="1"/>
  <c r="AW188" i="1"/>
  <c r="AZ140" i="1"/>
  <c r="BA140" i="1" s="1"/>
  <c r="AZ120" i="1"/>
  <c r="BA120" i="1" s="1"/>
  <c r="AK127" i="1"/>
  <c r="AK252" i="1"/>
  <c r="AK185" i="1"/>
  <c r="AW123" i="1"/>
  <c r="AZ123" i="1" s="1"/>
  <c r="BA123" i="1" s="1"/>
  <c r="AK217" i="1"/>
  <c r="AK265" i="1"/>
  <c r="AZ308" i="1"/>
  <c r="BA308" i="1" s="1"/>
  <c r="AZ166" i="1"/>
  <c r="BA166" i="1" s="1"/>
  <c r="AK138" i="1"/>
  <c r="AW127" i="1"/>
  <c r="AK135" i="1"/>
  <c r="AK206" i="1"/>
  <c r="AK268" i="1"/>
  <c r="AX247" i="1"/>
  <c r="AK183" i="1"/>
  <c r="AK130" i="1"/>
  <c r="AW245" i="1"/>
  <c r="AW291" i="1"/>
  <c r="AW287" i="1"/>
  <c r="AX313" i="1"/>
  <c r="AK193" i="1"/>
  <c r="AK166" i="1"/>
  <c r="AW232" i="1"/>
  <c r="AW177" i="1"/>
  <c r="AX177" i="1" s="1"/>
  <c r="AW163" i="1"/>
  <c r="AX163" i="1" s="1"/>
  <c r="AX295" i="1"/>
  <c r="AW242" i="1"/>
  <c r="AZ242" i="1" s="1"/>
  <c r="BA242" i="1" s="1"/>
  <c r="AZ203" i="1"/>
  <c r="BA203" i="1" s="1"/>
  <c r="AX203" i="1"/>
  <c r="AZ200" i="1"/>
  <c r="BA200" i="1" s="1"/>
  <c r="AX200" i="1"/>
  <c r="AZ305" i="1"/>
  <c r="BA305" i="1" s="1"/>
  <c r="AX305" i="1"/>
  <c r="AX252" i="1"/>
  <c r="AZ252" i="1"/>
  <c r="BA252" i="1" s="1"/>
  <c r="AZ294" i="1"/>
  <c r="BA294" i="1" s="1"/>
  <c r="AX294" i="1"/>
  <c r="AK211" i="1"/>
  <c r="AK289" i="1"/>
  <c r="AK286" i="1"/>
  <c r="AW259" i="1"/>
  <c r="AX259" i="1" s="1"/>
  <c r="AX238" i="1"/>
  <c r="AK170" i="1"/>
  <c r="AW221" i="1"/>
  <c r="AZ221" i="1" s="1"/>
  <c r="BA221" i="1" s="1"/>
  <c r="AW122" i="1"/>
  <c r="AX122" i="1" s="1"/>
  <c r="AK236" i="1"/>
  <c r="AW299" i="1"/>
  <c r="AK195" i="1"/>
  <c r="AK237" i="1"/>
  <c r="AK239" i="1"/>
  <c r="AK306" i="1"/>
  <c r="AK272" i="1"/>
  <c r="AW276" i="1"/>
  <c r="AZ276" i="1" s="1"/>
  <c r="BA276" i="1" s="1"/>
  <c r="AW269" i="1"/>
  <c r="AX269" i="1" s="1"/>
  <c r="AW278" i="1"/>
  <c r="AW260" i="1"/>
  <c r="AZ260" i="1" s="1"/>
  <c r="BA260" i="1" s="1"/>
  <c r="AK220" i="1"/>
  <c r="AW267" i="1"/>
  <c r="AK231" i="1"/>
  <c r="AK228" i="1"/>
  <c r="AK177" i="1"/>
  <c r="AK126" i="1"/>
  <c r="AK234" i="1"/>
  <c r="AK238" i="1"/>
  <c r="AK244" i="1"/>
  <c r="AK296" i="1"/>
  <c r="AW199" i="1"/>
  <c r="AK216" i="1"/>
  <c r="AW263" i="1"/>
  <c r="AZ263" i="1" s="1"/>
  <c r="BA263" i="1" s="1"/>
  <c r="AW261" i="1"/>
  <c r="AX261" i="1" s="1"/>
  <c r="AK148" i="1"/>
  <c r="AW246" i="1"/>
  <c r="AW170" i="1"/>
  <c r="AX170" i="1" s="1"/>
  <c r="AW286" i="1"/>
  <c r="AZ286" i="1" s="1"/>
  <c r="BA286" i="1" s="1"/>
  <c r="AK182" i="1"/>
  <c r="AK111" i="1"/>
  <c r="AK119" i="1"/>
  <c r="AK107" i="1"/>
  <c r="AW169" i="1"/>
  <c r="AX169" i="1" s="1"/>
  <c r="AK295" i="1"/>
  <c r="AK283" i="1"/>
  <c r="AK261" i="1"/>
  <c r="AW264" i="1"/>
  <c r="AZ264" i="1" s="1"/>
  <c r="BA264" i="1" s="1"/>
  <c r="AZ168" i="1"/>
  <c r="BA168" i="1" s="1"/>
  <c r="AW296" i="1"/>
  <c r="AX302" i="1"/>
  <c r="AW290" i="1"/>
  <c r="AX306" i="1"/>
  <c r="AW271" i="1"/>
  <c r="AZ271" i="1" s="1"/>
  <c r="BA271" i="1" s="1"/>
  <c r="AW285" i="1"/>
  <c r="AX285" i="1" s="1"/>
  <c r="AK254" i="1"/>
  <c r="AK187" i="1"/>
  <c r="AZ198" i="1"/>
  <c r="BA198" i="1" s="1"/>
  <c r="AK165" i="1"/>
  <c r="AZ160" i="1"/>
  <c r="BA160" i="1" s="1"/>
  <c r="AZ183" i="1"/>
  <c r="BA183" i="1" s="1"/>
  <c r="AZ175" i="1"/>
  <c r="BA175" i="1" s="1"/>
  <c r="AZ167" i="1"/>
  <c r="BA167" i="1" s="1"/>
  <c r="AZ163" i="1"/>
  <c r="BA163" i="1" s="1"/>
  <c r="AW138" i="1"/>
  <c r="AK300" i="1"/>
  <c r="AZ235" i="1"/>
  <c r="BA235" i="1" s="1"/>
  <c r="AX235" i="1"/>
  <c r="AW303" i="1"/>
  <c r="AW237" i="1"/>
  <c r="AW195" i="1"/>
  <c r="AW165" i="1"/>
  <c r="AX165" i="1" s="1"/>
  <c r="AW239" i="1"/>
  <c r="AW176" i="1"/>
  <c r="AK142" i="1"/>
  <c r="AW257" i="1"/>
  <c r="AK259" i="1"/>
  <c r="AZ194" i="1"/>
  <c r="BA194" i="1" s="1"/>
  <c r="AK180" i="1"/>
  <c r="AK146" i="1"/>
  <c r="AW151" i="1"/>
  <c r="AW110" i="1"/>
  <c r="AW119" i="1"/>
  <c r="AZ119" i="1" s="1"/>
  <c r="BA119" i="1" s="1"/>
  <c r="AW236" i="1"/>
  <c r="AK207" i="1"/>
  <c r="AW112" i="1"/>
  <c r="AX112" i="1" s="1"/>
  <c r="AW250" i="1"/>
  <c r="AW205" i="1"/>
  <c r="AW178" i="1"/>
  <c r="AW216" i="1"/>
  <c r="AZ189" i="1"/>
  <c r="BA189" i="1" s="1"/>
  <c r="AX189" i="1"/>
  <c r="AX147" i="1"/>
  <c r="AZ147" i="1"/>
  <c r="BA147" i="1" s="1"/>
  <c r="AX130" i="1"/>
  <c r="AZ130" i="1"/>
  <c r="BA130" i="1" s="1"/>
  <c r="AX126" i="1"/>
  <c r="AZ126" i="1"/>
  <c r="BA126" i="1" s="1"/>
  <c r="AZ192" i="1"/>
  <c r="BA192" i="1" s="1"/>
  <c r="AX192" i="1"/>
  <c r="AX118" i="1"/>
  <c r="AZ118" i="1"/>
  <c r="BA118" i="1" s="1"/>
  <c r="AZ190" i="1"/>
  <c r="BA190" i="1" s="1"/>
  <c r="AX190" i="1"/>
  <c r="AX114" i="1"/>
  <c r="AZ114" i="1"/>
  <c r="BA114" i="1" s="1"/>
  <c r="AZ113" i="1"/>
  <c r="BA113" i="1" s="1"/>
  <c r="AX113" i="1"/>
  <c r="AX124" i="1"/>
  <c r="AZ124" i="1"/>
  <c r="BA124" i="1" s="1"/>
  <c r="AZ324" i="1"/>
  <c r="BA324" i="1" s="1"/>
  <c r="AX324" i="1"/>
  <c r="AZ291" i="1"/>
  <c r="BA291" i="1" s="1"/>
  <c r="AX291" i="1"/>
  <c r="AZ287" i="1"/>
  <c r="BA287" i="1" s="1"/>
  <c r="AX287" i="1"/>
  <c r="AK284" i="1"/>
  <c r="AW284" i="1"/>
  <c r="AW277" i="1"/>
  <c r="AX258" i="1"/>
  <c r="AZ258" i="1"/>
  <c r="BA258" i="1" s="1"/>
  <c r="AZ225" i="1"/>
  <c r="BA225" i="1" s="1"/>
  <c r="AX225" i="1"/>
  <c r="AW214" i="1"/>
  <c r="AK214" i="1"/>
  <c r="AZ185" i="1"/>
  <c r="BA185" i="1" s="1"/>
  <c r="AX185" i="1"/>
  <c r="AW211" i="1"/>
  <c r="AW139" i="1"/>
  <c r="AW144" i="1"/>
  <c r="AW133" i="1"/>
  <c r="AK114" i="1"/>
  <c r="AW129" i="1"/>
  <c r="AZ107" i="1"/>
  <c r="BA107" i="1" s="1"/>
  <c r="AX107" i="1"/>
  <c r="AZ102" i="1"/>
  <c r="BA102" i="1" s="1"/>
  <c r="AX102" i="1"/>
  <c r="AX254" i="1"/>
  <c r="AZ254" i="1"/>
  <c r="BA254" i="1" s="1"/>
  <c r="AX264" i="1"/>
  <c r="AX110" i="1"/>
  <c r="AZ110" i="1"/>
  <c r="BA110" i="1" s="1"/>
  <c r="AZ322" i="1"/>
  <c r="BA322" i="1" s="1"/>
  <c r="AX322" i="1"/>
  <c r="AW283" i="1"/>
  <c r="AW272" i="1"/>
  <c r="AW282" i="1"/>
  <c r="AK274" i="1"/>
  <c r="AW270" i="1"/>
  <c r="AZ224" i="1"/>
  <c r="BA224" i="1" s="1"/>
  <c r="AX224" i="1"/>
  <c r="AW213" i="1"/>
  <c r="AK213" i="1"/>
  <c r="AX234" i="1"/>
  <c r="AZ234" i="1"/>
  <c r="BA234" i="1" s="1"/>
  <c r="AZ248" i="1"/>
  <c r="BA248" i="1" s="1"/>
  <c r="AX248" i="1"/>
  <c r="AK251" i="1"/>
  <c r="AK210" i="1"/>
  <c r="AK225" i="1"/>
  <c r="AZ138" i="1"/>
  <c r="BA138" i="1" s="1"/>
  <c r="AX138" i="1"/>
  <c r="AK139" i="1"/>
  <c r="AZ116" i="1"/>
  <c r="BA116" i="1" s="1"/>
  <c r="AX116" i="1"/>
  <c r="AW135" i="1"/>
  <c r="AW105" i="1"/>
  <c r="AZ131" i="1"/>
  <c r="BA131" i="1" s="1"/>
  <c r="AX131" i="1"/>
  <c r="AW143" i="1"/>
  <c r="AW115" i="1"/>
  <c r="AZ275" i="1"/>
  <c r="BA275" i="1" s="1"/>
  <c r="AX275" i="1"/>
  <c r="AX278" i="1"/>
  <c r="AZ278" i="1"/>
  <c r="BA278" i="1" s="1"/>
  <c r="AW218" i="1"/>
  <c r="AK218" i="1"/>
  <c r="AZ320" i="1"/>
  <c r="BA320" i="1" s="1"/>
  <c r="AX320" i="1"/>
  <c r="AX271" i="1"/>
  <c r="AZ285" i="1"/>
  <c r="BA285" i="1" s="1"/>
  <c r="AX262" i="1"/>
  <c r="AZ262" i="1"/>
  <c r="BA262" i="1" s="1"/>
  <c r="AX265" i="1"/>
  <c r="AZ265" i="1"/>
  <c r="BA265" i="1" s="1"/>
  <c r="AX260" i="1"/>
  <c r="AZ223" i="1"/>
  <c r="BA223" i="1" s="1"/>
  <c r="AX223" i="1"/>
  <c r="AK223" i="1"/>
  <c r="AW212" i="1"/>
  <c r="AZ158" i="1"/>
  <c r="BA158" i="1" s="1"/>
  <c r="AX158" i="1"/>
  <c r="AZ154" i="1"/>
  <c r="BA154" i="1" s="1"/>
  <c r="AX154" i="1"/>
  <c r="AZ127" i="1"/>
  <c r="BA127" i="1" s="1"/>
  <c r="AX127" i="1"/>
  <c r="AX123" i="1"/>
  <c r="AZ137" i="1"/>
  <c r="BA137" i="1" s="1"/>
  <c r="AX137" i="1"/>
  <c r="AK115" i="1"/>
  <c r="AZ318" i="1"/>
  <c r="BA318" i="1" s="1"/>
  <c r="AX318" i="1"/>
  <c r="AW280" i="1"/>
  <c r="AW273" i="1"/>
  <c r="AK278" i="1"/>
  <c r="AX315" i="1"/>
  <c r="AZ315" i="1"/>
  <c r="BA315" i="1" s="1"/>
  <c r="AX255" i="1"/>
  <c r="AZ255" i="1"/>
  <c r="BA255" i="1" s="1"/>
  <c r="AW266" i="1"/>
  <c r="AK264" i="1"/>
  <c r="AK222" i="1"/>
  <c r="AW222" i="1"/>
  <c r="AZ240" i="1"/>
  <c r="BA240" i="1" s="1"/>
  <c r="AX240" i="1"/>
  <c r="AW251" i="1"/>
  <c r="AK219" i="1"/>
  <c r="AK227" i="1"/>
  <c r="AK192" i="1"/>
  <c r="AK190" i="1"/>
  <c r="AK189" i="1"/>
  <c r="AK144" i="1"/>
  <c r="AK133" i="1"/>
  <c r="AK129" i="1"/>
  <c r="AZ125" i="1"/>
  <c r="BA125" i="1" s="1"/>
  <c r="AX125" i="1"/>
  <c r="AZ226" i="1"/>
  <c r="BA226" i="1" s="1"/>
  <c r="AX226" i="1"/>
  <c r="AZ186" i="1"/>
  <c r="BA186" i="1" s="1"/>
  <c r="AX186" i="1"/>
  <c r="AZ151" i="1"/>
  <c r="BA151" i="1" s="1"/>
  <c r="AX151" i="1"/>
  <c r="AZ293" i="1"/>
  <c r="BA293" i="1" s="1"/>
  <c r="AX293" i="1"/>
  <c r="AZ289" i="1"/>
  <c r="BA289" i="1" s="1"/>
  <c r="AX289" i="1"/>
  <c r="AW279" i="1"/>
  <c r="AZ268" i="1"/>
  <c r="BA268" i="1" s="1"/>
  <c r="AX268" i="1"/>
  <c r="AX263" i="1"/>
  <c r="AZ229" i="1"/>
  <c r="BA229" i="1" s="1"/>
  <c r="AX229" i="1"/>
  <c r="AZ210" i="1"/>
  <c r="BA210" i="1" s="1"/>
  <c r="AX210" i="1"/>
  <c r="AW233" i="1"/>
  <c r="AZ231" i="1"/>
  <c r="BA231" i="1" s="1"/>
  <c r="AZ217" i="1"/>
  <c r="BA217" i="1" s="1"/>
  <c r="AX217" i="1"/>
  <c r="AK229" i="1"/>
  <c r="AK147" i="1"/>
  <c r="AW142" i="1"/>
  <c r="AK186" i="1"/>
  <c r="AZ159" i="1"/>
  <c r="BA159" i="1" s="1"/>
  <c r="AX159" i="1"/>
  <c r="AX145" i="1"/>
  <c r="AZ145" i="1"/>
  <c r="BA145" i="1" s="1"/>
  <c r="AW148" i="1"/>
  <c r="AX146" i="1"/>
  <c r="AZ146" i="1"/>
  <c r="BA146" i="1" s="1"/>
  <c r="AW117" i="1"/>
  <c r="AN8" i="1"/>
  <c r="AO8" i="1" s="1"/>
  <c r="AP8" i="1" s="1"/>
  <c r="AQ8" i="1" s="1"/>
  <c r="AR8" i="1" s="1"/>
  <c r="AS8" i="1" s="1"/>
  <c r="AV8" i="1"/>
  <c r="AT8" i="1"/>
  <c r="AF8" i="1"/>
  <c r="AG8" i="1" s="1"/>
  <c r="AH8" i="1" s="1"/>
  <c r="AM8" i="1"/>
  <c r="AI8" i="1"/>
  <c r="AJ8" i="1" s="1"/>
  <c r="AY8" i="1"/>
  <c r="AX314" i="1"/>
  <c r="AZ314" i="1"/>
  <c r="BA314" i="1" s="1"/>
  <c r="AX257" i="1"/>
  <c r="AZ257" i="1"/>
  <c r="BA257" i="1" s="1"/>
  <c r="AZ267" i="1"/>
  <c r="BA267" i="1" s="1"/>
  <c r="AX267" i="1"/>
  <c r="AZ187" i="1"/>
  <c r="BA187" i="1" s="1"/>
  <c r="AX187" i="1"/>
  <c r="AZ161" i="1"/>
  <c r="BA161" i="1" s="1"/>
  <c r="AX161" i="1"/>
  <c r="AX134" i="1"/>
  <c r="AZ134" i="1"/>
  <c r="BA134" i="1" s="1"/>
  <c r="AZ290" i="1"/>
  <c r="BA290" i="1" s="1"/>
  <c r="AX290" i="1"/>
  <c r="AW281" i="1"/>
  <c r="AK282" i="1"/>
  <c r="AW274" i="1"/>
  <c r="AZ228" i="1"/>
  <c r="BA228" i="1" s="1"/>
  <c r="AX228" i="1"/>
  <c r="AZ243" i="1"/>
  <c r="BA243" i="1" s="1"/>
  <c r="AX243" i="1"/>
  <c r="AK224" i="1"/>
  <c r="AW193" i="1"/>
  <c r="AZ141" i="1"/>
  <c r="BA141" i="1" s="1"/>
  <c r="AX141" i="1"/>
  <c r="AZ150" i="1"/>
  <c r="BA150" i="1" s="1"/>
  <c r="AX150" i="1"/>
  <c r="AK105" i="1"/>
  <c r="AZ109" i="1"/>
  <c r="BA109" i="1" s="1"/>
  <c r="AX109" i="1"/>
  <c r="R10" i="1"/>
  <c r="Y9" i="1"/>
  <c r="AD9" i="1"/>
  <c r="AW292" i="1"/>
  <c r="AW288" i="1"/>
  <c r="AZ269" i="1"/>
  <c r="BA269" i="1" s="1"/>
  <c r="AX256" i="1"/>
  <c r="AZ256" i="1"/>
  <c r="BA256" i="1" s="1"/>
  <c r="AZ227" i="1"/>
  <c r="BA227" i="1" s="1"/>
  <c r="AX227" i="1"/>
  <c r="AZ219" i="1"/>
  <c r="BA219" i="1" s="1"/>
  <c r="AX219" i="1"/>
  <c r="AX242" i="1"/>
  <c r="AZ245" i="1"/>
  <c r="BA245" i="1" s="1"/>
  <c r="AX245" i="1"/>
  <c r="AZ230" i="1"/>
  <c r="BA230" i="1" s="1"/>
  <c r="AX230" i="1"/>
  <c r="AW191" i="1"/>
  <c r="AK226" i="1"/>
  <c r="AZ188" i="1"/>
  <c r="BA188" i="1" s="1"/>
  <c r="AX188" i="1"/>
  <c r="AZ220" i="1"/>
  <c r="BA220" i="1" s="1"/>
  <c r="AX220" i="1"/>
  <c r="AZ155" i="1"/>
  <c r="BA155" i="1" s="1"/>
  <c r="AX155" i="1"/>
  <c r="AX149" i="1"/>
  <c r="AZ149" i="1"/>
  <c r="BA149" i="1" s="1"/>
  <c r="AZ108" i="1"/>
  <c r="BA108" i="1" s="1"/>
  <c r="AX108" i="1"/>
  <c r="AZ121" i="1"/>
  <c r="BA121" i="1" s="1"/>
  <c r="AX121" i="1"/>
  <c r="AZ111" i="1"/>
  <c r="BA111" i="1" s="1"/>
  <c r="AX111" i="1"/>
  <c r="AK143" i="1"/>
  <c r="AC8" i="1"/>
  <c r="AA8" i="1"/>
  <c r="AZ232" i="1" l="1"/>
  <c r="BA232" i="1" s="1"/>
  <c r="AX232" i="1"/>
  <c r="AZ244" i="1"/>
  <c r="BA244" i="1" s="1"/>
  <c r="AX244" i="1"/>
  <c r="AZ122" i="1"/>
  <c r="BA122" i="1" s="1"/>
  <c r="AX221" i="1"/>
  <c r="AX286" i="1"/>
  <c r="AZ165" i="1"/>
  <c r="BA165" i="1" s="1"/>
  <c r="AZ157" i="1"/>
  <c r="BA157" i="1" s="1"/>
  <c r="AZ180" i="1"/>
  <c r="BA180" i="1" s="1"/>
  <c r="AX276" i="1"/>
  <c r="AZ169" i="1"/>
  <c r="BA169" i="1" s="1"/>
  <c r="AZ177" i="1"/>
  <c r="BA177" i="1" s="1"/>
  <c r="AZ112" i="1"/>
  <c r="BA112" i="1" s="1"/>
  <c r="AZ170" i="1"/>
  <c r="BA170" i="1" s="1"/>
  <c r="AZ216" i="1"/>
  <c r="BA216" i="1" s="1"/>
  <c r="AX216" i="1"/>
  <c r="AX176" i="1"/>
  <c r="AZ176" i="1"/>
  <c r="BA176" i="1" s="1"/>
  <c r="AZ296" i="1"/>
  <c r="BA296" i="1" s="1"/>
  <c r="AX296" i="1"/>
  <c r="AX178" i="1"/>
  <c r="AZ178" i="1"/>
  <c r="BA178" i="1" s="1"/>
  <c r="AZ239" i="1"/>
  <c r="BA239" i="1" s="1"/>
  <c r="AX239" i="1"/>
  <c r="AZ299" i="1"/>
  <c r="BA299" i="1" s="1"/>
  <c r="AX299" i="1"/>
  <c r="AZ259" i="1"/>
  <c r="BA259" i="1" s="1"/>
  <c r="AX250" i="1"/>
  <c r="AZ250" i="1"/>
  <c r="BA250" i="1" s="1"/>
  <c r="AX195" i="1"/>
  <c r="AZ195" i="1"/>
  <c r="BA195" i="1" s="1"/>
  <c r="AX119" i="1"/>
  <c r="AZ237" i="1"/>
  <c r="BA237" i="1" s="1"/>
  <c r="AX237" i="1"/>
  <c r="AZ261" i="1"/>
  <c r="BA261" i="1" s="1"/>
  <c r="AX303" i="1"/>
  <c r="AZ303" i="1"/>
  <c r="BA303" i="1" s="1"/>
  <c r="AX246" i="1"/>
  <c r="AZ246" i="1"/>
  <c r="BA246" i="1" s="1"/>
  <c r="AX205" i="1"/>
  <c r="AZ205" i="1"/>
  <c r="BA205" i="1" s="1"/>
  <c r="AX199" i="1"/>
  <c r="AZ199" i="1"/>
  <c r="BA199" i="1" s="1"/>
  <c r="AX236" i="1"/>
  <c r="AZ236" i="1"/>
  <c r="BA236" i="1" s="1"/>
  <c r="AZ191" i="1"/>
  <c r="BA191" i="1" s="1"/>
  <c r="AX191" i="1"/>
  <c r="AD10" i="1"/>
  <c r="R11" i="1"/>
  <c r="Y10" i="1"/>
  <c r="AZ193" i="1"/>
  <c r="BA193" i="1" s="1"/>
  <c r="AX193" i="1"/>
  <c r="AZ281" i="1"/>
  <c r="BA281" i="1" s="1"/>
  <c r="AX281" i="1"/>
  <c r="AZ117" i="1"/>
  <c r="BA117" i="1" s="1"/>
  <c r="AX117" i="1"/>
  <c r="AZ233" i="1"/>
  <c r="BA233" i="1" s="1"/>
  <c r="AX233" i="1"/>
  <c r="AZ129" i="1"/>
  <c r="BA129" i="1" s="1"/>
  <c r="AX129" i="1"/>
  <c r="AZ277" i="1"/>
  <c r="BA277" i="1" s="1"/>
  <c r="AX277" i="1"/>
  <c r="AX142" i="1"/>
  <c r="AZ142" i="1"/>
  <c r="BA142" i="1" s="1"/>
  <c r="AZ279" i="1"/>
  <c r="BA279" i="1" s="1"/>
  <c r="AX279" i="1"/>
  <c r="AZ222" i="1"/>
  <c r="BA222" i="1" s="1"/>
  <c r="AX222" i="1"/>
  <c r="AZ212" i="1"/>
  <c r="BA212" i="1" s="1"/>
  <c r="AX212" i="1"/>
  <c r="AZ115" i="1"/>
  <c r="BA115" i="1" s="1"/>
  <c r="AX115" i="1"/>
  <c r="AX282" i="1"/>
  <c r="AZ282" i="1"/>
  <c r="BA282" i="1" s="1"/>
  <c r="AZ284" i="1"/>
  <c r="BA284" i="1" s="1"/>
  <c r="AX284" i="1"/>
  <c r="AZ211" i="1"/>
  <c r="BA211" i="1" s="1"/>
  <c r="AX211" i="1"/>
  <c r="AZ273" i="1"/>
  <c r="BA273" i="1" s="1"/>
  <c r="AX273" i="1"/>
  <c r="AX143" i="1"/>
  <c r="AZ143" i="1"/>
  <c r="BA143" i="1" s="1"/>
  <c r="AZ272" i="1"/>
  <c r="BA272" i="1" s="1"/>
  <c r="AX272" i="1"/>
  <c r="AZ133" i="1"/>
  <c r="BA133" i="1" s="1"/>
  <c r="AX133" i="1"/>
  <c r="AX148" i="1"/>
  <c r="AZ148" i="1"/>
  <c r="BA148" i="1" s="1"/>
  <c r="AZ280" i="1"/>
  <c r="BA280" i="1" s="1"/>
  <c r="AX280" i="1"/>
  <c r="AZ283" i="1"/>
  <c r="BA283" i="1" s="1"/>
  <c r="AX283" i="1"/>
  <c r="AZ214" i="1"/>
  <c r="BA214" i="1" s="1"/>
  <c r="AX214" i="1"/>
  <c r="AZ288" i="1"/>
  <c r="BA288" i="1" s="1"/>
  <c r="AX288" i="1"/>
  <c r="AK8" i="1"/>
  <c r="AX266" i="1"/>
  <c r="AZ266" i="1"/>
  <c r="BA266" i="1" s="1"/>
  <c r="AZ218" i="1"/>
  <c r="BA218" i="1" s="1"/>
  <c r="AX218" i="1"/>
  <c r="AZ213" i="1"/>
  <c r="BA213" i="1" s="1"/>
  <c r="AX213" i="1"/>
  <c r="AA9" i="1"/>
  <c r="AC9" i="1"/>
  <c r="AZ292" i="1"/>
  <c r="BA292" i="1" s="1"/>
  <c r="AX292" i="1"/>
  <c r="AZ105" i="1"/>
  <c r="BA105" i="1" s="1"/>
  <c r="AX105" i="1"/>
  <c r="AX144" i="1"/>
  <c r="AZ144" i="1"/>
  <c r="BA144" i="1" s="1"/>
  <c r="AX270" i="1"/>
  <c r="AZ270" i="1"/>
  <c r="BA270" i="1" s="1"/>
  <c r="AI9" i="1"/>
  <c r="AJ9" i="1" s="1"/>
  <c r="AF9" i="1"/>
  <c r="AG9" i="1" s="1"/>
  <c r="AH9" i="1" s="1"/>
  <c r="AK9" i="1" s="1"/>
  <c r="AN9" i="1"/>
  <c r="AO9" i="1" s="1"/>
  <c r="AP9" i="1" s="1"/>
  <c r="AQ9" i="1" s="1"/>
  <c r="AR9" i="1" s="1"/>
  <c r="AS9" i="1" s="1"/>
  <c r="AM9" i="1"/>
  <c r="AV9" i="1"/>
  <c r="AY9" i="1"/>
  <c r="AT9" i="1"/>
  <c r="AX274" i="1"/>
  <c r="AZ274" i="1"/>
  <c r="BA274" i="1" s="1"/>
  <c r="AW8" i="1"/>
  <c r="AX251" i="1"/>
  <c r="AZ251" i="1"/>
  <c r="BA251" i="1" s="1"/>
  <c r="AZ135" i="1"/>
  <c r="BA135" i="1" s="1"/>
  <c r="AX135" i="1"/>
  <c r="AX139" i="1"/>
  <c r="AZ139" i="1"/>
  <c r="BA139" i="1" s="1"/>
  <c r="AZ8" i="1" l="1"/>
  <c r="AX8" i="1"/>
  <c r="AA10" i="1"/>
  <c r="AC10" i="1"/>
  <c r="R12" i="1"/>
  <c r="Y11" i="1"/>
  <c r="AD11" i="1"/>
  <c r="AY10" i="1"/>
  <c r="AF10" i="1"/>
  <c r="AG10" i="1" s="1"/>
  <c r="AH10" i="1" s="1"/>
  <c r="AN10" i="1"/>
  <c r="AO10" i="1" s="1"/>
  <c r="AP10" i="1" s="1"/>
  <c r="AQ10" i="1" s="1"/>
  <c r="AR10" i="1" s="1"/>
  <c r="AS10" i="1" s="1"/>
  <c r="AT10" i="1"/>
  <c r="AV10" i="1"/>
  <c r="AM10" i="1"/>
  <c r="AI10" i="1"/>
  <c r="AJ10" i="1" s="1"/>
  <c r="AW9" i="1"/>
  <c r="AC11" i="1" l="1"/>
  <c r="AA11" i="1"/>
  <c r="Y12" i="1"/>
  <c r="AD12" i="1"/>
  <c r="R13" i="1"/>
  <c r="AW10" i="1"/>
  <c r="AZ9" i="1"/>
  <c r="BA9" i="1" s="1"/>
  <c r="AX9" i="1"/>
  <c r="AK10" i="1"/>
  <c r="BA8" i="1"/>
  <c r="AV11" i="1"/>
  <c r="AM11" i="1"/>
  <c r="AT11" i="1"/>
  <c r="AY11" i="1"/>
  <c r="AN11" i="1"/>
  <c r="AO11" i="1" s="1"/>
  <c r="AP11" i="1" s="1"/>
  <c r="AQ11" i="1" s="1"/>
  <c r="AR11" i="1" s="1"/>
  <c r="AS11" i="1" s="1"/>
  <c r="AI11" i="1"/>
  <c r="AJ11" i="1" s="1"/>
  <c r="AF11" i="1"/>
  <c r="AG11" i="1" s="1"/>
  <c r="AH11" i="1" s="1"/>
  <c r="AK11" i="1" l="1"/>
  <c r="AW11" i="1"/>
  <c r="AZ11" i="1" s="1"/>
  <c r="BA11" i="1" s="1"/>
  <c r="AD13" i="1"/>
  <c r="R14" i="1"/>
  <c r="Y13" i="1"/>
  <c r="AI12" i="1"/>
  <c r="AJ12" i="1" s="1"/>
  <c r="AY12" i="1"/>
  <c r="AN12" i="1"/>
  <c r="AO12" i="1" s="1"/>
  <c r="AP12" i="1" s="1"/>
  <c r="AQ12" i="1" s="1"/>
  <c r="AR12" i="1" s="1"/>
  <c r="AS12" i="1" s="1"/>
  <c r="AV12" i="1"/>
  <c r="AM12" i="1"/>
  <c r="AF12" i="1"/>
  <c r="AG12" i="1" s="1"/>
  <c r="AH12" i="1" s="1"/>
  <c r="AT12" i="1"/>
  <c r="AX10" i="1"/>
  <c r="AZ10" i="1"/>
  <c r="BA10" i="1" s="1"/>
  <c r="AC12" i="1"/>
  <c r="AA12" i="1"/>
  <c r="AK12" i="1" l="1"/>
  <c r="AX11" i="1"/>
  <c r="R15" i="1"/>
  <c r="Y14" i="1"/>
  <c r="AD14" i="1"/>
  <c r="AC13" i="1"/>
  <c r="AA13" i="1"/>
  <c r="AF13" i="1"/>
  <c r="AG13" i="1" s="1"/>
  <c r="AH13" i="1" s="1"/>
  <c r="AK13" i="1" s="1"/>
  <c r="AN13" i="1"/>
  <c r="AO13" i="1" s="1"/>
  <c r="AP13" i="1" s="1"/>
  <c r="AQ13" i="1" s="1"/>
  <c r="AR13" i="1" s="1"/>
  <c r="AS13" i="1" s="1"/>
  <c r="AV13" i="1"/>
  <c r="AM13" i="1"/>
  <c r="AI13" i="1"/>
  <c r="AJ13" i="1" s="1"/>
  <c r="AT13" i="1"/>
  <c r="AY13" i="1"/>
  <c r="AW12" i="1"/>
  <c r="AZ12" i="1" l="1"/>
  <c r="AX12" i="1"/>
  <c r="AT14" i="1"/>
  <c r="AI14" i="1"/>
  <c r="AJ14" i="1" s="1"/>
  <c r="AY14" i="1"/>
  <c r="AF14" i="1"/>
  <c r="AG14" i="1" s="1"/>
  <c r="AH14" i="1" s="1"/>
  <c r="AK14" i="1" s="1"/>
  <c r="AV14" i="1"/>
  <c r="AN14" i="1"/>
  <c r="AO14" i="1" s="1"/>
  <c r="AP14" i="1" s="1"/>
  <c r="AQ14" i="1" s="1"/>
  <c r="AR14" i="1" s="1"/>
  <c r="AS14" i="1" s="1"/>
  <c r="AM14" i="1"/>
  <c r="AA14" i="1"/>
  <c r="AC14" i="1"/>
  <c r="AW13" i="1"/>
  <c r="Y15" i="1"/>
  <c r="R16" i="1"/>
  <c r="AD15" i="1"/>
  <c r="BA12" i="1" l="1"/>
  <c r="AW14" i="1"/>
  <c r="AY15" i="1"/>
  <c r="AF15" i="1"/>
  <c r="AG15" i="1" s="1"/>
  <c r="AH15" i="1" s="1"/>
  <c r="AK15" i="1" s="1"/>
  <c r="AV15" i="1"/>
  <c r="AW15" i="1" s="1"/>
  <c r="AM15" i="1"/>
  <c r="AT15" i="1"/>
  <c r="AN15" i="1"/>
  <c r="AO15" i="1" s="1"/>
  <c r="AP15" i="1" s="1"/>
  <c r="AQ15" i="1" s="1"/>
  <c r="AR15" i="1" s="1"/>
  <c r="AS15" i="1" s="1"/>
  <c r="AI15" i="1"/>
  <c r="AJ15" i="1" s="1"/>
  <c r="AD16" i="1"/>
  <c r="Y16" i="1"/>
  <c r="R17" i="1"/>
  <c r="AC15" i="1"/>
  <c r="AA15" i="1"/>
  <c r="AX13" i="1"/>
  <c r="AZ13" i="1"/>
  <c r="BA13" i="1" s="1"/>
  <c r="AZ15" i="1" l="1"/>
  <c r="BA15" i="1" s="1"/>
  <c r="AX15" i="1"/>
  <c r="R18" i="1"/>
  <c r="Y17" i="1"/>
  <c r="AD17" i="1"/>
  <c r="AN16" i="1"/>
  <c r="AO16" i="1" s="1"/>
  <c r="AP16" i="1" s="1"/>
  <c r="AQ16" i="1" s="1"/>
  <c r="AR16" i="1" s="1"/>
  <c r="AS16" i="1" s="1"/>
  <c r="AV16" i="1"/>
  <c r="AW16" i="1" s="1"/>
  <c r="AM16" i="1"/>
  <c r="AT16" i="1"/>
  <c r="AI16" i="1"/>
  <c r="AJ16" i="1" s="1"/>
  <c r="AF16" i="1"/>
  <c r="AG16" i="1" s="1"/>
  <c r="AH16" i="1" s="1"/>
  <c r="AK16" i="1" s="1"/>
  <c r="AY16" i="1"/>
  <c r="AX14" i="1"/>
  <c r="AZ14" i="1"/>
  <c r="BA14" i="1" s="1"/>
  <c r="AC16" i="1"/>
  <c r="AA16" i="1"/>
  <c r="AI17" i="1" l="1"/>
  <c r="AJ17" i="1" s="1"/>
  <c r="AF17" i="1"/>
  <c r="AG17" i="1" s="1"/>
  <c r="AH17" i="1" s="1"/>
  <c r="AK17" i="1" s="1"/>
  <c r="AN17" i="1"/>
  <c r="AO17" i="1" s="1"/>
  <c r="AP17" i="1" s="1"/>
  <c r="AQ17" i="1" s="1"/>
  <c r="AR17" i="1" s="1"/>
  <c r="AS17" i="1" s="1"/>
  <c r="AT17" i="1"/>
  <c r="AM17" i="1"/>
  <c r="AY17" i="1"/>
  <c r="AV17" i="1"/>
  <c r="AW17" i="1" s="1"/>
  <c r="AA17" i="1"/>
  <c r="AC17" i="1"/>
  <c r="AD18" i="1"/>
  <c r="R19" i="1"/>
  <c r="Y18" i="1"/>
  <c r="AZ16" i="1"/>
  <c r="BA16" i="1" s="1"/>
  <c r="AX16" i="1"/>
  <c r="AZ17" i="1" l="1"/>
  <c r="BA17" i="1" s="1"/>
  <c r="AX17" i="1"/>
  <c r="R20" i="1"/>
  <c r="Y19" i="1"/>
  <c r="AD19" i="1"/>
  <c r="AY18" i="1"/>
  <c r="AF18" i="1"/>
  <c r="AG18" i="1" s="1"/>
  <c r="AH18" i="1" s="1"/>
  <c r="AK18" i="1" s="1"/>
  <c r="AN18" i="1"/>
  <c r="AO18" i="1" s="1"/>
  <c r="AP18" i="1" s="1"/>
  <c r="AQ18" i="1" s="1"/>
  <c r="AR18" i="1" s="1"/>
  <c r="AS18" i="1" s="1"/>
  <c r="AT18" i="1"/>
  <c r="AM18" i="1"/>
  <c r="AI18" i="1"/>
  <c r="AJ18" i="1" s="1"/>
  <c r="AV18" i="1"/>
  <c r="AW18" i="1" s="1"/>
  <c r="AA18" i="1"/>
  <c r="AC18" i="1"/>
  <c r="AV19" i="1" l="1"/>
  <c r="AM19" i="1"/>
  <c r="AT19" i="1"/>
  <c r="AY19" i="1"/>
  <c r="AF19" i="1"/>
  <c r="AG19" i="1" s="1"/>
  <c r="AH19" i="1" s="1"/>
  <c r="AN19" i="1"/>
  <c r="AO19" i="1" s="1"/>
  <c r="AP19" i="1" s="1"/>
  <c r="AQ19" i="1" s="1"/>
  <c r="AR19" i="1" s="1"/>
  <c r="AS19" i="1" s="1"/>
  <c r="AI19" i="1"/>
  <c r="AJ19" i="1" s="1"/>
  <c r="AX18" i="1"/>
  <c r="AZ18" i="1"/>
  <c r="BA18" i="1" s="1"/>
  <c r="AC19" i="1"/>
  <c r="AA19" i="1"/>
  <c r="Y20" i="1"/>
  <c r="AD20" i="1"/>
  <c r="R21" i="1"/>
  <c r="AD21" i="1" l="1"/>
  <c r="R22" i="1"/>
  <c r="Y21" i="1"/>
  <c r="AI20" i="1"/>
  <c r="AJ20" i="1" s="1"/>
  <c r="AY20" i="1"/>
  <c r="AN20" i="1"/>
  <c r="AO20" i="1" s="1"/>
  <c r="AP20" i="1" s="1"/>
  <c r="AQ20" i="1" s="1"/>
  <c r="AR20" i="1" s="1"/>
  <c r="AS20" i="1" s="1"/>
  <c r="AV20" i="1"/>
  <c r="AM20" i="1"/>
  <c r="AT20" i="1"/>
  <c r="AF20" i="1"/>
  <c r="AG20" i="1" s="1"/>
  <c r="AH20" i="1" s="1"/>
  <c r="AK19" i="1"/>
  <c r="AC20" i="1"/>
  <c r="AA20" i="1"/>
  <c r="AW19" i="1"/>
  <c r="AW20" i="1" l="1"/>
  <c r="AZ20" i="1"/>
  <c r="BA20" i="1" s="1"/>
  <c r="AX20" i="1"/>
  <c r="AZ19" i="1"/>
  <c r="BA19" i="1" s="1"/>
  <c r="AX19" i="1"/>
  <c r="AC21" i="1"/>
  <c r="AA21" i="1"/>
  <c r="AK20" i="1"/>
  <c r="R23" i="1"/>
  <c r="Y22" i="1"/>
  <c r="AD22" i="1"/>
  <c r="AF21" i="1"/>
  <c r="AG21" i="1" s="1"/>
  <c r="AH21" i="1" s="1"/>
  <c r="AN21" i="1"/>
  <c r="AO21" i="1" s="1"/>
  <c r="AP21" i="1" s="1"/>
  <c r="AQ21" i="1" s="1"/>
  <c r="AR21" i="1" s="1"/>
  <c r="AS21" i="1" s="1"/>
  <c r="AV21" i="1"/>
  <c r="AM21" i="1"/>
  <c r="AI21" i="1"/>
  <c r="AJ21" i="1" s="1"/>
  <c r="AT21" i="1"/>
  <c r="AY21" i="1"/>
  <c r="Y23" i="1" l="1"/>
  <c r="R24" i="1"/>
  <c r="AD23" i="1"/>
  <c r="AW21" i="1"/>
  <c r="AK21" i="1"/>
  <c r="AT22" i="1"/>
  <c r="AI22" i="1"/>
  <c r="AJ22" i="1" s="1"/>
  <c r="AY22" i="1"/>
  <c r="AF22" i="1"/>
  <c r="AG22" i="1" s="1"/>
  <c r="AH22" i="1" s="1"/>
  <c r="AN22" i="1"/>
  <c r="AO22" i="1" s="1"/>
  <c r="AP22" i="1" s="1"/>
  <c r="AQ22" i="1" s="1"/>
  <c r="AR22" i="1" s="1"/>
  <c r="AS22" i="1" s="1"/>
  <c r="AM22" i="1"/>
  <c r="AV22" i="1"/>
  <c r="AA22" i="1"/>
  <c r="AC22" i="1"/>
  <c r="AW22" i="1" l="1"/>
  <c r="AX21" i="1"/>
  <c r="AZ21" i="1"/>
  <c r="BA21" i="1" s="1"/>
  <c r="AY23" i="1"/>
  <c r="AF23" i="1"/>
  <c r="AG23" i="1" s="1"/>
  <c r="AH23" i="1" s="1"/>
  <c r="AK23" i="1" s="1"/>
  <c r="AV23" i="1"/>
  <c r="AW23" i="1" s="1"/>
  <c r="AM23" i="1"/>
  <c r="AT23" i="1"/>
  <c r="AN23" i="1"/>
  <c r="AO23" i="1" s="1"/>
  <c r="AP23" i="1" s="1"/>
  <c r="AQ23" i="1" s="1"/>
  <c r="AR23" i="1" s="1"/>
  <c r="AS23" i="1" s="1"/>
  <c r="AI23" i="1"/>
  <c r="AJ23" i="1" s="1"/>
  <c r="AD24" i="1"/>
  <c r="Y24" i="1"/>
  <c r="R25" i="1"/>
  <c r="AK22" i="1"/>
  <c r="AC23" i="1"/>
  <c r="AA23" i="1"/>
  <c r="AZ23" i="1" l="1"/>
  <c r="BA23" i="1" s="1"/>
  <c r="AX23" i="1"/>
  <c r="R26" i="1"/>
  <c r="Y25" i="1"/>
  <c r="AD25" i="1"/>
  <c r="AC24" i="1"/>
  <c r="AA24" i="1"/>
  <c r="AN24" i="1"/>
  <c r="AO24" i="1" s="1"/>
  <c r="AP24" i="1" s="1"/>
  <c r="AQ24" i="1" s="1"/>
  <c r="AR24" i="1" s="1"/>
  <c r="AS24" i="1" s="1"/>
  <c r="AV24" i="1"/>
  <c r="AM24" i="1"/>
  <c r="AT24" i="1"/>
  <c r="AI24" i="1"/>
  <c r="AJ24" i="1" s="1"/>
  <c r="AF24" i="1"/>
  <c r="AG24" i="1" s="1"/>
  <c r="AH24" i="1" s="1"/>
  <c r="AK24" i="1" s="1"/>
  <c r="AY24" i="1"/>
  <c r="AX22" i="1"/>
  <c r="AZ22" i="1"/>
  <c r="BA22" i="1" s="1"/>
  <c r="AI25" i="1" l="1"/>
  <c r="AJ25" i="1" s="1"/>
  <c r="AF25" i="1"/>
  <c r="AG25" i="1" s="1"/>
  <c r="AH25" i="1" s="1"/>
  <c r="AK25" i="1" s="1"/>
  <c r="AN25" i="1"/>
  <c r="AO25" i="1" s="1"/>
  <c r="AP25" i="1" s="1"/>
  <c r="AQ25" i="1" s="1"/>
  <c r="AR25" i="1" s="1"/>
  <c r="AS25" i="1" s="1"/>
  <c r="AY25" i="1"/>
  <c r="AT25" i="1"/>
  <c r="AM25" i="1"/>
  <c r="AV25" i="1"/>
  <c r="AW25" i="1" s="1"/>
  <c r="AA25" i="1"/>
  <c r="AC25" i="1"/>
  <c r="AD26" i="1"/>
  <c r="R27" i="1"/>
  <c r="Y26" i="1"/>
  <c r="AW24" i="1"/>
  <c r="AZ25" i="1" l="1"/>
  <c r="BA25" i="1" s="1"/>
  <c r="AX25" i="1"/>
  <c r="AZ24" i="1"/>
  <c r="BA24" i="1" s="1"/>
  <c r="AX24" i="1"/>
  <c r="AA26" i="1"/>
  <c r="AC26" i="1"/>
  <c r="R28" i="1"/>
  <c r="Y27" i="1"/>
  <c r="AD27" i="1"/>
  <c r="AY26" i="1"/>
  <c r="AF26" i="1"/>
  <c r="AG26" i="1" s="1"/>
  <c r="AH26" i="1" s="1"/>
  <c r="AN26" i="1"/>
  <c r="AO26" i="1" s="1"/>
  <c r="AP26" i="1" s="1"/>
  <c r="AQ26" i="1" s="1"/>
  <c r="AR26" i="1" s="1"/>
  <c r="AS26" i="1" s="1"/>
  <c r="AT26" i="1"/>
  <c r="AI26" i="1"/>
  <c r="AJ26" i="1" s="1"/>
  <c r="AV26" i="1"/>
  <c r="AM26" i="1"/>
  <c r="AC27" i="1" l="1"/>
  <c r="AA27" i="1"/>
  <c r="AW26" i="1"/>
  <c r="Y28" i="1"/>
  <c r="AD28" i="1"/>
  <c r="R29" i="1"/>
  <c r="AK26" i="1"/>
  <c r="AV27" i="1"/>
  <c r="AM27" i="1"/>
  <c r="AT27" i="1"/>
  <c r="AY27" i="1"/>
  <c r="AN27" i="1"/>
  <c r="AO27" i="1" s="1"/>
  <c r="AP27" i="1" s="1"/>
  <c r="AQ27" i="1" s="1"/>
  <c r="AR27" i="1" s="1"/>
  <c r="AS27" i="1" s="1"/>
  <c r="AF27" i="1"/>
  <c r="AG27" i="1" s="1"/>
  <c r="AH27" i="1" s="1"/>
  <c r="AI27" i="1"/>
  <c r="AJ27" i="1" s="1"/>
  <c r="AW27" i="1" l="1"/>
  <c r="AZ27" i="1" s="1"/>
  <c r="BA27" i="1" s="1"/>
  <c r="AD29" i="1"/>
  <c r="R30" i="1"/>
  <c r="Y29" i="1"/>
  <c r="AK27" i="1"/>
  <c r="AI28" i="1"/>
  <c r="AJ28" i="1" s="1"/>
  <c r="AY28" i="1"/>
  <c r="AN28" i="1"/>
  <c r="AO28" i="1" s="1"/>
  <c r="AP28" i="1" s="1"/>
  <c r="AQ28" i="1" s="1"/>
  <c r="AR28" i="1" s="1"/>
  <c r="AS28" i="1" s="1"/>
  <c r="AV28" i="1"/>
  <c r="AM28" i="1"/>
  <c r="AT28" i="1"/>
  <c r="AF28" i="1"/>
  <c r="AG28" i="1" s="1"/>
  <c r="AH28" i="1" s="1"/>
  <c r="AC28" i="1"/>
  <c r="AA28" i="1"/>
  <c r="AX26" i="1"/>
  <c r="AZ26" i="1"/>
  <c r="BA26" i="1" s="1"/>
  <c r="AW28" i="1" l="1"/>
  <c r="AZ28" i="1" s="1"/>
  <c r="BA28" i="1" s="1"/>
  <c r="AX27" i="1"/>
  <c r="AK28" i="1"/>
  <c r="AC29" i="1"/>
  <c r="AA29" i="1"/>
  <c r="R31" i="1"/>
  <c r="Y30" i="1"/>
  <c r="AD30" i="1"/>
  <c r="AF29" i="1"/>
  <c r="AG29" i="1" s="1"/>
  <c r="AH29" i="1" s="1"/>
  <c r="AN29" i="1"/>
  <c r="AO29" i="1" s="1"/>
  <c r="AP29" i="1" s="1"/>
  <c r="AQ29" i="1" s="1"/>
  <c r="AR29" i="1" s="1"/>
  <c r="AS29" i="1" s="1"/>
  <c r="AV29" i="1"/>
  <c r="AM29" i="1"/>
  <c r="AI29" i="1"/>
  <c r="AJ29" i="1" s="1"/>
  <c r="AY29" i="1"/>
  <c r="AT29" i="1"/>
  <c r="AX28" i="1"/>
  <c r="AK29" i="1" l="1"/>
  <c r="AT30" i="1"/>
  <c r="AI30" i="1"/>
  <c r="AJ30" i="1" s="1"/>
  <c r="AY30" i="1"/>
  <c r="AF30" i="1"/>
  <c r="AG30" i="1" s="1"/>
  <c r="AH30" i="1" s="1"/>
  <c r="AV30" i="1"/>
  <c r="AN30" i="1"/>
  <c r="AO30" i="1" s="1"/>
  <c r="AP30" i="1" s="1"/>
  <c r="AQ30" i="1" s="1"/>
  <c r="AR30" i="1" s="1"/>
  <c r="AS30" i="1" s="1"/>
  <c r="AM30" i="1"/>
  <c r="AA30" i="1"/>
  <c r="AC30" i="1"/>
  <c r="Y31" i="1"/>
  <c r="R32" i="1"/>
  <c r="AD31" i="1"/>
  <c r="AW29" i="1"/>
  <c r="AK30" i="1" l="1"/>
  <c r="AW30" i="1"/>
  <c r="AX30" i="1" s="1"/>
  <c r="AX29" i="1"/>
  <c r="AZ29" i="1"/>
  <c r="BA29" i="1" s="1"/>
  <c r="AZ30" i="1"/>
  <c r="BA30" i="1" s="1"/>
  <c r="AY31" i="1"/>
  <c r="AF31" i="1"/>
  <c r="AG31" i="1" s="1"/>
  <c r="AH31" i="1" s="1"/>
  <c r="AK31" i="1" s="1"/>
  <c r="AV31" i="1"/>
  <c r="AM31" i="1"/>
  <c r="AT31" i="1"/>
  <c r="AN31" i="1"/>
  <c r="AO31" i="1" s="1"/>
  <c r="AP31" i="1" s="1"/>
  <c r="AQ31" i="1" s="1"/>
  <c r="AR31" i="1" s="1"/>
  <c r="AS31" i="1" s="1"/>
  <c r="AI31" i="1"/>
  <c r="AJ31" i="1" s="1"/>
  <c r="AD32" i="1"/>
  <c r="Y32" i="1"/>
  <c r="R33" i="1"/>
  <c r="AC31" i="1"/>
  <c r="AA31" i="1"/>
  <c r="AW31" i="1" l="1"/>
  <c r="AC32" i="1"/>
  <c r="AA32" i="1"/>
  <c r="AN32" i="1"/>
  <c r="AO32" i="1" s="1"/>
  <c r="AP32" i="1" s="1"/>
  <c r="AQ32" i="1" s="1"/>
  <c r="AR32" i="1" s="1"/>
  <c r="AS32" i="1" s="1"/>
  <c r="AV32" i="1"/>
  <c r="AM32" i="1"/>
  <c r="AT32" i="1"/>
  <c r="AI32" i="1"/>
  <c r="AJ32" i="1" s="1"/>
  <c r="AF32" i="1"/>
  <c r="AG32" i="1" s="1"/>
  <c r="AH32" i="1" s="1"/>
  <c r="AY32" i="1"/>
  <c r="R34" i="1"/>
  <c r="Y33" i="1"/>
  <c r="AD33" i="1"/>
  <c r="AZ31" i="1"/>
  <c r="BA31" i="1" s="1"/>
  <c r="AX31" i="1"/>
  <c r="AK32" i="1" l="1"/>
  <c r="AW32" i="1"/>
  <c r="AA33" i="1"/>
  <c r="AC33" i="1"/>
  <c r="AD34" i="1"/>
  <c r="R35" i="1"/>
  <c r="Y34" i="1"/>
  <c r="AI33" i="1"/>
  <c r="AJ33" i="1" s="1"/>
  <c r="AF33" i="1"/>
  <c r="AG33" i="1" s="1"/>
  <c r="AH33" i="1" s="1"/>
  <c r="AN33" i="1"/>
  <c r="AO33" i="1" s="1"/>
  <c r="AP33" i="1" s="1"/>
  <c r="AQ33" i="1" s="1"/>
  <c r="AR33" i="1" s="1"/>
  <c r="AS33" i="1" s="1"/>
  <c r="AY33" i="1"/>
  <c r="AV33" i="1"/>
  <c r="AT33" i="1"/>
  <c r="AM33" i="1"/>
  <c r="AK33" i="1" l="1"/>
  <c r="AA34" i="1"/>
  <c r="AC34" i="1"/>
  <c r="R36" i="1"/>
  <c r="Y35" i="1"/>
  <c r="AD35" i="1"/>
  <c r="AY34" i="1"/>
  <c r="AF34" i="1"/>
  <c r="AG34" i="1" s="1"/>
  <c r="AH34" i="1" s="1"/>
  <c r="AK34" i="1" s="1"/>
  <c r="AN34" i="1"/>
  <c r="AO34" i="1" s="1"/>
  <c r="AP34" i="1" s="1"/>
  <c r="AQ34" i="1" s="1"/>
  <c r="AR34" i="1" s="1"/>
  <c r="AS34" i="1" s="1"/>
  <c r="AT34" i="1"/>
  <c r="AI34" i="1"/>
  <c r="AJ34" i="1" s="1"/>
  <c r="AM34" i="1"/>
  <c r="AV34" i="1"/>
  <c r="AW34" i="1" s="1"/>
  <c r="AW33" i="1"/>
  <c r="AZ32" i="1"/>
  <c r="BA32" i="1" s="1"/>
  <c r="AX32" i="1"/>
  <c r="AV35" i="1" l="1"/>
  <c r="AM35" i="1"/>
  <c r="AT35" i="1"/>
  <c r="AY35" i="1"/>
  <c r="AN35" i="1"/>
  <c r="AO35" i="1" s="1"/>
  <c r="AP35" i="1" s="1"/>
  <c r="AQ35" i="1" s="1"/>
  <c r="AR35" i="1" s="1"/>
  <c r="AS35" i="1" s="1"/>
  <c r="AI35" i="1"/>
  <c r="AJ35" i="1" s="1"/>
  <c r="AF35" i="1"/>
  <c r="AG35" i="1" s="1"/>
  <c r="AH35" i="1" s="1"/>
  <c r="AK35" i="1" s="1"/>
  <c r="AC35" i="1"/>
  <c r="AA35" i="1"/>
  <c r="AX34" i="1"/>
  <c r="AZ34" i="1"/>
  <c r="BA34" i="1" s="1"/>
  <c r="R37" i="1"/>
  <c r="Y36" i="1"/>
  <c r="AD36" i="1"/>
  <c r="AZ33" i="1"/>
  <c r="BA33" i="1" s="1"/>
  <c r="AX33" i="1"/>
  <c r="AA36" i="1" l="1"/>
  <c r="AC36" i="1"/>
  <c r="AI36" i="1"/>
  <c r="AJ36" i="1" s="1"/>
  <c r="AY36" i="1"/>
  <c r="AN36" i="1"/>
  <c r="AO36" i="1" s="1"/>
  <c r="AP36" i="1" s="1"/>
  <c r="AQ36" i="1" s="1"/>
  <c r="AR36" i="1" s="1"/>
  <c r="AS36" i="1" s="1"/>
  <c r="AV36" i="1"/>
  <c r="AW36" i="1" s="1"/>
  <c r="AM36" i="1"/>
  <c r="AF36" i="1"/>
  <c r="AG36" i="1" s="1"/>
  <c r="AH36" i="1" s="1"/>
  <c r="AK36" i="1" s="1"/>
  <c r="AT36" i="1"/>
  <c r="AD37" i="1"/>
  <c r="R38" i="1"/>
  <c r="Y37" i="1"/>
  <c r="AW35" i="1"/>
  <c r="AC37" i="1" l="1"/>
  <c r="AA37" i="1"/>
  <c r="AZ36" i="1"/>
  <c r="BA36" i="1" s="1"/>
  <c r="AX36" i="1"/>
  <c r="R39" i="1"/>
  <c r="AD38" i="1"/>
  <c r="Y38" i="1"/>
  <c r="AY37" i="1"/>
  <c r="AF37" i="1"/>
  <c r="AG37" i="1" s="1"/>
  <c r="AH37" i="1" s="1"/>
  <c r="AN37" i="1"/>
  <c r="AO37" i="1" s="1"/>
  <c r="AP37" i="1" s="1"/>
  <c r="AQ37" i="1" s="1"/>
  <c r="AR37" i="1" s="1"/>
  <c r="AS37" i="1" s="1"/>
  <c r="AV37" i="1"/>
  <c r="AM37" i="1"/>
  <c r="AI37" i="1"/>
  <c r="AJ37" i="1" s="1"/>
  <c r="AT37" i="1"/>
  <c r="AZ35" i="1"/>
  <c r="BA35" i="1" s="1"/>
  <c r="AX35" i="1"/>
  <c r="Y39" i="1" l="1"/>
  <c r="AD39" i="1"/>
  <c r="R40" i="1"/>
  <c r="AV38" i="1"/>
  <c r="AM38" i="1"/>
  <c r="AT38" i="1"/>
  <c r="AI38" i="1"/>
  <c r="AJ38" i="1" s="1"/>
  <c r="AY38" i="1"/>
  <c r="AF38" i="1"/>
  <c r="AG38" i="1" s="1"/>
  <c r="AH38" i="1" s="1"/>
  <c r="AN38" i="1"/>
  <c r="AO38" i="1" s="1"/>
  <c r="AP38" i="1" s="1"/>
  <c r="AQ38" i="1" s="1"/>
  <c r="AR38" i="1" s="1"/>
  <c r="AS38" i="1" s="1"/>
  <c r="AW37" i="1"/>
  <c r="AC38" i="1"/>
  <c r="AA38" i="1"/>
  <c r="AK37" i="1"/>
  <c r="AW38" i="1" l="1"/>
  <c r="AX37" i="1"/>
  <c r="AZ37" i="1"/>
  <c r="BA37" i="1" s="1"/>
  <c r="AD40" i="1"/>
  <c r="R41" i="1"/>
  <c r="Y40" i="1"/>
  <c r="AI39" i="1"/>
  <c r="AJ39" i="1" s="1"/>
  <c r="AY39" i="1"/>
  <c r="AF39" i="1"/>
  <c r="AG39" i="1" s="1"/>
  <c r="AH39" i="1" s="1"/>
  <c r="AV39" i="1"/>
  <c r="AM39" i="1"/>
  <c r="AT39" i="1"/>
  <c r="AN39" i="1"/>
  <c r="AO39" i="1" s="1"/>
  <c r="AP39" i="1" s="1"/>
  <c r="AQ39" i="1" s="1"/>
  <c r="AR39" i="1" s="1"/>
  <c r="AS39" i="1" s="1"/>
  <c r="AK38" i="1"/>
  <c r="AC39" i="1"/>
  <c r="AA39" i="1"/>
  <c r="AC40" i="1" l="1"/>
  <c r="AA40" i="1"/>
  <c r="AD41" i="1"/>
  <c r="R42" i="1"/>
  <c r="Y41" i="1"/>
  <c r="AY40" i="1"/>
  <c r="AF40" i="1"/>
  <c r="AG40" i="1" s="1"/>
  <c r="AH40" i="1" s="1"/>
  <c r="AK40" i="1" s="1"/>
  <c r="AN40" i="1"/>
  <c r="AO40" i="1" s="1"/>
  <c r="AP40" i="1" s="1"/>
  <c r="AQ40" i="1" s="1"/>
  <c r="AR40" i="1" s="1"/>
  <c r="AS40" i="1" s="1"/>
  <c r="AM40" i="1"/>
  <c r="AV40" i="1"/>
  <c r="AI40" i="1"/>
  <c r="AJ40" i="1" s="1"/>
  <c r="AT40" i="1"/>
  <c r="AW39" i="1"/>
  <c r="AK39" i="1"/>
  <c r="AX38" i="1"/>
  <c r="AZ38" i="1"/>
  <c r="BA38" i="1" s="1"/>
  <c r="AW40" i="1" l="1"/>
  <c r="AZ40" i="1" s="1"/>
  <c r="BA40" i="1" s="1"/>
  <c r="AZ39" i="1"/>
  <c r="BA39" i="1" s="1"/>
  <c r="AX39" i="1"/>
  <c r="AC41" i="1"/>
  <c r="AA41" i="1"/>
  <c r="R43" i="1"/>
  <c r="Y42" i="1"/>
  <c r="AD42" i="1"/>
  <c r="AN41" i="1"/>
  <c r="AO41" i="1" s="1"/>
  <c r="AP41" i="1" s="1"/>
  <c r="AQ41" i="1" s="1"/>
  <c r="AR41" i="1" s="1"/>
  <c r="AS41" i="1" s="1"/>
  <c r="AT41" i="1"/>
  <c r="AI41" i="1"/>
  <c r="AJ41" i="1" s="1"/>
  <c r="AV41" i="1"/>
  <c r="AF41" i="1"/>
  <c r="AG41" i="1" s="1"/>
  <c r="AH41" i="1" s="1"/>
  <c r="AM41" i="1"/>
  <c r="AY41" i="1"/>
  <c r="AX40" i="1"/>
  <c r="AK41" i="1" l="1"/>
  <c r="AF42" i="1"/>
  <c r="AG42" i="1" s="1"/>
  <c r="AH42" i="1" s="1"/>
  <c r="AT42" i="1"/>
  <c r="AI42" i="1"/>
  <c r="AJ42" i="1" s="1"/>
  <c r="AY42" i="1"/>
  <c r="AV42" i="1"/>
  <c r="AW42" i="1" s="1"/>
  <c r="AN42" i="1"/>
  <c r="AO42" i="1" s="1"/>
  <c r="AP42" i="1" s="1"/>
  <c r="AQ42" i="1" s="1"/>
  <c r="AR42" i="1" s="1"/>
  <c r="AS42" i="1" s="1"/>
  <c r="AM42" i="1"/>
  <c r="AD43" i="1"/>
  <c r="Y43" i="1"/>
  <c r="R44" i="1"/>
  <c r="AW41" i="1"/>
  <c r="AA42" i="1"/>
  <c r="AC42" i="1"/>
  <c r="AY43" i="1" l="1"/>
  <c r="AN43" i="1"/>
  <c r="AO43" i="1" s="1"/>
  <c r="AP43" i="1" s="1"/>
  <c r="AQ43" i="1" s="1"/>
  <c r="AR43" i="1" s="1"/>
  <c r="AS43" i="1" s="1"/>
  <c r="AT43" i="1"/>
  <c r="AM43" i="1"/>
  <c r="AI43" i="1"/>
  <c r="AJ43" i="1" s="1"/>
  <c r="AV43" i="1"/>
  <c r="AW43" i="1" s="1"/>
  <c r="AF43" i="1"/>
  <c r="AG43" i="1" s="1"/>
  <c r="AH43" i="1" s="1"/>
  <c r="AK43" i="1" s="1"/>
  <c r="AZ42" i="1"/>
  <c r="BA42" i="1" s="1"/>
  <c r="AX42" i="1"/>
  <c r="AX41" i="1"/>
  <c r="AZ41" i="1"/>
  <c r="BA41" i="1" s="1"/>
  <c r="R45" i="1"/>
  <c r="Y44" i="1"/>
  <c r="AD44" i="1"/>
  <c r="AC43" i="1"/>
  <c r="AA43" i="1"/>
  <c r="AK42" i="1"/>
  <c r="AV44" i="1" l="1"/>
  <c r="AM44" i="1"/>
  <c r="AN44" i="1"/>
  <c r="AO44" i="1" s="1"/>
  <c r="AP44" i="1" s="1"/>
  <c r="AQ44" i="1" s="1"/>
  <c r="AR44" i="1" s="1"/>
  <c r="AS44" i="1" s="1"/>
  <c r="AT44" i="1"/>
  <c r="AI44" i="1"/>
  <c r="AJ44" i="1" s="1"/>
  <c r="AY44" i="1"/>
  <c r="AF44" i="1"/>
  <c r="AG44" i="1" s="1"/>
  <c r="AH44" i="1" s="1"/>
  <c r="AK44" i="1" s="1"/>
  <c r="AC44" i="1"/>
  <c r="AA44" i="1"/>
  <c r="AD45" i="1"/>
  <c r="R46" i="1"/>
  <c r="Y45" i="1"/>
  <c r="AZ43" i="1"/>
  <c r="BA43" i="1" s="1"/>
  <c r="AX43" i="1"/>
  <c r="AA45" i="1" l="1"/>
  <c r="AC45" i="1"/>
  <c r="R47" i="1"/>
  <c r="AD46" i="1"/>
  <c r="Y46" i="1"/>
  <c r="AI45" i="1"/>
  <c r="AJ45" i="1" s="1"/>
  <c r="AY45" i="1"/>
  <c r="AN45" i="1"/>
  <c r="AO45" i="1" s="1"/>
  <c r="AP45" i="1" s="1"/>
  <c r="AQ45" i="1" s="1"/>
  <c r="AR45" i="1" s="1"/>
  <c r="AS45" i="1" s="1"/>
  <c r="AF45" i="1"/>
  <c r="AG45" i="1" s="1"/>
  <c r="AH45" i="1" s="1"/>
  <c r="AV45" i="1"/>
  <c r="AT45" i="1"/>
  <c r="AM45" i="1"/>
  <c r="AW44" i="1"/>
  <c r="AC46" i="1" l="1"/>
  <c r="AA46" i="1"/>
  <c r="AF46" i="1"/>
  <c r="AG46" i="1" s="1"/>
  <c r="AH46" i="1" s="1"/>
  <c r="AV46" i="1"/>
  <c r="AM46" i="1"/>
  <c r="AY46" i="1"/>
  <c r="AI46" i="1"/>
  <c r="AJ46" i="1" s="1"/>
  <c r="AT46" i="1"/>
  <c r="AN46" i="1"/>
  <c r="AO46" i="1" s="1"/>
  <c r="AP46" i="1" s="1"/>
  <c r="AQ46" i="1" s="1"/>
  <c r="AR46" i="1" s="1"/>
  <c r="AS46" i="1" s="1"/>
  <c r="Y47" i="1"/>
  <c r="R48" i="1"/>
  <c r="AD47" i="1"/>
  <c r="AW45" i="1"/>
  <c r="AZ44" i="1"/>
  <c r="BA44" i="1" s="1"/>
  <c r="AX44" i="1"/>
  <c r="AK45" i="1"/>
  <c r="AX45" i="1" l="1"/>
  <c r="AZ45" i="1"/>
  <c r="BA45" i="1" s="1"/>
  <c r="AT47" i="1"/>
  <c r="AI47" i="1"/>
  <c r="AJ47" i="1" s="1"/>
  <c r="AY47" i="1"/>
  <c r="AV47" i="1"/>
  <c r="AW47" i="1" s="1"/>
  <c r="AM47" i="1"/>
  <c r="AN47" i="1"/>
  <c r="AO47" i="1" s="1"/>
  <c r="AP47" i="1" s="1"/>
  <c r="AQ47" i="1" s="1"/>
  <c r="AR47" i="1" s="1"/>
  <c r="AS47" i="1" s="1"/>
  <c r="AF47" i="1"/>
  <c r="AG47" i="1" s="1"/>
  <c r="AH47" i="1" s="1"/>
  <c r="AW46" i="1"/>
  <c r="AK46" i="1"/>
  <c r="Y48" i="1"/>
  <c r="AD48" i="1"/>
  <c r="R49" i="1"/>
  <c r="AC47" i="1"/>
  <c r="AA47" i="1"/>
  <c r="AZ47" i="1" l="1"/>
  <c r="BA47" i="1" s="1"/>
  <c r="AX47" i="1"/>
  <c r="AF48" i="1"/>
  <c r="AG48" i="1" s="1"/>
  <c r="AH48" i="1" s="1"/>
  <c r="AV48" i="1"/>
  <c r="AM48" i="1"/>
  <c r="AI48" i="1"/>
  <c r="AJ48" i="1" s="1"/>
  <c r="AN48" i="1"/>
  <c r="AO48" i="1" s="1"/>
  <c r="AP48" i="1" s="1"/>
  <c r="AQ48" i="1" s="1"/>
  <c r="AR48" i="1" s="1"/>
  <c r="AS48" i="1" s="1"/>
  <c r="AY48" i="1"/>
  <c r="AT48" i="1"/>
  <c r="AC48" i="1"/>
  <c r="AA48" i="1"/>
  <c r="AD49" i="1"/>
  <c r="Y49" i="1"/>
  <c r="R50" i="1"/>
  <c r="AX46" i="1"/>
  <c r="AZ46" i="1"/>
  <c r="BA46" i="1" s="1"/>
  <c r="AK47" i="1"/>
  <c r="AA49" i="1" l="1"/>
  <c r="AC49" i="1"/>
  <c r="AN49" i="1"/>
  <c r="AO49" i="1" s="1"/>
  <c r="AP49" i="1" s="1"/>
  <c r="AQ49" i="1" s="1"/>
  <c r="AR49" i="1" s="1"/>
  <c r="AS49" i="1" s="1"/>
  <c r="AT49" i="1"/>
  <c r="AI49" i="1"/>
  <c r="AJ49" i="1" s="1"/>
  <c r="AF49" i="1"/>
  <c r="AG49" i="1" s="1"/>
  <c r="AH49" i="1" s="1"/>
  <c r="AK49" i="1" s="1"/>
  <c r="AM49" i="1"/>
  <c r="AY49" i="1"/>
  <c r="AV49" i="1"/>
  <c r="AW48" i="1"/>
  <c r="AK48" i="1"/>
  <c r="R51" i="1"/>
  <c r="Y50" i="1"/>
  <c r="AD50" i="1"/>
  <c r="AD51" i="1" l="1"/>
  <c r="Y51" i="1"/>
  <c r="R52" i="1"/>
  <c r="AF50" i="1"/>
  <c r="AG50" i="1" s="1"/>
  <c r="AH50" i="1" s="1"/>
  <c r="AT50" i="1"/>
  <c r="AY50" i="1"/>
  <c r="AV50" i="1"/>
  <c r="AN50" i="1"/>
  <c r="AO50" i="1" s="1"/>
  <c r="AP50" i="1" s="1"/>
  <c r="AQ50" i="1" s="1"/>
  <c r="AR50" i="1" s="1"/>
  <c r="AS50" i="1" s="1"/>
  <c r="AM50" i="1"/>
  <c r="AI50" i="1"/>
  <c r="AJ50" i="1" s="1"/>
  <c r="AA50" i="1"/>
  <c r="AC50" i="1"/>
  <c r="AZ48" i="1"/>
  <c r="BA48" i="1" s="1"/>
  <c r="AX48" i="1"/>
  <c r="AW49" i="1"/>
  <c r="AW50" i="1" l="1"/>
  <c r="AZ50" i="1" s="1"/>
  <c r="BA50" i="1" s="1"/>
  <c r="AK50" i="1"/>
  <c r="AX49" i="1"/>
  <c r="AZ49" i="1"/>
  <c r="BA49" i="1" s="1"/>
  <c r="R53" i="1"/>
  <c r="Y52" i="1"/>
  <c r="AD52" i="1"/>
  <c r="AA51" i="1"/>
  <c r="AC51" i="1"/>
  <c r="AY51" i="1"/>
  <c r="AN51" i="1"/>
  <c r="AO51" i="1" s="1"/>
  <c r="AP51" i="1" s="1"/>
  <c r="AQ51" i="1" s="1"/>
  <c r="AR51" i="1" s="1"/>
  <c r="AS51" i="1" s="1"/>
  <c r="AT51" i="1"/>
  <c r="AM51" i="1"/>
  <c r="AI51" i="1"/>
  <c r="AJ51" i="1" s="1"/>
  <c r="AF51" i="1"/>
  <c r="AG51" i="1" s="1"/>
  <c r="AH51" i="1" s="1"/>
  <c r="AK51" i="1" s="1"/>
  <c r="AV51" i="1"/>
  <c r="AW51" i="1" s="1"/>
  <c r="AX50" i="1" l="1"/>
  <c r="AD53" i="1"/>
  <c r="R54" i="1"/>
  <c r="Y53" i="1"/>
  <c r="AC52" i="1"/>
  <c r="AA52" i="1"/>
  <c r="AV52" i="1"/>
  <c r="AW52" i="1" s="1"/>
  <c r="AM52" i="1"/>
  <c r="AN52" i="1"/>
  <c r="AO52" i="1" s="1"/>
  <c r="AP52" i="1" s="1"/>
  <c r="AQ52" i="1" s="1"/>
  <c r="AR52" i="1" s="1"/>
  <c r="AS52" i="1" s="1"/>
  <c r="AY52" i="1"/>
  <c r="AF52" i="1"/>
  <c r="AG52" i="1" s="1"/>
  <c r="AH52" i="1" s="1"/>
  <c r="AT52" i="1"/>
  <c r="AI52" i="1"/>
  <c r="AJ52" i="1" s="1"/>
  <c r="AZ51" i="1"/>
  <c r="BA51" i="1" s="1"/>
  <c r="AX51" i="1"/>
  <c r="AZ52" i="1" l="1"/>
  <c r="BA52" i="1" s="1"/>
  <c r="AX52" i="1"/>
  <c r="AK52" i="1"/>
  <c r="R55" i="1"/>
  <c r="AD54" i="1"/>
  <c r="Y54" i="1"/>
  <c r="AA53" i="1"/>
  <c r="AC53" i="1"/>
  <c r="AI53" i="1"/>
  <c r="AJ53" i="1" s="1"/>
  <c r="AY53" i="1"/>
  <c r="AN53" i="1"/>
  <c r="AO53" i="1" s="1"/>
  <c r="AP53" i="1" s="1"/>
  <c r="AQ53" i="1" s="1"/>
  <c r="AR53" i="1" s="1"/>
  <c r="AS53" i="1" s="1"/>
  <c r="AV53" i="1"/>
  <c r="AW53" i="1" s="1"/>
  <c r="AT53" i="1"/>
  <c r="AM53" i="1"/>
  <c r="AF53" i="1"/>
  <c r="AG53" i="1" s="1"/>
  <c r="AH53" i="1" s="1"/>
  <c r="AK53" i="1" s="1"/>
  <c r="AC54" i="1" l="1"/>
  <c r="AA54" i="1"/>
  <c r="AF54" i="1"/>
  <c r="AG54" i="1" s="1"/>
  <c r="AH54" i="1" s="1"/>
  <c r="AV54" i="1"/>
  <c r="AM54" i="1"/>
  <c r="AY54" i="1"/>
  <c r="AI54" i="1"/>
  <c r="AJ54" i="1" s="1"/>
  <c r="AT54" i="1"/>
  <c r="AN54" i="1"/>
  <c r="AO54" i="1" s="1"/>
  <c r="AP54" i="1" s="1"/>
  <c r="AQ54" i="1" s="1"/>
  <c r="AR54" i="1" s="1"/>
  <c r="AS54" i="1" s="1"/>
  <c r="AZ53" i="1"/>
  <c r="BA53" i="1" s="1"/>
  <c r="AX53" i="1"/>
  <c r="R56" i="1"/>
  <c r="AD55" i="1"/>
  <c r="Y55" i="1"/>
  <c r="Y56" i="1" l="1"/>
  <c r="R57" i="1"/>
  <c r="AD56" i="1"/>
  <c r="AC55" i="1"/>
  <c r="AA55" i="1"/>
  <c r="AT55" i="1"/>
  <c r="AI55" i="1"/>
  <c r="AJ55" i="1" s="1"/>
  <c r="AY55" i="1"/>
  <c r="AV55" i="1"/>
  <c r="AM55" i="1"/>
  <c r="AN55" i="1"/>
  <c r="AO55" i="1" s="1"/>
  <c r="AP55" i="1" s="1"/>
  <c r="AQ55" i="1" s="1"/>
  <c r="AR55" i="1" s="1"/>
  <c r="AS55" i="1" s="1"/>
  <c r="AF55" i="1"/>
  <c r="AG55" i="1" s="1"/>
  <c r="AH55" i="1" s="1"/>
  <c r="AW54" i="1"/>
  <c r="AK54" i="1"/>
  <c r="AX54" i="1" l="1"/>
  <c r="AZ54" i="1"/>
  <c r="BA54" i="1" s="1"/>
  <c r="AF56" i="1"/>
  <c r="AG56" i="1" s="1"/>
  <c r="AH56" i="1" s="1"/>
  <c r="AV56" i="1"/>
  <c r="AM56" i="1"/>
  <c r="AI56" i="1"/>
  <c r="AJ56" i="1" s="1"/>
  <c r="AN56" i="1"/>
  <c r="AO56" i="1" s="1"/>
  <c r="AP56" i="1" s="1"/>
  <c r="AQ56" i="1" s="1"/>
  <c r="AR56" i="1" s="1"/>
  <c r="AS56" i="1" s="1"/>
  <c r="AT56" i="1"/>
  <c r="AY56" i="1"/>
  <c r="AD57" i="1"/>
  <c r="R58" i="1"/>
  <c r="Y57" i="1"/>
  <c r="AK55" i="1"/>
  <c r="AW55" i="1"/>
  <c r="AC56" i="1"/>
  <c r="AA56" i="1"/>
  <c r="AW56" i="1" l="1"/>
  <c r="AD58" i="1"/>
  <c r="Y58" i="1"/>
  <c r="R59" i="1"/>
  <c r="AK56" i="1"/>
  <c r="AN57" i="1"/>
  <c r="AO57" i="1" s="1"/>
  <c r="AP57" i="1" s="1"/>
  <c r="AQ57" i="1" s="1"/>
  <c r="AR57" i="1" s="1"/>
  <c r="AS57" i="1" s="1"/>
  <c r="AT57" i="1"/>
  <c r="AI57" i="1"/>
  <c r="AJ57" i="1" s="1"/>
  <c r="AY57" i="1"/>
  <c r="AF57" i="1"/>
  <c r="AG57" i="1" s="1"/>
  <c r="AH57" i="1" s="1"/>
  <c r="AM57" i="1"/>
  <c r="AV57" i="1"/>
  <c r="AZ55" i="1"/>
  <c r="BA55" i="1" s="1"/>
  <c r="AX55" i="1"/>
  <c r="AA57" i="1"/>
  <c r="AC57" i="1"/>
  <c r="Y59" i="1" l="1"/>
  <c r="AD59" i="1"/>
  <c r="R60" i="1"/>
  <c r="AC58" i="1"/>
  <c r="AA58" i="1"/>
  <c r="AW57" i="1"/>
  <c r="AZ57" i="1" s="1"/>
  <c r="BA57" i="1" s="1"/>
  <c r="AK57" i="1"/>
  <c r="AT58" i="1"/>
  <c r="AI58" i="1"/>
  <c r="AJ58" i="1" s="1"/>
  <c r="AY58" i="1"/>
  <c r="AV58" i="1"/>
  <c r="AW58" i="1" s="1"/>
  <c r="AM58" i="1"/>
  <c r="AN58" i="1"/>
  <c r="AO58" i="1" s="1"/>
  <c r="AP58" i="1" s="1"/>
  <c r="AQ58" i="1" s="1"/>
  <c r="AR58" i="1" s="1"/>
  <c r="AS58" i="1" s="1"/>
  <c r="AF58" i="1"/>
  <c r="AG58" i="1" s="1"/>
  <c r="AH58" i="1" s="1"/>
  <c r="AK58" i="1" s="1"/>
  <c r="AZ56" i="1"/>
  <c r="BA56" i="1" s="1"/>
  <c r="AX56" i="1"/>
  <c r="AD60" i="1" l="1"/>
  <c r="Y60" i="1"/>
  <c r="R61" i="1"/>
  <c r="AZ58" i="1"/>
  <c r="BA58" i="1" s="1"/>
  <c r="AX58" i="1"/>
  <c r="AF59" i="1"/>
  <c r="AG59" i="1" s="1"/>
  <c r="AH59" i="1" s="1"/>
  <c r="AV59" i="1"/>
  <c r="AM59" i="1"/>
  <c r="AI59" i="1"/>
  <c r="AJ59" i="1" s="1"/>
  <c r="AY59" i="1"/>
  <c r="AT59" i="1"/>
  <c r="AN59" i="1"/>
  <c r="AO59" i="1" s="1"/>
  <c r="AP59" i="1" s="1"/>
  <c r="AQ59" i="1" s="1"/>
  <c r="AR59" i="1" s="1"/>
  <c r="AS59" i="1" s="1"/>
  <c r="AC59" i="1"/>
  <c r="AA59" i="1"/>
  <c r="AK59" i="1" l="1"/>
  <c r="AW59" i="1"/>
  <c r="AX59" i="1" s="1"/>
  <c r="R62" i="1"/>
  <c r="Y61" i="1"/>
  <c r="AD61" i="1"/>
  <c r="AC60" i="1"/>
  <c r="AA60" i="1"/>
  <c r="AZ59" i="1"/>
  <c r="BA59" i="1" s="1"/>
  <c r="AN60" i="1"/>
  <c r="AO60" i="1" s="1"/>
  <c r="AP60" i="1" s="1"/>
  <c r="AQ60" i="1" s="1"/>
  <c r="AR60" i="1" s="1"/>
  <c r="AS60" i="1" s="1"/>
  <c r="AT60" i="1"/>
  <c r="AI60" i="1"/>
  <c r="AJ60" i="1" s="1"/>
  <c r="AF60" i="1"/>
  <c r="AG60" i="1" s="1"/>
  <c r="AH60" i="1" s="1"/>
  <c r="AK60" i="1" s="1"/>
  <c r="AY60" i="1"/>
  <c r="AV60" i="1"/>
  <c r="AW60" i="1" s="1"/>
  <c r="AM60" i="1"/>
  <c r="AX60" i="1" l="1"/>
  <c r="AZ60" i="1"/>
  <c r="BA60" i="1" s="1"/>
  <c r="AA61" i="1"/>
  <c r="AC61" i="1"/>
  <c r="AF61" i="1"/>
  <c r="AG61" i="1" s="1"/>
  <c r="AH61" i="1" s="1"/>
  <c r="AK61" i="1" s="1"/>
  <c r="AT61" i="1"/>
  <c r="AN61" i="1"/>
  <c r="AO61" i="1" s="1"/>
  <c r="AP61" i="1" s="1"/>
  <c r="AQ61" i="1" s="1"/>
  <c r="AR61" i="1" s="1"/>
  <c r="AS61" i="1" s="1"/>
  <c r="AM61" i="1"/>
  <c r="AI61" i="1"/>
  <c r="AJ61" i="1" s="1"/>
  <c r="AY61" i="1"/>
  <c r="AV61" i="1"/>
  <c r="AW61" i="1" s="1"/>
  <c r="AD62" i="1"/>
  <c r="Y62" i="1"/>
  <c r="R63" i="1"/>
  <c r="AZ61" i="1" l="1"/>
  <c r="BA61" i="1" s="1"/>
  <c r="AX61" i="1"/>
  <c r="AA62" i="1"/>
  <c r="AC62" i="1"/>
  <c r="R64" i="1"/>
  <c r="Y63" i="1"/>
  <c r="AD63" i="1"/>
  <c r="AY62" i="1"/>
  <c r="AN62" i="1"/>
  <c r="AO62" i="1" s="1"/>
  <c r="AP62" i="1" s="1"/>
  <c r="AQ62" i="1" s="1"/>
  <c r="AR62" i="1" s="1"/>
  <c r="AS62" i="1" s="1"/>
  <c r="AT62" i="1"/>
  <c r="AM62" i="1"/>
  <c r="AI62" i="1"/>
  <c r="AJ62" i="1" s="1"/>
  <c r="AF62" i="1"/>
  <c r="AG62" i="1" s="1"/>
  <c r="AH62" i="1" s="1"/>
  <c r="AK62" i="1" s="1"/>
  <c r="AV62" i="1"/>
  <c r="AW62" i="1" s="1"/>
  <c r="AC63" i="1" l="1"/>
  <c r="AA63" i="1"/>
  <c r="Y64" i="1"/>
  <c r="AD64" i="1"/>
  <c r="R65" i="1"/>
  <c r="AZ62" i="1"/>
  <c r="BA62" i="1" s="1"/>
  <c r="AX62" i="1"/>
  <c r="AV63" i="1"/>
  <c r="AW63" i="1" s="1"/>
  <c r="AM63" i="1"/>
  <c r="AN63" i="1"/>
  <c r="AO63" i="1" s="1"/>
  <c r="AP63" i="1" s="1"/>
  <c r="AQ63" i="1" s="1"/>
  <c r="AR63" i="1" s="1"/>
  <c r="AS63" i="1" s="1"/>
  <c r="AY63" i="1"/>
  <c r="AF63" i="1"/>
  <c r="AG63" i="1" s="1"/>
  <c r="AH63" i="1" s="1"/>
  <c r="AT63" i="1"/>
  <c r="AI63" i="1"/>
  <c r="AJ63" i="1" s="1"/>
  <c r="AK63" i="1" l="1"/>
  <c r="AD65" i="1"/>
  <c r="R66" i="1"/>
  <c r="Y65" i="1"/>
  <c r="AI64" i="1"/>
  <c r="AJ64" i="1" s="1"/>
  <c r="AY64" i="1"/>
  <c r="AN64" i="1"/>
  <c r="AO64" i="1" s="1"/>
  <c r="AP64" i="1" s="1"/>
  <c r="AQ64" i="1" s="1"/>
  <c r="AR64" i="1" s="1"/>
  <c r="AS64" i="1" s="1"/>
  <c r="AV64" i="1"/>
  <c r="AW64" i="1" s="1"/>
  <c r="AM64" i="1"/>
  <c r="AT64" i="1"/>
  <c r="AF64" i="1"/>
  <c r="AG64" i="1" s="1"/>
  <c r="AH64" i="1" s="1"/>
  <c r="AC64" i="1"/>
  <c r="AA64" i="1"/>
  <c r="AZ63" i="1"/>
  <c r="BA63" i="1" s="1"/>
  <c r="AX63" i="1"/>
  <c r="AZ64" i="1" l="1"/>
  <c r="BA64" i="1" s="1"/>
  <c r="AX64" i="1"/>
  <c r="AC65" i="1"/>
  <c r="AA65" i="1"/>
  <c r="AK64" i="1"/>
  <c r="R67" i="1"/>
  <c r="AD66" i="1"/>
  <c r="Y66" i="1"/>
  <c r="AF65" i="1"/>
  <c r="AG65" i="1" s="1"/>
  <c r="AH65" i="1" s="1"/>
  <c r="AN65" i="1"/>
  <c r="AO65" i="1" s="1"/>
  <c r="AP65" i="1" s="1"/>
  <c r="AQ65" i="1" s="1"/>
  <c r="AR65" i="1" s="1"/>
  <c r="AS65" i="1" s="1"/>
  <c r="AV65" i="1"/>
  <c r="AM65" i="1"/>
  <c r="AI65" i="1"/>
  <c r="AJ65" i="1" s="1"/>
  <c r="AY65" i="1"/>
  <c r="AT65" i="1"/>
  <c r="AT66" i="1" l="1"/>
  <c r="AI66" i="1"/>
  <c r="AJ66" i="1" s="1"/>
  <c r="AY66" i="1"/>
  <c r="AF66" i="1"/>
  <c r="AG66" i="1" s="1"/>
  <c r="AH66" i="1" s="1"/>
  <c r="AK66" i="1" s="1"/>
  <c r="AV66" i="1"/>
  <c r="AW66" i="1" s="1"/>
  <c r="AM66" i="1"/>
  <c r="AN66" i="1"/>
  <c r="AO66" i="1" s="1"/>
  <c r="AP66" i="1" s="1"/>
  <c r="AQ66" i="1" s="1"/>
  <c r="AR66" i="1" s="1"/>
  <c r="AS66" i="1" s="1"/>
  <c r="AA66" i="1"/>
  <c r="AC66" i="1"/>
  <c r="AW65" i="1"/>
  <c r="Y67" i="1"/>
  <c r="R68" i="1"/>
  <c r="AD67" i="1"/>
  <c r="AK65" i="1"/>
  <c r="AX66" i="1" l="1"/>
  <c r="AZ66" i="1"/>
  <c r="BA66" i="1" s="1"/>
  <c r="AY67" i="1"/>
  <c r="AF67" i="1"/>
  <c r="AG67" i="1" s="1"/>
  <c r="AH67" i="1" s="1"/>
  <c r="AV67" i="1"/>
  <c r="AM67" i="1"/>
  <c r="AT67" i="1"/>
  <c r="AI67" i="1"/>
  <c r="AJ67" i="1" s="1"/>
  <c r="AN67" i="1"/>
  <c r="AO67" i="1" s="1"/>
  <c r="AP67" i="1" s="1"/>
  <c r="AQ67" i="1" s="1"/>
  <c r="AR67" i="1" s="1"/>
  <c r="AS67" i="1" s="1"/>
  <c r="AC67" i="1"/>
  <c r="AA67" i="1"/>
  <c r="AX65" i="1"/>
  <c r="AZ65" i="1"/>
  <c r="BA65" i="1" s="1"/>
  <c r="AD68" i="1"/>
  <c r="Y68" i="1"/>
  <c r="R69" i="1"/>
  <c r="AN68" i="1" l="1"/>
  <c r="AO68" i="1" s="1"/>
  <c r="AP68" i="1" s="1"/>
  <c r="AQ68" i="1" s="1"/>
  <c r="AR68" i="1" s="1"/>
  <c r="AS68" i="1" s="1"/>
  <c r="AV68" i="1"/>
  <c r="AM68" i="1"/>
  <c r="AT68" i="1"/>
  <c r="AI68" i="1"/>
  <c r="AJ68" i="1" s="1"/>
  <c r="AF68" i="1"/>
  <c r="AG68" i="1" s="1"/>
  <c r="AH68" i="1" s="1"/>
  <c r="AK68" i="1" s="1"/>
  <c r="AY68" i="1"/>
  <c r="AW67" i="1"/>
  <c r="AK67" i="1"/>
  <c r="R70" i="1"/>
  <c r="Y69" i="1"/>
  <c r="AD69" i="1"/>
  <c r="AC68" i="1"/>
  <c r="AA68" i="1"/>
  <c r="AZ67" i="1" l="1"/>
  <c r="BA67" i="1" s="1"/>
  <c r="AX67" i="1"/>
  <c r="AI69" i="1"/>
  <c r="AJ69" i="1" s="1"/>
  <c r="AF69" i="1"/>
  <c r="AG69" i="1" s="1"/>
  <c r="AH69" i="1" s="1"/>
  <c r="AN69" i="1"/>
  <c r="AO69" i="1" s="1"/>
  <c r="AP69" i="1" s="1"/>
  <c r="AQ69" i="1" s="1"/>
  <c r="AR69" i="1" s="1"/>
  <c r="AS69" i="1" s="1"/>
  <c r="AT69" i="1"/>
  <c r="AV69" i="1"/>
  <c r="AW69" i="1" s="1"/>
  <c r="AM69" i="1"/>
  <c r="AY69" i="1"/>
  <c r="AA69" i="1"/>
  <c r="AC69" i="1"/>
  <c r="AD70" i="1"/>
  <c r="R71" i="1"/>
  <c r="Y70" i="1"/>
  <c r="AW68" i="1"/>
  <c r="AA70" i="1" l="1"/>
  <c r="AC70" i="1"/>
  <c r="R72" i="1"/>
  <c r="Y71" i="1"/>
  <c r="AD71" i="1"/>
  <c r="AK69" i="1"/>
  <c r="AZ68" i="1"/>
  <c r="BA68" i="1" s="1"/>
  <c r="AX68" i="1"/>
  <c r="AZ69" i="1"/>
  <c r="BA69" i="1" s="1"/>
  <c r="AX69" i="1"/>
  <c r="AY70" i="1"/>
  <c r="AF70" i="1"/>
  <c r="AG70" i="1" s="1"/>
  <c r="AH70" i="1" s="1"/>
  <c r="AK70" i="1" s="1"/>
  <c r="AN70" i="1"/>
  <c r="AO70" i="1" s="1"/>
  <c r="AP70" i="1" s="1"/>
  <c r="AQ70" i="1" s="1"/>
  <c r="AR70" i="1" s="1"/>
  <c r="AS70" i="1" s="1"/>
  <c r="AT70" i="1"/>
  <c r="AV70" i="1"/>
  <c r="AW70" i="1" s="1"/>
  <c r="AM70" i="1"/>
  <c r="AI70" i="1"/>
  <c r="AJ70" i="1" s="1"/>
  <c r="AX70" i="1" l="1"/>
  <c r="AZ70" i="1"/>
  <c r="BA70" i="1" s="1"/>
  <c r="AV71" i="1"/>
  <c r="AM71" i="1"/>
  <c r="AT71" i="1"/>
  <c r="AY71" i="1"/>
  <c r="AN71" i="1"/>
  <c r="AO71" i="1" s="1"/>
  <c r="AP71" i="1" s="1"/>
  <c r="AQ71" i="1" s="1"/>
  <c r="AR71" i="1" s="1"/>
  <c r="AS71" i="1" s="1"/>
  <c r="AI71" i="1"/>
  <c r="AJ71" i="1" s="1"/>
  <c r="AF71" i="1"/>
  <c r="AG71" i="1" s="1"/>
  <c r="AH71" i="1" s="1"/>
  <c r="AC71" i="1"/>
  <c r="AA71" i="1"/>
  <c r="Y72" i="1"/>
  <c r="AD72" i="1"/>
  <c r="R73" i="1"/>
  <c r="AI72" i="1" l="1"/>
  <c r="AJ72" i="1" s="1"/>
  <c r="AY72" i="1"/>
  <c r="AN72" i="1"/>
  <c r="AO72" i="1" s="1"/>
  <c r="AP72" i="1" s="1"/>
  <c r="AQ72" i="1" s="1"/>
  <c r="AR72" i="1" s="1"/>
  <c r="AS72" i="1" s="1"/>
  <c r="AV72" i="1"/>
  <c r="AW72" i="1" s="1"/>
  <c r="AM72" i="1"/>
  <c r="AT72" i="1"/>
  <c r="AF72" i="1"/>
  <c r="AG72" i="1" s="1"/>
  <c r="AH72" i="1" s="1"/>
  <c r="AK72" i="1" s="1"/>
  <c r="AC72" i="1"/>
  <c r="AA72" i="1"/>
  <c r="AD73" i="1"/>
  <c r="R74" i="1"/>
  <c r="Y73" i="1"/>
  <c r="AW71" i="1"/>
  <c r="AK71" i="1"/>
  <c r="AZ71" i="1" l="1"/>
  <c r="BA71" i="1" s="1"/>
  <c r="AX71" i="1"/>
  <c r="AZ72" i="1"/>
  <c r="BA72" i="1" s="1"/>
  <c r="AX72" i="1"/>
  <c r="R75" i="1"/>
  <c r="Y74" i="1"/>
  <c r="AD74" i="1"/>
  <c r="AF73" i="1"/>
  <c r="AG73" i="1" s="1"/>
  <c r="AH73" i="1" s="1"/>
  <c r="AK73" i="1" s="1"/>
  <c r="AN73" i="1"/>
  <c r="AO73" i="1" s="1"/>
  <c r="AP73" i="1" s="1"/>
  <c r="AQ73" i="1" s="1"/>
  <c r="AR73" i="1" s="1"/>
  <c r="AS73" i="1" s="1"/>
  <c r="AV73" i="1"/>
  <c r="AM73" i="1"/>
  <c r="AI73" i="1"/>
  <c r="AJ73" i="1" s="1"/>
  <c r="AY73" i="1"/>
  <c r="AT73" i="1"/>
  <c r="AC73" i="1"/>
  <c r="AA73" i="1"/>
  <c r="AA74" i="1" l="1"/>
  <c r="AC74" i="1"/>
  <c r="Y75" i="1"/>
  <c r="R76" i="1"/>
  <c r="AD75" i="1"/>
  <c r="AW73" i="1"/>
  <c r="AT74" i="1"/>
  <c r="AI74" i="1"/>
  <c r="AJ74" i="1" s="1"/>
  <c r="AY74" i="1"/>
  <c r="AF74" i="1"/>
  <c r="AG74" i="1" s="1"/>
  <c r="AH74" i="1" s="1"/>
  <c r="AV74" i="1"/>
  <c r="AM74" i="1"/>
  <c r="AN74" i="1"/>
  <c r="AO74" i="1" s="1"/>
  <c r="AP74" i="1" s="1"/>
  <c r="AQ74" i="1" s="1"/>
  <c r="AR74" i="1" s="1"/>
  <c r="AS74" i="1" s="1"/>
  <c r="AX73" i="1" l="1"/>
  <c r="AZ73" i="1"/>
  <c r="BA73" i="1" s="1"/>
  <c r="AY75" i="1"/>
  <c r="AF75" i="1"/>
  <c r="AG75" i="1" s="1"/>
  <c r="AH75" i="1" s="1"/>
  <c r="AV75" i="1"/>
  <c r="AM75" i="1"/>
  <c r="AT75" i="1"/>
  <c r="AI75" i="1"/>
  <c r="AJ75" i="1" s="1"/>
  <c r="AN75" i="1"/>
  <c r="AO75" i="1" s="1"/>
  <c r="AP75" i="1" s="1"/>
  <c r="AQ75" i="1" s="1"/>
  <c r="AR75" i="1" s="1"/>
  <c r="AS75" i="1" s="1"/>
  <c r="AD76" i="1"/>
  <c r="Y76" i="1"/>
  <c r="R77" i="1"/>
  <c r="AC75" i="1"/>
  <c r="AA75" i="1"/>
  <c r="AW74" i="1"/>
  <c r="AK74" i="1"/>
  <c r="AW75" i="1" l="1"/>
  <c r="AK75" i="1"/>
  <c r="R78" i="1"/>
  <c r="Y77" i="1"/>
  <c r="AD77" i="1"/>
  <c r="AC76" i="1"/>
  <c r="AA76" i="1"/>
  <c r="AX74" i="1"/>
  <c r="AZ74" i="1"/>
  <c r="BA74" i="1" s="1"/>
  <c r="AN76" i="1"/>
  <c r="AO76" i="1" s="1"/>
  <c r="AP76" i="1" s="1"/>
  <c r="AQ76" i="1" s="1"/>
  <c r="AR76" i="1" s="1"/>
  <c r="AS76" i="1" s="1"/>
  <c r="AV76" i="1"/>
  <c r="AM76" i="1"/>
  <c r="AT76" i="1"/>
  <c r="AI76" i="1"/>
  <c r="AJ76" i="1" s="1"/>
  <c r="AF76" i="1"/>
  <c r="AG76" i="1" s="1"/>
  <c r="AH76" i="1" s="1"/>
  <c r="AY76" i="1"/>
  <c r="AI77" i="1" l="1"/>
  <c r="AJ77" i="1" s="1"/>
  <c r="AW77" i="1" s="1"/>
  <c r="AY77" i="1"/>
  <c r="AF77" i="1"/>
  <c r="AG77" i="1" s="1"/>
  <c r="AH77" i="1" s="1"/>
  <c r="AK77" i="1" s="1"/>
  <c r="AN77" i="1"/>
  <c r="AO77" i="1" s="1"/>
  <c r="AP77" i="1" s="1"/>
  <c r="AQ77" i="1" s="1"/>
  <c r="AR77" i="1" s="1"/>
  <c r="AS77" i="1" s="1"/>
  <c r="AT77" i="1"/>
  <c r="AM77" i="1"/>
  <c r="AA77" i="1"/>
  <c r="AC77" i="1"/>
  <c r="AW76" i="1"/>
  <c r="Y78" i="1"/>
  <c r="R79" i="1"/>
  <c r="AD78" i="1"/>
  <c r="AK76" i="1"/>
  <c r="AZ75" i="1"/>
  <c r="BA75" i="1" s="1"/>
  <c r="AX75" i="1"/>
  <c r="AZ76" i="1" l="1"/>
  <c r="BA76" i="1" s="1"/>
  <c r="AX76" i="1"/>
  <c r="AY78" i="1"/>
  <c r="AF78" i="1"/>
  <c r="AG78" i="1" s="1"/>
  <c r="AH78" i="1" s="1"/>
  <c r="AV78" i="1"/>
  <c r="AM78" i="1"/>
  <c r="AT78" i="1"/>
  <c r="AI78" i="1"/>
  <c r="AJ78" i="1" s="1"/>
  <c r="AN78" i="1"/>
  <c r="AO78" i="1" s="1"/>
  <c r="AP78" i="1" s="1"/>
  <c r="AQ78" i="1" s="1"/>
  <c r="AR78" i="1" s="1"/>
  <c r="AS78" i="1" s="1"/>
  <c r="AD79" i="1"/>
  <c r="R80" i="1"/>
  <c r="Y79" i="1"/>
  <c r="AC78" i="1"/>
  <c r="AA78" i="1"/>
  <c r="AX77" i="1"/>
  <c r="AZ77" i="1"/>
  <c r="BA77" i="1" s="1"/>
  <c r="AW78" i="1" l="1"/>
  <c r="AK78" i="1"/>
  <c r="AC79" i="1"/>
  <c r="AA79" i="1"/>
  <c r="R81" i="1"/>
  <c r="Y80" i="1"/>
  <c r="AD80" i="1"/>
  <c r="AI79" i="1"/>
  <c r="AJ79" i="1" s="1"/>
  <c r="AN79" i="1"/>
  <c r="AO79" i="1" s="1"/>
  <c r="AP79" i="1" s="1"/>
  <c r="AQ79" i="1" s="1"/>
  <c r="AR79" i="1" s="1"/>
  <c r="AS79" i="1" s="1"/>
  <c r="AF79" i="1"/>
  <c r="AG79" i="1" s="1"/>
  <c r="AH79" i="1" s="1"/>
  <c r="AV79" i="1"/>
  <c r="AY79" i="1"/>
  <c r="AT79" i="1"/>
  <c r="AM79" i="1"/>
  <c r="AA80" i="1" l="1"/>
  <c r="AC80" i="1"/>
  <c r="R82" i="1"/>
  <c r="AD81" i="1"/>
  <c r="Y81" i="1"/>
  <c r="AW79" i="1"/>
  <c r="AK79" i="1"/>
  <c r="AF80" i="1"/>
  <c r="AG80" i="1" s="1"/>
  <c r="AH80" i="1" s="1"/>
  <c r="AK80" i="1" s="1"/>
  <c r="AV80" i="1"/>
  <c r="AI80" i="1"/>
  <c r="AJ80" i="1" s="1"/>
  <c r="AT80" i="1"/>
  <c r="AY80" i="1"/>
  <c r="AM80" i="1"/>
  <c r="AN80" i="1"/>
  <c r="AO80" i="1" s="1"/>
  <c r="AP80" i="1" s="1"/>
  <c r="AQ80" i="1" s="1"/>
  <c r="AR80" i="1" s="1"/>
  <c r="AS80" i="1" s="1"/>
  <c r="AZ78" i="1"/>
  <c r="BA78" i="1" s="1"/>
  <c r="AX78" i="1"/>
  <c r="AC81" i="1" l="1"/>
  <c r="AA81" i="1"/>
  <c r="AT81" i="1"/>
  <c r="AY81" i="1"/>
  <c r="AN81" i="1"/>
  <c r="AO81" i="1" s="1"/>
  <c r="AP81" i="1" s="1"/>
  <c r="AQ81" i="1" s="1"/>
  <c r="AR81" i="1" s="1"/>
  <c r="AS81" i="1" s="1"/>
  <c r="AV81" i="1"/>
  <c r="AI81" i="1"/>
  <c r="AJ81" i="1" s="1"/>
  <c r="AF81" i="1"/>
  <c r="AG81" i="1" s="1"/>
  <c r="AH81" i="1" s="1"/>
  <c r="AK81" i="1" s="1"/>
  <c r="AM81" i="1"/>
  <c r="AZ79" i="1"/>
  <c r="BA79" i="1" s="1"/>
  <c r="AX79" i="1"/>
  <c r="Y82" i="1"/>
  <c r="R83" i="1"/>
  <c r="AD82" i="1"/>
  <c r="AW80" i="1"/>
  <c r="AV82" i="1" l="1"/>
  <c r="AM82" i="1"/>
  <c r="AT82" i="1"/>
  <c r="AI82" i="1"/>
  <c r="AJ82" i="1" s="1"/>
  <c r="AN82" i="1"/>
  <c r="AO82" i="1" s="1"/>
  <c r="AP82" i="1" s="1"/>
  <c r="AQ82" i="1" s="1"/>
  <c r="AR82" i="1" s="1"/>
  <c r="AS82" i="1" s="1"/>
  <c r="AF82" i="1"/>
  <c r="AG82" i="1" s="1"/>
  <c r="AH82" i="1" s="1"/>
  <c r="AK82" i="1" s="1"/>
  <c r="AY82" i="1"/>
  <c r="AW81" i="1"/>
  <c r="AD83" i="1"/>
  <c r="R84" i="1"/>
  <c r="Y83" i="1"/>
  <c r="AX80" i="1"/>
  <c r="AZ80" i="1"/>
  <c r="BA80" i="1" s="1"/>
  <c r="AC82" i="1"/>
  <c r="AA82" i="1"/>
  <c r="AA83" i="1" l="1"/>
  <c r="AC83" i="1"/>
  <c r="R85" i="1"/>
  <c r="AD84" i="1"/>
  <c r="Y84" i="1"/>
  <c r="AZ81" i="1"/>
  <c r="BA81" i="1" s="1"/>
  <c r="AX81" i="1"/>
  <c r="AN83" i="1"/>
  <c r="AO83" i="1" s="1"/>
  <c r="AP83" i="1" s="1"/>
  <c r="AQ83" i="1" s="1"/>
  <c r="AR83" i="1" s="1"/>
  <c r="AS83" i="1" s="1"/>
  <c r="AI83" i="1"/>
  <c r="AJ83" i="1" s="1"/>
  <c r="AY83" i="1"/>
  <c r="AM83" i="1"/>
  <c r="AT83" i="1"/>
  <c r="AV83" i="1"/>
  <c r="AW83" i="1" s="1"/>
  <c r="AF83" i="1"/>
  <c r="AG83" i="1" s="1"/>
  <c r="AH83" i="1" s="1"/>
  <c r="AK83" i="1" s="1"/>
  <c r="AW82" i="1"/>
  <c r="AA84" i="1" l="1"/>
  <c r="AC84" i="1"/>
  <c r="AF84" i="1"/>
  <c r="AG84" i="1" s="1"/>
  <c r="AH84" i="1" s="1"/>
  <c r="AK84" i="1" s="1"/>
  <c r="AT84" i="1"/>
  <c r="AN84" i="1"/>
  <c r="AO84" i="1" s="1"/>
  <c r="AP84" i="1" s="1"/>
  <c r="AQ84" i="1" s="1"/>
  <c r="AR84" i="1" s="1"/>
  <c r="AS84" i="1" s="1"/>
  <c r="AY84" i="1"/>
  <c r="AM84" i="1"/>
  <c r="AV84" i="1"/>
  <c r="AW84" i="1" s="1"/>
  <c r="AI84" i="1"/>
  <c r="AJ84" i="1" s="1"/>
  <c r="Y85" i="1"/>
  <c r="R86" i="1"/>
  <c r="AD85" i="1"/>
  <c r="AZ82" i="1"/>
  <c r="BA82" i="1" s="1"/>
  <c r="AX82" i="1"/>
  <c r="AZ83" i="1"/>
  <c r="BA83" i="1" s="1"/>
  <c r="AX83" i="1"/>
  <c r="AX84" i="1" l="1"/>
  <c r="AZ84" i="1"/>
  <c r="BA84" i="1" s="1"/>
  <c r="AY85" i="1"/>
  <c r="AT85" i="1"/>
  <c r="AN85" i="1"/>
  <c r="AO85" i="1" s="1"/>
  <c r="AP85" i="1" s="1"/>
  <c r="AQ85" i="1" s="1"/>
  <c r="AR85" i="1" s="1"/>
  <c r="AS85" i="1" s="1"/>
  <c r="AM85" i="1"/>
  <c r="AF85" i="1"/>
  <c r="AG85" i="1" s="1"/>
  <c r="AH85" i="1" s="1"/>
  <c r="AK85" i="1" s="1"/>
  <c r="AI85" i="1"/>
  <c r="AJ85" i="1" s="1"/>
  <c r="AV85" i="1"/>
  <c r="R87" i="1"/>
  <c r="Y86" i="1"/>
  <c r="AD86" i="1"/>
  <c r="AA85" i="1"/>
  <c r="AC85" i="1"/>
  <c r="AV86" i="1" l="1"/>
  <c r="AM86" i="1"/>
  <c r="AI86" i="1"/>
  <c r="AJ86" i="1" s="1"/>
  <c r="AT86" i="1"/>
  <c r="AF86" i="1"/>
  <c r="AG86" i="1" s="1"/>
  <c r="AH86" i="1" s="1"/>
  <c r="AK86" i="1" s="1"/>
  <c r="AY86" i="1"/>
  <c r="AN86" i="1"/>
  <c r="AO86" i="1" s="1"/>
  <c r="AP86" i="1" s="1"/>
  <c r="AQ86" i="1" s="1"/>
  <c r="AR86" i="1" s="1"/>
  <c r="AS86" i="1" s="1"/>
  <c r="AD87" i="1"/>
  <c r="R88" i="1"/>
  <c r="Y87" i="1"/>
  <c r="AC86" i="1"/>
  <c r="AA86" i="1"/>
  <c r="AW85" i="1"/>
  <c r="AZ85" i="1" l="1"/>
  <c r="BA85" i="1" s="1"/>
  <c r="AX85" i="1"/>
  <c r="AC87" i="1"/>
  <c r="AA87" i="1"/>
  <c r="AI87" i="1"/>
  <c r="AJ87" i="1" s="1"/>
  <c r="AY87" i="1"/>
  <c r="AN87" i="1"/>
  <c r="AO87" i="1" s="1"/>
  <c r="AP87" i="1" s="1"/>
  <c r="AQ87" i="1" s="1"/>
  <c r="AR87" i="1" s="1"/>
  <c r="AS87" i="1" s="1"/>
  <c r="AT87" i="1"/>
  <c r="AF87" i="1"/>
  <c r="AG87" i="1" s="1"/>
  <c r="AH87" i="1" s="1"/>
  <c r="AM87" i="1"/>
  <c r="AV87" i="1"/>
  <c r="R89" i="1"/>
  <c r="AD88" i="1"/>
  <c r="Y88" i="1"/>
  <c r="AW86" i="1"/>
  <c r="AF88" i="1" l="1"/>
  <c r="AG88" i="1" s="1"/>
  <c r="AH88" i="1" s="1"/>
  <c r="AV88" i="1"/>
  <c r="AM88" i="1"/>
  <c r="AY88" i="1"/>
  <c r="AI88" i="1"/>
  <c r="AJ88" i="1" s="1"/>
  <c r="AT88" i="1"/>
  <c r="AN88" i="1"/>
  <c r="AO88" i="1" s="1"/>
  <c r="AP88" i="1" s="1"/>
  <c r="AQ88" i="1" s="1"/>
  <c r="AR88" i="1" s="1"/>
  <c r="AS88" i="1" s="1"/>
  <c r="R90" i="1"/>
  <c r="AD89" i="1"/>
  <c r="Y89" i="1"/>
  <c r="AW87" i="1"/>
  <c r="AC88" i="1"/>
  <c r="AA88" i="1"/>
  <c r="AZ86" i="1"/>
  <c r="BA86" i="1" s="1"/>
  <c r="AX86" i="1"/>
  <c r="AK87" i="1"/>
  <c r="AZ87" i="1" l="1"/>
  <c r="BA87" i="1" s="1"/>
  <c r="AX87" i="1"/>
  <c r="AC89" i="1"/>
  <c r="AA89" i="1"/>
  <c r="AW88" i="1"/>
  <c r="Y90" i="1"/>
  <c r="R91" i="1"/>
  <c r="AD90" i="1"/>
  <c r="AT89" i="1"/>
  <c r="AI89" i="1"/>
  <c r="AJ89" i="1" s="1"/>
  <c r="AY89" i="1"/>
  <c r="AF89" i="1"/>
  <c r="AG89" i="1" s="1"/>
  <c r="AH89" i="1" s="1"/>
  <c r="AK89" i="1" s="1"/>
  <c r="AV89" i="1"/>
  <c r="AM89" i="1"/>
  <c r="AN89" i="1"/>
  <c r="AO89" i="1" s="1"/>
  <c r="AP89" i="1" s="1"/>
  <c r="AQ89" i="1" s="1"/>
  <c r="AR89" i="1" s="1"/>
  <c r="AS89" i="1" s="1"/>
  <c r="AK88" i="1"/>
  <c r="AC90" i="1" l="1"/>
  <c r="AA90" i="1"/>
  <c r="AY90" i="1"/>
  <c r="AF90" i="1"/>
  <c r="AG90" i="1" s="1"/>
  <c r="AH90" i="1" s="1"/>
  <c r="AV90" i="1"/>
  <c r="AM90" i="1"/>
  <c r="AT90" i="1"/>
  <c r="AI90" i="1"/>
  <c r="AJ90" i="1" s="1"/>
  <c r="AN90" i="1"/>
  <c r="AO90" i="1" s="1"/>
  <c r="AP90" i="1" s="1"/>
  <c r="AQ90" i="1" s="1"/>
  <c r="AR90" i="1" s="1"/>
  <c r="AS90" i="1" s="1"/>
  <c r="AW89" i="1"/>
  <c r="AX88" i="1"/>
  <c r="AZ88" i="1"/>
  <c r="BA88" i="1" s="1"/>
  <c r="AD91" i="1"/>
  <c r="Y91" i="1"/>
  <c r="R92" i="1"/>
  <c r="AC91" i="1" l="1"/>
  <c r="AA91" i="1"/>
  <c r="AW90" i="1"/>
  <c r="R93" i="1"/>
  <c r="Y92" i="1"/>
  <c r="AD92" i="1"/>
  <c r="AK90" i="1"/>
  <c r="AX89" i="1"/>
  <c r="AZ89" i="1"/>
  <c r="BA89" i="1" s="1"/>
  <c r="AN91" i="1"/>
  <c r="AO91" i="1" s="1"/>
  <c r="AP91" i="1" s="1"/>
  <c r="AQ91" i="1" s="1"/>
  <c r="AR91" i="1" s="1"/>
  <c r="AS91" i="1" s="1"/>
  <c r="AV91" i="1"/>
  <c r="AM91" i="1"/>
  <c r="AT91" i="1"/>
  <c r="AI91" i="1"/>
  <c r="AJ91" i="1" s="1"/>
  <c r="AY91" i="1"/>
  <c r="AF91" i="1"/>
  <c r="AG91" i="1" s="1"/>
  <c r="AH91" i="1" s="1"/>
  <c r="AK91" i="1" s="1"/>
  <c r="AD93" i="1" l="1"/>
  <c r="R94" i="1"/>
  <c r="Y93" i="1"/>
  <c r="AZ90" i="1"/>
  <c r="BA90" i="1" s="1"/>
  <c r="AX90" i="1"/>
  <c r="AA92" i="1"/>
  <c r="AC92" i="1"/>
  <c r="AW91" i="1"/>
  <c r="AI92" i="1"/>
  <c r="AJ92" i="1" s="1"/>
  <c r="AF92" i="1"/>
  <c r="AG92" i="1" s="1"/>
  <c r="AH92" i="1" s="1"/>
  <c r="AK92" i="1" s="1"/>
  <c r="AN92" i="1"/>
  <c r="AO92" i="1" s="1"/>
  <c r="AP92" i="1" s="1"/>
  <c r="AQ92" i="1" s="1"/>
  <c r="AR92" i="1" s="1"/>
  <c r="AS92" i="1" s="1"/>
  <c r="AM92" i="1"/>
  <c r="AY92" i="1"/>
  <c r="AV92" i="1"/>
  <c r="AW92" i="1" s="1"/>
  <c r="AT92" i="1"/>
  <c r="AZ92" i="1" l="1"/>
  <c r="BA92" i="1" s="1"/>
  <c r="AX92" i="1"/>
  <c r="AA93" i="1"/>
  <c r="AC93" i="1"/>
  <c r="AZ91" i="1"/>
  <c r="BA91" i="1" s="1"/>
  <c r="AX91" i="1"/>
  <c r="R95" i="1"/>
  <c r="Y94" i="1"/>
  <c r="AD94" i="1"/>
  <c r="AY93" i="1"/>
  <c r="AF93" i="1"/>
  <c r="AG93" i="1" s="1"/>
  <c r="AH93" i="1" s="1"/>
  <c r="AN93" i="1"/>
  <c r="AO93" i="1" s="1"/>
  <c r="AP93" i="1" s="1"/>
  <c r="AQ93" i="1" s="1"/>
  <c r="AR93" i="1" s="1"/>
  <c r="AS93" i="1" s="1"/>
  <c r="AT93" i="1"/>
  <c r="AI93" i="1"/>
  <c r="AJ93" i="1" s="1"/>
  <c r="AM93" i="1"/>
  <c r="AV93" i="1"/>
  <c r="AW93" i="1" s="1"/>
  <c r="Y95" i="1" l="1"/>
  <c r="AD95" i="1"/>
  <c r="R96" i="1"/>
  <c r="AK93" i="1"/>
  <c r="AC94" i="1"/>
  <c r="AA94" i="1"/>
  <c r="AX93" i="1"/>
  <c r="AZ93" i="1"/>
  <c r="BA93" i="1" s="1"/>
  <c r="AV94" i="1"/>
  <c r="AM94" i="1"/>
  <c r="AT94" i="1"/>
  <c r="AY94" i="1"/>
  <c r="AN94" i="1"/>
  <c r="AO94" i="1" s="1"/>
  <c r="AP94" i="1" s="1"/>
  <c r="AQ94" i="1" s="1"/>
  <c r="AR94" i="1" s="1"/>
  <c r="AS94" i="1" s="1"/>
  <c r="AI94" i="1"/>
  <c r="AJ94" i="1" s="1"/>
  <c r="AF94" i="1"/>
  <c r="AG94" i="1" s="1"/>
  <c r="AH94" i="1" s="1"/>
  <c r="AK94" i="1" s="1"/>
  <c r="AD96" i="1" l="1"/>
  <c r="R97" i="1"/>
  <c r="Y96" i="1"/>
  <c r="AI95" i="1"/>
  <c r="AJ95" i="1" s="1"/>
  <c r="AY95" i="1"/>
  <c r="AN95" i="1"/>
  <c r="AO95" i="1" s="1"/>
  <c r="AP95" i="1" s="1"/>
  <c r="AQ95" i="1" s="1"/>
  <c r="AR95" i="1" s="1"/>
  <c r="AS95" i="1" s="1"/>
  <c r="AV95" i="1"/>
  <c r="AW95" i="1" s="1"/>
  <c r="AM95" i="1"/>
  <c r="AT95" i="1"/>
  <c r="AF95" i="1"/>
  <c r="AG95" i="1" s="1"/>
  <c r="AH95" i="1" s="1"/>
  <c r="AW94" i="1"/>
  <c r="AC95" i="1"/>
  <c r="AA95" i="1"/>
  <c r="AK95" i="1" l="1"/>
  <c r="AZ95" i="1"/>
  <c r="BA95" i="1" s="1"/>
  <c r="AX95" i="1"/>
  <c r="AZ94" i="1"/>
  <c r="BA94" i="1" s="1"/>
  <c r="AX94" i="1"/>
  <c r="AC96" i="1"/>
  <c r="AA96" i="1"/>
  <c r="R98" i="1"/>
  <c r="Y97" i="1"/>
  <c r="AD97" i="1"/>
  <c r="AF96" i="1"/>
  <c r="AG96" i="1" s="1"/>
  <c r="AH96" i="1" s="1"/>
  <c r="AN96" i="1"/>
  <c r="AO96" i="1" s="1"/>
  <c r="AP96" i="1" s="1"/>
  <c r="AQ96" i="1" s="1"/>
  <c r="AR96" i="1" s="1"/>
  <c r="AS96" i="1" s="1"/>
  <c r="AV96" i="1"/>
  <c r="AM96" i="1"/>
  <c r="AI96" i="1"/>
  <c r="AJ96" i="1" s="1"/>
  <c r="AY96" i="1"/>
  <c r="AT96" i="1"/>
  <c r="AK96" i="1" l="1"/>
  <c r="AA97" i="1"/>
  <c r="AC97" i="1"/>
  <c r="Y98" i="1"/>
  <c r="R99" i="1"/>
  <c r="AD98" i="1"/>
  <c r="AW96" i="1"/>
  <c r="AT97" i="1"/>
  <c r="AI97" i="1"/>
  <c r="AJ97" i="1" s="1"/>
  <c r="AY97" i="1"/>
  <c r="AF97" i="1"/>
  <c r="AG97" i="1" s="1"/>
  <c r="AH97" i="1" s="1"/>
  <c r="AK97" i="1" s="1"/>
  <c r="AV97" i="1"/>
  <c r="AW97" i="1" s="1"/>
  <c r="AN97" i="1"/>
  <c r="AO97" i="1" s="1"/>
  <c r="AP97" i="1" s="1"/>
  <c r="AQ97" i="1" s="1"/>
  <c r="AR97" i="1" s="1"/>
  <c r="AS97" i="1" s="1"/>
  <c r="AM97" i="1"/>
  <c r="AX96" i="1" l="1"/>
  <c r="AZ96" i="1"/>
  <c r="BA96" i="1" s="1"/>
  <c r="AD99" i="1"/>
  <c r="R100" i="1"/>
  <c r="Y99" i="1"/>
  <c r="AX97" i="1"/>
  <c r="AZ97" i="1"/>
  <c r="BA97" i="1" s="1"/>
  <c r="AC98" i="1"/>
  <c r="AA98" i="1"/>
  <c r="AY98" i="1"/>
  <c r="AF98" i="1"/>
  <c r="AG98" i="1" s="1"/>
  <c r="AH98" i="1" s="1"/>
  <c r="AV98" i="1"/>
  <c r="AM98" i="1"/>
  <c r="AT98" i="1"/>
  <c r="AN98" i="1"/>
  <c r="AO98" i="1" s="1"/>
  <c r="AP98" i="1" s="1"/>
  <c r="AQ98" i="1" s="1"/>
  <c r="AR98" i="1" s="1"/>
  <c r="AS98" i="1" s="1"/>
  <c r="AI98" i="1"/>
  <c r="AJ98" i="1" s="1"/>
  <c r="AC99" i="1" l="1"/>
  <c r="AA99" i="1"/>
  <c r="R101" i="1"/>
  <c r="Y100" i="1"/>
  <c r="AD100" i="1"/>
  <c r="AK98" i="1"/>
  <c r="AF99" i="1"/>
  <c r="AG99" i="1" s="1"/>
  <c r="AH99" i="1" s="1"/>
  <c r="AK99" i="1" s="1"/>
  <c r="AN99" i="1"/>
  <c r="AO99" i="1" s="1"/>
  <c r="AP99" i="1" s="1"/>
  <c r="AQ99" i="1" s="1"/>
  <c r="AR99" i="1" s="1"/>
  <c r="AS99" i="1" s="1"/>
  <c r="AV99" i="1"/>
  <c r="AM99" i="1"/>
  <c r="AI99" i="1"/>
  <c r="AJ99" i="1" s="1"/>
  <c r="AY99" i="1"/>
  <c r="AT99" i="1"/>
  <c r="AW98" i="1"/>
  <c r="AZ98" i="1" s="1"/>
  <c r="BA98" i="1" s="1"/>
  <c r="AT100" i="1" l="1"/>
  <c r="AI100" i="1"/>
  <c r="AJ100" i="1" s="1"/>
  <c r="AY100" i="1"/>
  <c r="AF100" i="1"/>
  <c r="AG100" i="1" s="1"/>
  <c r="AH100" i="1" s="1"/>
  <c r="AK100" i="1" s="1"/>
  <c r="AV100" i="1"/>
  <c r="AW100" i="1" s="1"/>
  <c r="AN100" i="1"/>
  <c r="AO100" i="1" s="1"/>
  <c r="AP100" i="1" s="1"/>
  <c r="AQ100" i="1" s="1"/>
  <c r="AR100" i="1" s="1"/>
  <c r="AS100" i="1" s="1"/>
  <c r="AM100" i="1"/>
  <c r="AA100" i="1"/>
  <c r="AC100" i="1"/>
  <c r="Y101" i="1"/>
  <c r="AD101" i="1"/>
  <c r="AW99" i="1"/>
  <c r="AX100" i="1" l="1"/>
  <c r="AZ100" i="1"/>
  <c r="BA100" i="1" s="1"/>
  <c r="AY101" i="1"/>
  <c r="AY325" i="1" s="1"/>
  <c r="AF101" i="1"/>
  <c r="AG101" i="1" s="1"/>
  <c r="AH101" i="1" s="1"/>
  <c r="AK101" i="1" s="1"/>
  <c r="AV101" i="1"/>
  <c r="AM101" i="1"/>
  <c r="AT101" i="1"/>
  <c r="AN101" i="1"/>
  <c r="AO101" i="1" s="1"/>
  <c r="AP101" i="1" s="1"/>
  <c r="AQ101" i="1" s="1"/>
  <c r="AR101" i="1" s="1"/>
  <c r="AS101" i="1" s="1"/>
  <c r="AI101" i="1"/>
  <c r="AJ101" i="1" s="1"/>
  <c r="AX99" i="1"/>
  <c r="AZ99" i="1"/>
  <c r="BA99" i="1" s="1"/>
  <c r="AC101" i="1"/>
  <c r="AA101" i="1"/>
  <c r="AW101" i="1" l="1"/>
  <c r="AV325" i="1"/>
  <c r="AZ101" i="1" l="1"/>
  <c r="AX101" i="1"/>
  <c r="AX325" i="1" s="1"/>
  <c r="AW325" i="1"/>
  <c r="BA101" i="1" l="1"/>
  <c r="BA325" i="1" s="1"/>
  <c r="AZ325" i="1"/>
</calcChain>
</file>

<file path=xl/comments1.xml><?xml version="1.0" encoding="utf-8"?>
<comments xmlns="http://schemas.openxmlformats.org/spreadsheetml/2006/main">
  <authors>
    <author>Finanzas</author>
    <author>Tamara Farias</author>
  </authors>
  <commentList>
    <comment ref="T107" authorId="0" shapeId="0">
      <text>
        <r>
          <rPr>
            <b/>
            <sz val="9"/>
            <color indexed="81"/>
            <rFont val="Tahoma"/>
            <family val="2"/>
          </rPr>
          <t>VALOR EN EURO TIPO DE CAMBIO DIN 641,09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TIPO DE CAMBIO DIN EURO 606,39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>Tamara Farias:</t>
        </r>
        <r>
          <rPr>
            <sz val="9"/>
            <color indexed="81"/>
            <rFont val="Tahoma"/>
            <family val="2"/>
          </rPr>
          <t xml:space="preserve">
REVISAR
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649,92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649,92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649,92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649,92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VALOR EN EURO TIPO DE CAMBIO DIN 649,92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 xml:space="preserve">TIPO DE CAMBIO DIN 674,02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<sst xmlns="http://schemas.openxmlformats.org/spreadsheetml/2006/main" count="4274" uniqueCount="271">
  <si>
    <t>Cierre</t>
  </si>
  <si>
    <t>Fecha</t>
  </si>
  <si>
    <t>Mes</t>
  </si>
  <si>
    <t>Año</t>
  </si>
  <si>
    <t>Cierre Mensual:</t>
  </si>
  <si>
    <t>Auxiliar de Activos fijos</t>
  </si>
  <si>
    <t>Cierre Anual Anterior:</t>
  </si>
  <si>
    <t xml:space="preserve">     </t>
  </si>
  <si>
    <t xml:space="preserve">                                                                                </t>
  </si>
  <si>
    <t>Cierre Anual Próximo:</t>
  </si>
  <si>
    <t xml:space="preserve">                                  </t>
  </si>
  <si>
    <t>dic</t>
  </si>
  <si>
    <t>Cierre N+24</t>
  </si>
  <si>
    <t>Fecha efectiva de comienzo depreciacion</t>
  </si>
  <si>
    <t>vida util consumida periodo 2017</t>
  </si>
  <si>
    <t>Vida Útil 2018</t>
  </si>
  <si>
    <t>Vida Útil 2020</t>
  </si>
  <si>
    <t>Vida Útil 2021</t>
  </si>
  <si>
    <t>Depreciacion al 31-12-2018</t>
  </si>
  <si>
    <t>Valor Neto Activo Fijo</t>
  </si>
  <si>
    <t>Cta. Cble</t>
  </si>
  <si>
    <t xml:space="preserve"> descripcion</t>
  </si>
  <si>
    <t>CORRELATIVO</t>
  </si>
  <si>
    <t>FACTURA FISICA</t>
  </si>
  <si>
    <t>Descripción/Item</t>
  </si>
  <si>
    <t>Proveedor/Vendor</t>
  </si>
  <si>
    <t>Factura n°</t>
  </si>
  <si>
    <t>Planta</t>
  </si>
  <si>
    <t>Ubicación</t>
  </si>
  <si>
    <t>Ubicación en Planta</t>
  </si>
  <si>
    <t>Fecha de compra</t>
  </si>
  <si>
    <t>Fecha Adj. Concesión</t>
  </si>
  <si>
    <t>Fecha termino Concesion</t>
  </si>
  <si>
    <t>Fecha comienzo op</t>
  </si>
  <si>
    <t>Vida útil tributaria (meses)</t>
  </si>
  <si>
    <t>Valor de Origen</t>
  </si>
  <si>
    <t>Transcurrida 31.12.2017</t>
  </si>
  <si>
    <t>Transcurrida al 31.12.2018</t>
  </si>
  <si>
    <t>Restante</t>
  </si>
  <si>
    <t>Transcurrida al 31.12.2020</t>
  </si>
  <si>
    <t>Transcurrida al 31.01.2021</t>
  </si>
  <si>
    <t>Amort. Mensual</t>
  </si>
  <si>
    <t>Dep Acum al 31-12-2017</t>
  </si>
  <si>
    <t>Depreciacion del ejercicio</t>
  </si>
  <si>
    <t>Dep Acum Final 31-12-2018</t>
  </si>
  <si>
    <t>Activo Fijo neto 2019</t>
  </si>
  <si>
    <t>Dep. al 31.12.2019</t>
  </si>
  <si>
    <t>Dep. Acum al 31.12.2019</t>
  </si>
  <si>
    <t>Activo Fijo Neto al 31.12.2019</t>
  </si>
  <si>
    <t>Dep diciembre 2019</t>
  </si>
  <si>
    <t>Dep. al 31.12.2020</t>
  </si>
  <si>
    <t>Dep. Acum al 31.12.2020</t>
  </si>
  <si>
    <t>Activo Fijo Neto al 31.12.2020</t>
  </si>
  <si>
    <t>Dep. al 31.06.2021</t>
  </si>
  <si>
    <t>Dep. Acum al 31.06.2021</t>
  </si>
  <si>
    <t>Activo Fijo Neto al 31.06.2021</t>
  </si>
  <si>
    <t>Edificios</t>
  </si>
  <si>
    <t>SI</t>
  </si>
  <si>
    <t>BASES DE LICITACION PARA OTORGAR CONCESIONES PARA OPERAR ESTABLECIMIENTOS QUE PRACTIQUEN REVISIONES TENICAS DE VEHICULOS EN LA REGION DEL LIBERTADOR GENERAL BERNARDO OHIGGINS</t>
  </si>
  <si>
    <t>SUBSECRETARIA DE TRANSPORTES</t>
  </si>
  <si>
    <t>RANCAGUA</t>
  </si>
  <si>
    <t>50% MECANICA DE SUELOS RANCAGUA</t>
  </si>
  <si>
    <t>SOC DE CONTROL DE CALIDAD E INSPECCIONES LIMITADA</t>
  </si>
  <si>
    <t>50% RESTANTE RANCAGUA</t>
  </si>
  <si>
    <t>COEFICIENTE DE EMPUJE</t>
  </si>
  <si>
    <t>CALIFATAS TERRENO RANCAGUA</t>
  </si>
  <si>
    <t>LUIS ANTONIO CANALES MIRANDA</t>
  </si>
  <si>
    <t>PLANO CON TOPOGRAFIA DE DETALLE SEGÚN REQUERIMEINTO CON DETALLE EXTERIOR Y CURVAS DE NIVEL CON GPS</t>
  </si>
  <si>
    <t>ALMACENAJE DE CONTENEDOR 20' NORMAL</t>
  </si>
  <si>
    <t>SITRANS ALM EXTRAPORTUARIOS LTDA</t>
  </si>
  <si>
    <t>ESTUDIO ANALISIS VIAL BASICO PRT VI REGION</t>
  </si>
  <si>
    <t>SERVICIOS DE INGENIERIA JORGE WASHINGTON LIMITADA</t>
  </si>
  <si>
    <t>CONSTRUCCIÓN</t>
  </si>
  <si>
    <t>ANTICIPO SOLICITUD DE PERTIENCIA PROYECTO PLANTA DE REVISION TECNICA RANCAGUA 50% DE 2.300.000</t>
  </si>
  <si>
    <t>INGEA INGENIERIA Y GESTION AMBIENTAL LIMITADA</t>
  </si>
  <si>
    <t xml:space="preserve">DISEÑO DE ACCESOS MOP PRT </t>
  </si>
  <si>
    <t>ANTICIPO 50% PROYECTO ESTRUCTURAL PRT RANCAGUA (51 UF)</t>
  </si>
  <si>
    <t>INGEMAB INGENIERIA Y CONSULTORIA SpA</t>
  </si>
  <si>
    <t>ENTREGA EN SEREMI SALUD DE ANTECEDENTES PARA CALIFICACION DE PLANTA DE REVISION TECNICA RANCAGUA, 50% DE 1.500.000</t>
  </si>
  <si>
    <t>ENTREGA FINAL 50% PROYECTO ESTRUCTURAL PRT RANCAGUA</t>
  </si>
  <si>
    <t>APROBACION SEREMI SALUD REGION O'HIGGINS, CALIFICACION TECNICA PLANTA DE REVISION TECNICA RANCAGUA, 50% FINAL</t>
  </si>
  <si>
    <t>LETRERO EN TROVICEL DE 3MM COLOR AZUL Y GRAFICA ADHESIVA PLATEADA DE TAMAÑO 30X10 CMS</t>
  </si>
  <si>
    <t>PUBLICIDAD ALTO IMPACTO LIMITADA</t>
  </si>
  <si>
    <t>LETRERO SALIDAS EN ZINC GALVANIZADO DE 1MM DE TAMAÑO 60X60 CMS</t>
  </si>
  <si>
    <t xml:space="preserve">DOCUMENTACION (IM) -A </t>
  </si>
  <si>
    <t>TAYLOR Y MONTGOMERY LTDA</t>
  </si>
  <si>
    <t>CARGO MANIFEST (IM) -A</t>
  </si>
  <si>
    <t>HANDLING FEE (IM) -A</t>
  </si>
  <si>
    <t>THC (IM)-A. |SHIPPER/CONSIGNEE: MUSTANG DYNAMOMETER/SYS</t>
  </si>
  <si>
    <t>ATENCION DE IMPORTACION. DESPACHOO N° 89759. FACT N°16</t>
  </si>
  <si>
    <t>ASESORIAS LOGISTICAS Y DE COMERCIO EXTERIOR VERGARA VALENZUELA LIMITADA</t>
  </si>
  <si>
    <t>GASTOS DE DESPACHO</t>
  </si>
  <si>
    <t>MENSAJERIA</t>
  </si>
  <si>
    <t>TRANSMISION ELECTRONICA</t>
  </si>
  <si>
    <t>ATENCION DE IMPORTACION. DESPACHOO N° 89758. FACT N°16</t>
  </si>
  <si>
    <t>ATENCION DE IMPORTACION. DESPACHOO N° 89757. FACT N°16</t>
  </si>
  <si>
    <t>30% INICIAL TRABAJOS RANCAGUA SEGÚN OC 20173170 DEL 16/03/17</t>
  </si>
  <si>
    <t>CONSTRUCTORA E INGENIERIA ELECTRICA ALCANTARA S.A</t>
  </si>
  <si>
    <t>SUMINISTRO E INSTALACION DE TUBERIAS (AISLACION)</t>
  </si>
  <si>
    <t>CLIMATIZACION M Y P SERVICIOS INTEGRALES SPA</t>
  </si>
  <si>
    <t>LEVANTAMIENTO ALTIMETRICO CON DETALLES DE EXISTENCIAS, RANCAGUA</t>
  </si>
  <si>
    <t>ERIKA ISABEL IBARRA BECERRA</t>
  </si>
  <si>
    <t>EEPP N°1 PROYECTO SANITARIO RANCAGUA 40% INICIAL</t>
  </si>
  <si>
    <t>CONSTRUCTORA KISA LIMITADA</t>
  </si>
  <si>
    <t>INSTALACIONES</t>
  </si>
  <si>
    <t>BASH SEGURIDAD</t>
  </si>
  <si>
    <t>LETRERO LUMINOSO 100/20</t>
  </si>
  <si>
    <t>COMERCIALIZADORA RENTA GAME CHILE LIMITADA</t>
  </si>
  <si>
    <t>GLOBAL CONSTRUCTORA LTDA.</t>
  </si>
  <si>
    <t>REVISION ARQ RANCAGUA</t>
  </si>
  <si>
    <t>VALESKA ANDREA PENA MORAGA</t>
  </si>
  <si>
    <t>SALDO CONTRA ENTREGA 50% TRABAJOS DE MODIFICACION</t>
  </si>
  <si>
    <t>DISEÑO ESCTRUCTURAL ESTACION DE RUIDO</t>
  </si>
  <si>
    <t>INGENIERIA ESTRUCTURAL SPA</t>
  </si>
  <si>
    <t xml:space="preserve">CONSTRUCCION EMPALME MT 150KVA SALVADOR </t>
  </si>
  <si>
    <t>CGE DISTRIBUCION S.A</t>
  </si>
  <si>
    <t>PUESTA EN SERVICIO, VGC N°770/2017.- 20PA</t>
  </si>
  <si>
    <t>EEPP FINAL EMPALME DE AGUA Y UNION DOMICILIARIA DE AGUAS SERVIDAS, PLANTA RANCAGUA</t>
  </si>
  <si>
    <t>PRODUCTOS GRAFICOS</t>
  </si>
  <si>
    <t>OCM SPA</t>
  </si>
  <si>
    <t>MATERIALES DE CONSTRUCCION</t>
  </si>
  <si>
    <t>SODIMAC S.A</t>
  </si>
  <si>
    <t>LAGOS Y COMPANIA LIMITADA</t>
  </si>
  <si>
    <t>SANITARIO RANCAGUA. TRABAJO FINALIZADO PROYECTO SANI</t>
  </si>
  <si>
    <t>CONSTRUCOTRA KISA LIMITADA</t>
  </si>
  <si>
    <t>SERVICIOS DE INGENIERIA</t>
  </si>
  <si>
    <t>EMPRESA GENERAL DE SOFTWARE SOCIEDAD LIMITADA</t>
  </si>
  <si>
    <t>ELABORACION DE PROYECTOS</t>
  </si>
  <si>
    <t>ENEL DISTRIBUCION CHILE S.A</t>
  </si>
  <si>
    <t>OFICINA TECNICA</t>
  </si>
  <si>
    <t>SOCIEDAD CONSTRUCTORA CALQUIN LTDA</t>
  </si>
  <si>
    <t>INSTALACION. SISTEMA DE AUDIO Y PERIFONEO</t>
  </si>
  <si>
    <t>RED INTEGRAL LIMTIADA</t>
  </si>
  <si>
    <t>ANTICIPO DE COTIZACION. 17122 SEGÚN ORDEN DE COMPRA 20</t>
  </si>
  <si>
    <t>SOC UNIVERSAL PERNOS LIMITADA</t>
  </si>
  <si>
    <t>PROYECTOS ELECTRICOS</t>
  </si>
  <si>
    <t>ALKELEC S.A</t>
  </si>
  <si>
    <t>PPTO CONEXIÓN SUB-ESTACION PAGO CGE</t>
  </si>
  <si>
    <t>ARRIENDO DE GRUA HORQUILLA</t>
  </si>
  <si>
    <t>INVERSIONES SAHSERVY LIMTIADA</t>
  </si>
  <si>
    <t>si</t>
  </si>
  <si>
    <t>ACE GROUP CHILE SPA</t>
  </si>
  <si>
    <t>Maquinaria y equipos</t>
  </si>
  <si>
    <t>PE R 230 XEON E3-1220V 8GB RAM (FIREWALL)</t>
  </si>
  <si>
    <t>INGRAM MICRO CHILE S.A</t>
  </si>
  <si>
    <t>OFICINAS</t>
  </si>
  <si>
    <t>OFFICE HOME BUSINESS 2016 SPANISH P2 (SOFTWARE)</t>
  </si>
  <si>
    <t>INSUMOS ELECTRONICOS</t>
  </si>
  <si>
    <t>CIA DISTRIBUIDORA DE ELECTRONICA Y TELECOMUNICAC LTDA</t>
  </si>
  <si>
    <t xml:space="preserve">SERVIDOR CPU </t>
  </si>
  <si>
    <t>PROGRESS FIVE</t>
  </si>
  <si>
    <t>3840096050-7</t>
  </si>
  <si>
    <t>ESTACION METEOROLOGICA</t>
  </si>
  <si>
    <t>MONITOR V203P</t>
  </si>
  <si>
    <t>SMART UPS 3000VA LCD</t>
  </si>
  <si>
    <t xml:space="preserve">COMPUTADOR PERSONAL (OPTIPLEX 7050) </t>
  </si>
  <si>
    <t>HPE OFICCE CONNECT 1920S 24G SWITCH</t>
  </si>
  <si>
    <t xml:space="preserve">29 CLASS 21 9 ULTRAWIDE FULL HD IPS </t>
  </si>
  <si>
    <t>HPE OFICCE CONNECT 1920S 24G 2SFP POE+</t>
  </si>
  <si>
    <t>IMPRESORA LASER KYOCERA</t>
  </si>
  <si>
    <t>ING. Y CONST. RICARDO RODRIGUEZ</t>
  </si>
  <si>
    <t>IMPRESORA OKIDATA ML 320</t>
  </si>
  <si>
    <t>IMPRESORA OKIDATA ML 321</t>
  </si>
  <si>
    <t>IMPRESORA FISCAL TOSHIBA</t>
  </si>
  <si>
    <t>COM FUNZIONA</t>
  </si>
  <si>
    <t>elevador fijo (gata)</t>
  </si>
  <si>
    <t>Actia Muller</t>
  </si>
  <si>
    <t>3840079624-3</t>
  </si>
  <si>
    <t>OPERATIVA</t>
  </si>
  <si>
    <t>Linea de Inspección Liviano</t>
  </si>
  <si>
    <t>1608567/B</t>
  </si>
  <si>
    <t>Linea de Inspección HGV XG</t>
  </si>
  <si>
    <t>10 TONS PIT JACK</t>
  </si>
  <si>
    <t>COMBINED ANALYSER OPACIMETER</t>
  </si>
  <si>
    <t>ELEVADOR FIJO (GATA)</t>
  </si>
  <si>
    <t>3840089757-0</t>
  </si>
  <si>
    <t>DEMORA DE VACIOS. EMBARQUE 31313975 HL-INV-NO: 202221774</t>
  </si>
  <si>
    <t>HAPAG-LLOYD CHILE SPA</t>
  </si>
  <si>
    <t>GATE IN.EMBARQUE:31313975 HL-INV-NO:2022218488 CONTAIN</t>
  </si>
  <si>
    <t>EDS. EMBARQUE:31313975 HL-INV-NO: 2022218488 CONTAINER</t>
  </si>
  <si>
    <t>GATE IN.EMBARQUE:31313975 HL-INV-NO:2022218489 CONTAIN</t>
  </si>
  <si>
    <t>EDS. EMBARQUE:31313975 HL-INV-NO: 2022218489 CONTAINER</t>
  </si>
  <si>
    <t>HONORARIOS. HONORARIOS CLP 124.769,00</t>
  </si>
  <si>
    <t>SPARBER TRANSPORT CHILE LIMITADA</t>
  </si>
  <si>
    <t>DEMORA DE VACIOS. EMBARQUE: 31313975 HL-INV-NO:202222172</t>
  </si>
  <si>
    <t>DEMORA DE VACIOS. EMBARQUE: 31313975 HL-INV-NO:202222173</t>
  </si>
  <si>
    <t>DEMORA DE VACIOS. EMBARQUE: 31313975 HL-INV-NO:202222174</t>
  </si>
  <si>
    <t>DEMORA DE VACIOS. EMBARQUE: 31313975 HL-INV-NO:202222175</t>
  </si>
  <si>
    <t>MANTENCION EQUIPO AIRE ACONDICIONADO</t>
  </si>
  <si>
    <t>RECARGA DE GAS EQUIPO DE AIRE ACONDICIONADO</t>
  </si>
  <si>
    <t>E800 BR 2LLY CAJA SEG BUZON ROT C/2 LL</t>
  </si>
  <si>
    <t>PL-AN CHI- Y PLACA DE ANCLAJE CHICA (INSTRUCTIVO ADJUNTO)</t>
  </si>
  <si>
    <t>PENDRIVE</t>
  </si>
  <si>
    <t>COMPRA E INSTALACION DE TRES EQUIPOS AIRE ACONDICIONADO</t>
  </si>
  <si>
    <t>CABEZAL DE OPACIDAD CAPELEC</t>
  </si>
  <si>
    <t>3840093109-4</t>
  </si>
  <si>
    <t>ATENCION DE IMPORTACION. DESPACHO N°93109. FACT N° EX</t>
  </si>
  <si>
    <t>ANALIZADOR DE GASES</t>
  </si>
  <si>
    <t>CAMARA EXTERIOR IP, FULL HD 2 MP, IR 30M, 3.6mm, MENU</t>
  </si>
  <si>
    <t>MEGAFACTORY IMPORTACIONES LIMITADA</t>
  </si>
  <si>
    <t>AGENCIA DE ADUANAS: GERARDO SERGIO VALLE CLAVERO</t>
  </si>
  <si>
    <t>GLOBALDESK- ULTRAMAR AGENCIA MARITIMA LTDA</t>
  </si>
  <si>
    <t>MEDU1724560 20DV SITRANS VALPARAISO DEPOT</t>
  </si>
  <si>
    <t>MEDITERRANEAN SHIPPING CO S.A</t>
  </si>
  <si>
    <t>MSCU5006883 40DV SITRANS VALPARAISO DEPOT</t>
  </si>
  <si>
    <t>LECTOR DE HUELLA DIGITAL</t>
  </si>
  <si>
    <t>KANAL TRANSFER</t>
  </si>
  <si>
    <t>3840096535-5</t>
  </si>
  <si>
    <t>RACK APC SX 42 U NEGRO</t>
  </si>
  <si>
    <t>COMDIEL</t>
  </si>
  <si>
    <t>SILLA OPERATIVA SPACE MALLA NEGRA</t>
  </si>
  <si>
    <t>MELMAN</t>
  </si>
  <si>
    <t>BUTACA DE ESPERA AZUL</t>
  </si>
  <si>
    <t>CAJA DE SEGURIDAD</t>
  </si>
  <si>
    <t>PISO MULTIUSO</t>
  </si>
  <si>
    <t>FAYMO</t>
  </si>
  <si>
    <t>CASINO</t>
  </si>
  <si>
    <t>MESA COMEDOR</t>
  </si>
  <si>
    <t>CASILLERO 2 CUERPOS 6 PUERTAS</t>
  </si>
  <si>
    <t>CAMARINES</t>
  </si>
  <si>
    <t>CASILLEROUNIVERSITARIO 12 PUERTAS</t>
  </si>
  <si>
    <t>MUEBLE AÉREO</t>
  </si>
  <si>
    <t>JOSE IGNACIO BASOALTO DIAZ</t>
  </si>
  <si>
    <t>MUEBLE BASE</t>
  </si>
  <si>
    <t>3840098682-4</t>
  </si>
  <si>
    <t>LED TV IRT 40</t>
  </si>
  <si>
    <t>LA POLAR</t>
  </si>
  <si>
    <t>CAMARAS LECTURA DE PATENTES</t>
  </si>
  <si>
    <t>MEGA FACTORY</t>
  </si>
  <si>
    <t>Servicios de Laboratorio : Obra Ingenieria</t>
  </si>
  <si>
    <t>SERVICIOS DE INGENIERIA Y SERVICIOS ASOCIADOS LTDA</t>
  </si>
  <si>
    <t>sensores de oxigeno (varios)</t>
  </si>
  <si>
    <t>OPUS INSPECTION</t>
  </si>
  <si>
    <t>65900415678-7</t>
  </si>
  <si>
    <t>1102TB3NL0/1102TB4SA0 MFC KYOCERA ECOSYS M3655IDN, 55P...</t>
  </si>
  <si>
    <t>INGENIERIA Y CONSTRUCCION RICARDO RODRIGUEZ Y CIA LTDA</t>
  </si>
  <si>
    <t>KYOCERA PARA O3055DN.</t>
  </si>
  <si>
    <t>AG. DE ADUANA JUAN BORIE MAFUD Y CIA LTDA</t>
  </si>
  <si>
    <t>HONORARIOS.</t>
  </si>
  <si>
    <t>FABRICACION DE PORTON DE CORREDERA</t>
  </si>
  <si>
    <t>LUIS ALADINO ORELLANA NUNEZ</t>
  </si>
  <si>
    <t>ORDEN DE COMPRA 20193309 PUNTA DE SONDAS</t>
  </si>
  <si>
    <t>JAVIER IGNACIO GOMEZ ZAMORA</t>
  </si>
  <si>
    <t>MAQUINARIA Y EQUIPOS</t>
  </si>
  <si>
    <t>VENTILADOR</t>
  </si>
  <si>
    <t xml:space="preserve">SOCIEDAD DIMAT SOCIEDAD POR ACCIONES </t>
  </si>
  <si>
    <t xml:space="preserve">MUEBLE Y UTILES </t>
  </si>
  <si>
    <t>SILLA ADMINISTRATIVA</t>
  </si>
  <si>
    <t>DIMERC S.A</t>
  </si>
  <si>
    <t>CAMARA DAHUA IP PTZ 2MP 25X IR 150</t>
  </si>
  <si>
    <t>SSTT SPA</t>
  </si>
  <si>
    <t>GK420T,203 DPI,USB 10/100 ETHERNET,US</t>
  </si>
  <si>
    <t>MAQUINARIA Y EQUIPO</t>
  </si>
  <si>
    <t>LECTOR BIOMETRICO</t>
  </si>
  <si>
    <t>QWANTEC INGENIERIA LTDA</t>
  </si>
  <si>
    <t>EDIFICIO</t>
  </si>
  <si>
    <t>CERCO RANCAGUA/ANT. INSTALACION CERCO ELECTRICO</t>
  </si>
  <si>
    <t>RED INTEGRAL</t>
  </si>
  <si>
    <t>MAQUINARIAS Y EQUIPOS</t>
  </si>
  <si>
    <t>CAMARAS</t>
  </si>
  <si>
    <t>XX</t>
  </si>
  <si>
    <t>XXXX</t>
  </si>
  <si>
    <t>EDIFICIOS</t>
  </si>
  <si>
    <t>CERCO ELECTRICO RANCAGUA</t>
  </si>
  <si>
    <t>RED INTEGRAL LIMITADA</t>
  </si>
  <si>
    <t>vida util d(compra</t>
  </si>
  <si>
    <t>n+24</t>
  </si>
  <si>
    <t>Vida util s/ Concesion</t>
  </si>
  <si>
    <t>Clase Duracion</t>
  </si>
  <si>
    <t>C24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</si>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</sst>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 * #,##0_ ;_ * \-#,##0_ ;_ * &quot;-&quot;??_ ;_ @_ "/>
    <numFmt numFmtId="167" formatCode="0_)"/>
    <numFmt numFmtId="168" formatCode="_-* #,##0.00_-;\-* #,##0.00_-;_-* &quot;-&quot;??_-;_-@_-"/>
    <numFmt numFmtId="169" formatCode="_-* #,##0_-;\-* #,##0_-;_-* &quot;-&quot;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name val="Calibri "/>
    </font>
    <font>
      <sz val="8"/>
      <color rgb="FFC0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31">
    <border>
      <left/>
      <right/>
      <top/>
      <bottom/>
      <diagonal/>
    </border>
    <border>
      <left style="medium">
        <color theme="0" tint="-0.249977111117893"/>
      </left>
      <right style="hair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/>
      <bottom style="hair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medium">
        <color theme="0" tint="-0.249977111117893"/>
      </right>
      <top style="hair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/>
      <top style="medium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20" fillId="0" borderId="0"/>
  </cellStyleXfs>
  <cellXfs count="152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/>
    <xf numFmtId="0" fontId="5" fillId="0" borderId="0" xfId="0" applyFont="1"/>
    <xf numFmtId="9" fontId="5" fillId="0" borderId="0" xfId="0" applyNumberFormat="1" applyFont="1"/>
    <xf numFmtId="165" fontId="6" fillId="0" borderId="0" xfId="3" applyNumberFormat="1" applyFont="1"/>
    <xf numFmtId="166" fontId="6" fillId="0" borderId="4" xfId="1" applyNumberFormat="1" applyFont="1" applyBorder="1"/>
    <xf numFmtId="0" fontId="0" fillId="0" borderId="5" xfId="0" applyBorder="1"/>
    <xf numFmtId="0" fontId="0" fillId="0" borderId="0" xfId="0" applyBorder="1"/>
    <xf numFmtId="166" fontId="6" fillId="0" borderId="0" xfId="1" applyNumberFormat="1" applyFont="1"/>
    <xf numFmtId="0" fontId="6" fillId="0" borderId="0" xfId="0" applyFont="1"/>
    <xf numFmtId="0" fontId="3" fillId="0" borderId="6" xfId="0" applyFont="1" applyBorder="1"/>
    <xf numFmtId="14" fontId="4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center"/>
    </xf>
    <xf numFmtId="166" fontId="6" fillId="0" borderId="9" xfId="1" applyNumberFormat="1" applyFont="1" applyBorder="1"/>
    <xf numFmtId="0" fontId="3" fillId="0" borderId="10" xfId="0" applyFont="1" applyBorder="1"/>
    <xf numFmtId="14" fontId="4" fillId="0" borderId="11" xfId="0" applyNumberFormat="1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4" fillId="0" borderId="0" xfId="0" applyFont="1" applyAlignment="1">
      <alignment horizontal="center"/>
    </xf>
    <xf numFmtId="2" fontId="5" fillId="0" borderId="0" xfId="0" applyNumberFormat="1" applyFont="1"/>
    <xf numFmtId="0" fontId="3" fillId="0" borderId="13" xfId="0" applyFont="1" applyBorder="1"/>
    <xf numFmtId="14" fontId="4" fillId="0" borderId="14" xfId="0" applyNumberFormat="1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14" fontId="4" fillId="0" borderId="17" xfId="0" applyNumberFormat="1" applyFont="1" applyBorder="1" applyAlignment="1">
      <alignment horizontal="left"/>
    </xf>
    <xf numFmtId="14" fontId="9" fillId="2" borderId="11" xfId="0" applyNumberFormat="1" applyFont="1" applyFill="1" applyBorder="1"/>
    <xf numFmtId="14" fontId="10" fillId="0" borderId="0" xfId="0" applyNumberFormat="1" applyFont="1"/>
    <xf numFmtId="2" fontId="9" fillId="0" borderId="11" xfId="0" applyNumberFormat="1" applyFont="1" applyBorder="1"/>
    <xf numFmtId="0" fontId="3" fillId="0" borderId="0" xfId="0" applyFont="1"/>
    <xf numFmtId="0" fontId="11" fillId="3" borderId="18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vertical="center"/>
    </xf>
    <xf numFmtId="166" fontId="0" fillId="0" borderId="0" xfId="1" applyNumberFormat="1" applyFont="1"/>
    <xf numFmtId="0" fontId="11" fillId="3" borderId="21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vertical="center"/>
    </xf>
    <xf numFmtId="14" fontId="11" fillId="3" borderId="21" xfId="0" applyNumberFormat="1" applyFont="1" applyFill="1" applyBorder="1" applyAlignment="1">
      <alignment vertical="center"/>
    </xf>
    <xf numFmtId="0" fontId="11" fillId="3" borderId="21" xfId="0" applyFont="1" applyFill="1" applyBorder="1" applyAlignment="1">
      <alignment vertical="center" wrapText="1"/>
    </xf>
    <xf numFmtId="0" fontId="11" fillId="3" borderId="22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12" fillId="3" borderId="21" xfId="0" applyFont="1" applyFill="1" applyBorder="1" applyAlignment="1">
      <alignment vertical="center"/>
    </xf>
    <xf numFmtId="165" fontId="11" fillId="3" borderId="0" xfId="3" applyNumberFormat="1" applyFont="1" applyFill="1" applyAlignment="1">
      <alignment vertical="center"/>
    </xf>
    <xf numFmtId="0" fontId="11" fillId="3" borderId="0" xfId="3" applyNumberFormat="1" applyFont="1" applyFill="1" applyAlignment="1">
      <alignment vertical="center"/>
    </xf>
    <xf numFmtId="165" fontId="11" fillId="3" borderId="4" xfId="3" applyNumberFormat="1" applyFont="1" applyFill="1" applyBorder="1" applyAlignment="1">
      <alignment vertical="center"/>
    </xf>
    <xf numFmtId="165" fontId="11" fillId="3" borderId="5" xfId="3" applyNumberFormat="1" applyFont="1" applyFill="1" applyBorder="1" applyAlignment="1">
      <alignment vertical="center"/>
    </xf>
    <xf numFmtId="165" fontId="11" fillId="3" borderId="24" xfId="3" applyNumberFormat="1" applyFont="1" applyFill="1" applyBorder="1" applyAlignment="1">
      <alignment vertical="center"/>
    </xf>
    <xf numFmtId="166" fontId="11" fillId="3" borderId="0" xfId="1" applyNumberFormat="1" applyFont="1" applyFill="1"/>
    <xf numFmtId="0" fontId="11" fillId="3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167" fontId="9" fillId="0" borderId="0" xfId="0" applyNumberFormat="1" applyFont="1" applyFill="1" applyAlignment="1">
      <alignment horizontal="left"/>
    </xf>
    <xf numFmtId="167" fontId="9" fillId="0" borderId="11" xfId="0" applyNumberFormat="1" applyFont="1" applyFill="1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/>
    <xf numFmtId="14" fontId="9" fillId="0" borderId="11" xfId="0" applyNumberFormat="1" applyFont="1" applyFill="1" applyBorder="1"/>
    <xf numFmtId="166" fontId="9" fillId="0" borderId="11" xfId="1" applyNumberFormat="1" applyFont="1" applyFill="1" applyBorder="1"/>
    <xf numFmtId="0" fontId="0" fillId="0" borderId="11" xfId="0" applyFill="1" applyBorder="1"/>
    <xf numFmtId="166" fontId="9" fillId="0" borderId="0" xfId="1" applyNumberFormat="1" applyFont="1" applyFill="1" applyBorder="1"/>
    <xf numFmtId="166" fontId="9" fillId="0" borderId="0" xfId="1" applyNumberFormat="1" applyFont="1" applyFill="1"/>
    <xf numFmtId="168" fontId="9" fillId="0" borderId="0" xfId="1" applyNumberFormat="1" applyFont="1" applyFill="1"/>
    <xf numFmtId="166" fontId="0" fillId="0" borderId="9" xfId="1" applyNumberFormat="1" applyFont="1" applyFill="1" applyBorder="1"/>
    <xf numFmtId="166" fontId="0" fillId="0" borderId="0" xfId="0" applyNumberFormat="1" applyFill="1" applyBorder="1"/>
    <xf numFmtId="166" fontId="0" fillId="0" borderId="25" xfId="0" applyNumberFormat="1" applyFill="1" applyBorder="1"/>
    <xf numFmtId="166" fontId="0" fillId="0" borderId="0" xfId="0" applyNumberFormat="1" applyFill="1"/>
    <xf numFmtId="166" fontId="0" fillId="0" borderId="0" xfId="1" applyNumberFormat="1" applyFont="1" applyFill="1"/>
    <xf numFmtId="41" fontId="0" fillId="0" borderId="0" xfId="2" applyFont="1" applyFill="1"/>
    <xf numFmtId="0" fontId="0" fillId="0" borderId="0" xfId="0" applyFill="1"/>
    <xf numFmtId="41" fontId="0" fillId="0" borderId="9" xfId="2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14" fontId="9" fillId="0" borderId="0" xfId="0" applyNumberFormat="1" applyFont="1" applyFill="1" applyBorder="1"/>
    <xf numFmtId="43" fontId="9" fillId="0" borderId="0" xfId="1" applyFont="1" applyFill="1" applyBorder="1"/>
    <xf numFmtId="0" fontId="9" fillId="0" borderId="0" xfId="0" applyFont="1" applyFill="1"/>
    <xf numFmtId="14" fontId="0" fillId="0" borderId="0" xfId="0" applyNumberFormat="1" applyFill="1"/>
    <xf numFmtId="43" fontId="0" fillId="0" borderId="0" xfId="0" applyNumberFormat="1" applyFill="1" applyBorder="1"/>
    <xf numFmtId="167" fontId="9" fillId="0" borderId="0" xfId="0" applyNumberFormat="1" applyFont="1" applyFill="1" applyBorder="1" applyAlignment="1">
      <alignment horizontal="left"/>
    </xf>
    <xf numFmtId="41" fontId="0" fillId="0" borderId="0" xfId="2" applyFont="1" applyFill="1" applyBorder="1"/>
    <xf numFmtId="0" fontId="9" fillId="0" borderId="0" xfId="0" applyFont="1" applyFill="1" applyAlignment="1">
      <alignment horizontal="left"/>
    </xf>
    <xf numFmtId="14" fontId="9" fillId="0" borderId="0" xfId="0" applyNumberFormat="1" applyFont="1" applyFill="1"/>
    <xf numFmtId="43" fontId="9" fillId="0" borderId="0" xfId="1" applyFont="1" applyFill="1"/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/>
    <xf numFmtId="43" fontId="9" fillId="0" borderId="11" xfId="1" applyFont="1" applyFill="1" applyBorder="1"/>
    <xf numFmtId="41" fontId="9" fillId="0" borderId="0" xfId="2" applyFont="1" applyFill="1"/>
    <xf numFmtId="14" fontId="0" fillId="0" borderId="11" xfId="0" applyNumberFormat="1" applyFill="1" applyBorder="1"/>
    <xf numFmtId="43" fontId="0" fillId="0" borderId="11" xfId="0" applyNumberFormat="1" applyFill="1" applyBorder="1"/>
    <xf numFmtId="0" fontId="9" fillId="0" borderId="14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14" fontId="13" fillId="0" borderId="0" xfId="0" applyNumberFormat="1" applyFont="1"/>
    <xf numFmtId="41" fontId="13" fillId="0" borderId="0" xfId="0" applyNumberFormat="1" applyFont="1"/>
    <xf numFmtId="0" fontId="0" fillId="0" borderId="0" xfId="0" applyFont="1" applyAlignment="1"/>
    <xf numFmtId="168" fontId="13" fillId="0" borderId="0" xfId="0" applyNumberFormat="1" applyFont="1" applyBorder="1"/>
    <xf numFmtId="49" fontId="13" fillId="0" borderId="0" xfId="0" applyNumberFormat="1" applyFont="1" applyAlignment="1">
      <alignment wrapText="1"/>
    </xf>
    <xf numFmtId="41" fontId="13" fillId="0" borderId="0" xfId="0" applyNumberFormat="1" applyFont="1" applyAlignment="1">
      <alignment wrapText="1"/>
    </xf>
    <xf numFmtId="166" fontId="13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14" fontId="13" fillId="0" borderId="0" xfId="0" applyNumberFormat="1" applyFont="1" applyAlignment="1">
      <alignment horizontal="right" wrapText="1"/>
    </xf>
    <xf numFmtId="41" fontId="14" fillId="0" borderId="0" xfId="0" applyNumberFormat="1" applyFont="1" applyAlignment="1">
      <alignment horizontal="left"/>
    </xf>
    <xf numFmtId="0" fontId="13" fillId="0" borderId="0" xfId="0" applyFont="1" applyBorder="1"/>
    <xf numFmtId="0" fontId="13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69" fontId="4" fillId="0" borderId="0" xfId="4" applyFont="1" applyBorder="1"/>
    <xf numFmtId="41" fontId="2" fillId="0" borderId="0" xfId="2" applyFont="1"/>
    <xf numFmtId="168" fontId="16" fillId="0" borderId="26" xfId="0" applyNumberFormat="1" applyFont="1" applyBorder="1"/>
    <xf numFmtId="168" fontId="16" fillId="0" borderId="27" xfId="0" applyNumberFormat="1" applyFont="1" applyBorder="1"/>
    <xf numFmtId="168" fontId="16" fillId="0" borderId="28" xfId="0" applyNumberFormat="1" applyFont="1" applyBorder="1"/>
    <xf numFmtId="41" fontId="0" fillId="0" borderId="0" xfId="2" applyFont="1"/>
    <xf numFmtId="41" fontId="0" fillId="0" borderId="9" xfId="2" applyFont="1" applyBorder="1"/>
    <xf numFmtId="0" fontId="6" fillId="0" borderId="0" xfId="0" applyFont="1" applyAlignment="1">
      <alignment horizontal="right"/>
    </xf>
    <xf numFmtId="169" fontId="4" fillId="0" borderId="0" xfId="4" applyFont="1" applyFill="1" applyBorder="1"/>
    <xf numFmtId="0" fontId="13" fillId="0" borderId="0" xfId="0" applyFont="1" applyAlignment="1">
      <alignment horizontal="center"/>
    </xf>
    <xf numFmtId="41" fontId="17" fillId="0" borderId="0" xfId="2" applyFont="1" applyFill="1" applyBorder="1"/>
    <xf numFmtId="14" fontId="4" fillId="0" borderId="0" xfId="0" applyNumberFormat="1" applyFont="1" applyAlignment="1">
      <alignment horizontal="right"/>
    </xf>
    <xf numFmtId="41" fontId="6" fillId="0" borderId="0" xfId="2" applyFont="1" applyFill="1" applyBorder="1"/>
    <xf numFmtId="41" fontId="0" fillId="0" borderId="26" xfId="2" applyFont="1" applyBorder="1"/>
    <xf numFmtId="166" fontId="0" fillId="0" borderId="27" xfId="0" applyNumberFormat="1" applyFill="1" applyBorder="1"/>
    <xf numFmtId="166" fontId="0" fillId="0" borderId="28" xfId="0" applyNumberFormat="1" applyFill="1" applyBorder="1"/>
    <xf numFmtId="41" fontId="0" fillId="0" borderId="26" xfId="2" applyFont="1" applyFill="1" applyBorder="1"/>
    <xf numFmtId="0" fontId="2" fillId="0" borderId="0" xfId="0" applyFont="1"/>
    <xf numFmtId="41" fontId="2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0" fontId="11" fillId="3" borderId="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21" fillId="4" borderId="29" xfId="5" applyFont="1" applyFill="1" applyBorder="1" applyAlignment="1">
      <alignment horizontal="left" vertical="center"/>
    </xf>
    <xf numFmtId="0" fontId="22" fillId="0" borderId="30" xfId="5" applyFont="1" applyBorder="1" applyAlignment="1">
      <alignment horizontal="left"/>
    </xf>
    <xf numFmtId="1" fontId="4" fillId="0" borderId="0" xfId="0" applyNumberFormat="1" applyFont="1"/>
    <xf numFmtId="1" fontId="22" fillId="0" borderId="30" xfId="5" applyNumberFormat="1" applyFont="1" applyBorder="1" applyAlignment="1">
      <alignment horizontal="left"/>
    </xf>
    <xf numFmtId="1" fontId="21" fillId="4" borderId="29" xfId="5" applyNumberFormat="1" applyFont="1" applyFill="1" applyBorder="1" applyAlignment="1">
      <alignment horizontal="left" vertical="center"/>
    </xf>
    <xf numFmtId="1" fontId="9" fillId="0" borderId="11" xfId="0" applyNumberFormat="1" applyFont="1" applyFill="1" applyBorder="1"/>
    <xf numFmtId="1" fontId="2" fillId="0" borderId="0" xfId="0" applyNumberFormat="1" applyFont="1"/>
    <xf numFmtId="1" fontId="0" fillId="0" borderId="0" xfId="0" applyNumberFormat="1"/>
  </cellXfs>
  <cellStyles count="6">
    <cellStyle name="Millares" xfId="1" builtinId="3"/>
    <cellStyle name="Millares [0]" xfId="2" builtinId="6"/>
    <cellStyle name="Millares [0] 3" xfId="4"/>
    <cellStyle name="Moneda 2" xfId="3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AF%20ACTUALIZADO%20SYSTECH\a%20depreciar%202019\Rcgua%20N+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AF%20ACTUALIZADO%20SYSTECH\a%20depreciar%202019\SVTT-%20N+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on"/>
      <sheetName val="Rcgua"/>
      <sheetName val="30-60"/>
      <sheetName val="Rcgua 11-19"/>
    </sheetNames>
    <sheetDataSet>
      <sheetData sheetId="0" refreshError="1"/>
      <sheetData sheetId="1" refreshError="1"/>
      <sheetData sheetId="2" refreshError="1">
        <row r="7">
          <cell r="N7">
            <v>43313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on"/>
      <sheetName val="SVTT"/>
      <sheetName val="30-60"/>
      <sheetName val="MATRIZ"/>
    </sheetNames>
    <sheetDataSet>
      <sheetData sheetId="0" refreshError="1"/>
      <sheetData sheetId="1" refreshError="1">
        <row r="4">
          <cell r="C4">
            <v>12</v>
          </cell>
          <cell r="D4">
            <v>2019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341"/>
  <sheetViews>
    <sheetView tabSelected="1" topLeftCell="K1" zoomScale="90" zoomScaleNormal="90" workbookViewId="0">
      <pane ySplit="7" topLeftCell="A95" activePane="bottomLeft" state="frozen"/>
      <selection activeCell="L1" sqref="L1"/>
      <selection pane="bottomLeft" activeCell="AD104" sqref="AD104"/>
    </sheetView>
  </sheetViews>
  <sheetFormatPr baseColWidth="10" defaultRowHeight="15" x14ac:dyDescent="0.25"/>
  <cols>
    <col min="3" max="4" width="11.42578125" customWidth="1"/>
    <col min="5" max="5" width="10" customWidth="1"/>
    <col min="6" max="6" width="64.7109375" customWidth="1"/>
    <col min="7" max="8" width="11.42578125" customWidth="1"/>
    <col min="9" max="10" width="11.42578125" hidden="1" customWidth="1"/>
    <col min="11" max="11" width="11.42578125" style="138" customWidth="1"/>
    <col min="12" max="12" width="14.85546875" customWidth="1"/>
    <col min="13" max="14" width="11.42578125" customWidth="1"/>
    <col min="15" max="15" width="11.42578125" style="151" customWidth="1"/>
    <col min="16" max="19" width="11.42578125" customWidth="1"/>
    <col min="20" max="20" width="14.5703125" bestFit="1" customWidth="1"/>
    <col min="23" max="23" width="11.42578125" customWidth="1"/>
    <col min="24" max="29" width="10" customWidth="1"/>
    <col min="30" max="30" width="11.42578125" customWidth="1"/>
    <col min="31" max="33" width="7.140625" customWidth="1"/>
    <col min="34" max="34" width="13" customWidth="1"/>
    <col min="35" max="35" width="13" style="48" customWidth="1"/>
    <col min="36" max="37" width="13" customWidth="1"/>
    <col min="38" max="38" width="2.140625" hidden="1" customWidth="1"/>
    <col min="39" max="39" width="14.5703125" style="48" hidden="1" customWidth="1"/>
    <col min="40" max="40" width="11.85546875" hidden="1" customWidth="1"/>
    <col min="41" max="46" width="11.42578125" hidden="1" customWidth="1"/>
    <col min="47" max="47" width="14.5703125" hidden="1" customWidth="1"/>
    <col min="48" max="50" width="13" customWidth="1"/>
    <col min="51" max="53" width="14.28515625" customWidth="1"/>
  </cols>
  <sheetData>
    <row r="1" spans="1:53" s="14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4"/>
      <c r="I1" s="4"/>
      <c r="J1" s="4"/>
      <c r="K1" s="6"/>
      <c r="L1" s="4"/>
      <c r="M1" s="4"/>
      <c r="N1" s="4"/>
      <c r="O1" s="146"/>
      <c r="P1" s="4"/>
      <c r="Q1" s="4"/>
      <c r="R1" s="4"/>
      <c r="S1" s="4"/>
      <c r="T1" s="4"/>
      <c r="U1" s="4"/>
      <c r="V1" s="4"/>
      <c r="W1" s="7"/>
      <c r="X1" s="8"/>
      <c r="Y1" s="7"/>
      <c r="Z1" s="7"/>
      <c r="AA1" s="7"/>
      <c r="AB1" s="7"/>
      <c r="AC1" s="7"/>
      <c r="AD1" s="4"/>
      <c r="AE1" s="9"/>
      <c r="AF1" s="9"/>
      <c r="AG1" s="9"/>
      <c r="AH1" s="9"/>
      <c r="AI1" s="10"/>
      <c r="AJ1" s="11"/>
      <c r="AK1" s="12"/>
      <c r="AL1"/>
      <c r="AM1" s="13"/>
    </row>
    <row r="2" spans="1:53" s="14" customFormat="1" x14ac:dyDescent="0.25">
      <c r="A2" s="15" t="s">
        <v>4</v>
      </c>
      <c r="B2" s="16">
        <v>43496</v>
      </c>
      <c r="C2" s="17">
        <f>+MONTH(B2)</f>
        <v>1</v>
      </c>
      <c r="D2" s="18">
        <f>+YEAR(B2)</f>
        <v>2019</v>
      </c>
      <c r="E2" s="4"/>
      <c r="F2" s="4"/>
      <c r="G2" s="19" t="s">
        <v>5</v>
      </c>
      <c r="H2" s="20"/>
      <c r="I2" s="4"/>
      <c r="J2" s="4"/>
      <c r="K2" s="6"/>
      <c r="L2" s="4"/>
      <c r="M2" s="4"/>
      <c r="N2" s="4"/>
      <c r="O2" s="146"/>
      <c r="P2" s="4"/>
      <c r="Q2" s="4"/>
      <c r="R2" s="4"/>
      <c r="S2" s="4"/>
      <c r="T2" s="4"/>
      <c r="U2" s="4"/>
      <c r="V2" s="4"/>
      <c r="W2" s="7"/>
      <c r="X2" s="21"/>
      <c r="Y2" s="7"/>
      <c r="Z2" s="7"/>
      <c r="AA2" s="7"/>
      <c r="AB2" s="7"/>
      <c r="AC2" s="7"/>
      <c r="AD2" s="4"/>
      <c r="AE2" s="9"/>
      <c r="AF2" s="9"/>
      <c r="AG2" s="9"/>
      <c r="AH2" s="9"/>
      <c r="AI2" s="22"/>
      <c r="AJ2" s="12"/>
      <c r="AK2" s="12"/>
      <c r="AL2"/>
      <c r="AM2" s="13"/>
    </row>
    <row r="3" spans="1:53" s="14" customFormat="1" x14ac:dyDescent="0.25">
      <c r="A3" s="23" t="s">
        <v>6</v>
      </c>
      <c r="B3" s="24">
        <v>43465</v>
      </c>
      <c r="C3" s="25">
        <f>+MONTH(B3)</f>
        <v>12</v>
      </c>
      <c r="D3" s="26">
        <f>+YEAR(B3)</f>
        <v>2018</v>
      </c>
      <c r="E3" s="4" t="s">
        <v>7</v>
      </c>
      <c r="F3" s="4" t="s">
        <v>8</v>
      </c>
      <c r="G3" s="19"/>
      <c r="H3" s="20"/>
      <c r="I3" s="4"/>
      <c r="J3" s="4"/>
      <c r="K3" s="6"/>
      <c r="L3" s="4"/>
      <c r="M3" s="4"/>
      <c r="N3" s="4"/>
      <c r="O3" s="146"/>
      <c r="P3" s="4"/>
      <c r="Q3" s="4"/>
      <c r="R3" s="4"/>
      <c r="S3" s="4"/>
      <c r="T3" s="4"/>
      <c r="U3" s="27"/>
      <c r="V3" s="27"/>
      <c r="W3" s="21"/>
      <c r="X3" s="28"/>
      <c r="Y3" s="7"/>
      <c r="Z3" s="7"/>
      <c r="AA3" s="7"/>
      <c r="AB3" s="7"/>
      <c r="AC3" s="7"/>
      <c r="AD3" s="4"/>
      <c r="AE3" s="9"/>
      <c r="AF3" s="9"/>
      <c r="AG3" s="9"/>
      <c r="AH3" s="9"/>
      <c r="AI3" s="22"/>
      <c r="AJ3" s="12"/>
      <c r="AK3" s="12"/>
      <c r="AL3"/>
      <c r="AM3" s="13"/>
    </row>
    <row r="4" spans="1:53" s="14" customFormat="1" ht="15.75" thickBot="1" x14ac:dyDescent="0.3">
      <c r="A4" s="29" t="s">
        <v>9</v>
      </c>
      <c r="B4" s="30">
        <v>43830</v>
      </c>
      <c r="C4" s="31">
        <f>+MONTH(B4)</f>
        <v>12</v>
      </c>
      <c r="D4" s="32">
        <f>+YEAR(B4)</f>
        <v>2019</v>
      </c>
      <c r="E4" s="33"/>
      <c r="F4" s="4" t="s">
        <v>10</v>
      </c>
      <c r="G4" s="19"/>
      <c r="H4" s="20"/>
      <c r="I4" s="4"/>
      <c r="J4" s="4"/>
      <c r="K4" s="6"/>
      <c r="L4" s="4"/>
      <c r="M4" s="4"/>
      <c r="N4" s="4"/>
      <c r="O4" s="146"/>
      <c r="P4" s="4"/>
      <c r="Q4" s="4"/>
      <c r="R4" s="6">
        <v>43497</v>
      </c>
      <c r="S4" s="4"/>
      <c r="T4" s="4"/>
      <c r="U4" s="4"/>
      <c r="V4" s="4"/>
      <c r="W4" s="7"/>
      <c r="X4" s="7"/>
      <c r="Y4" s="7"/>
      <c r="Z4" s="7"/>
      <c r="AA4" s="7"/>
      <c r="AB4" s="7">
        <v>4</v>
      </c>
      <c r="AC4" s="7"/>
      <c r="AD4" s="4"/>
      <c r="AE4" s="9"/>
      <c r="AF4" s="9"/>
      <c r="AG4" s="9"/>
      <c r="AH4" s="9"/>
      <c r="AI4" s="22"/>
      <c r="AJ4" s="12"/>
      <c r="AK4" s="12"/>
      <c r="AL4"/>
      <c r="AM4" s="13" t="s">
        <v>11</v>
      </c>
    </row>
    <row r="5" spans="1:53" s="14" customFormat="1" ht="34.5" thickBot="1" x14ac:dyDescent="0.3">
      <c r="A5" s="34" t="s">
        <v>12</v>
      </c>
      <c r="B5" s="35">
        <f>+EDATE(E5,24)</f>
        <v>46051</v>
      </c>
      <c r="C5" s="34">
        <v>1</v>
      </c>
      <c r="D5" s="5">
        <v>2026</v>
      </c>
      <c r="E5" s="36">
        <v>45320</v>
      </c>
      <c r="F5" s="4"/>
      <c r="G5" s="5"/>
      <c r="H5" s="4"/>
      <c r="I5" s="4"/>
      <c r="J5" s="4"/>
      <c r="K5" s="6"/>
      <c r="L5" s="6"/>
      <c r="M5" s="37">
        <f>+EDATE('[1]30-60'!N7,6)</f>
        <v>43497</v>
      </c>
      <c r="N5" s="6"/>
      <c r="O5" s="146"/>
      <c r="P5" s="6"/>
      <c r="Q5" s="6"/>
      <c r="R5" s="38">
        <f>+DATEDIF(R$4,B5,"m")+1</f>
        <v>84</v>
      </c>
      <c r="S5" s="39">
        <v>12</v>
      </c>
      <c r="T5" s="39"/>
      <c r="U5" s="40" t="s">
        <v>13</v>
      </c>
      <c r="V5" s="40"/>
      <c r="W5" s="41" t="s">
        <v>14</v>
      </c>
      <c r="X5" s="42" t="s">
        <v>15</v>
      </c>
      <c r="Y5" s="43"/>
      <c r="Z5" s="42" t="s">
        <v>16</v>
      </c>
      <c r="AA5" s="43"/>
      <c r="AB5" s="42" t="s">
        <v>17</v>
      </c>
      <c r="AC5" s="43"/>
      <c r="AD5" s="44"/>
      <c r="AE5" s="45" t="s">
        <v>18</v>
      </c>
      <c r="AF5" s="46"/>
      <c r="AG5" s="46"/>
      <c r="AH5" s="47" t="s">
        <v>19</v>
      </c>
      <c r="AI5" s="22"/>
      <c r="AJ5" s="12"/>
      <c r="AK5" s="12"/>
      <c r="AL5"/>
      <c r="AM5" s="48"/>
      <c r="AN5"/>
      <c r="AO5"/>
      <c r="AP5"/>
      <c r="AQ5"/>
      <c r="AR5"/>
      <c r="AS5"/>
      <c r="AT5"/>
      <c r="AY5" s="14">
        <v>8</v>
      </c>
    </row>
    <row r="6" spans="1:53" s="14" customFormat="1" ht="15.75" thickBot="1" x14ac:dyDescent="0.3">
      <c r="A6" s="145">
        <v>0</v>
      </c>
      <c r="B6" s="145">
        <f>A6+1</f>
        <v>1</v>
      </c>
      <c r="C6" s="145">
        <f t="shared" ref="C6:T6" si="0">B6+1</f>
        <v>2</v>
      </c>
      <c r="D6" s="145">
        <f t="shared" si="0"/>
        <v>3</v>
      </c>
      <c r="E6" s="145">
        <f t="shared" si="0"/>
        <v>4</v>
      </c>
      <c r="F6" s="145">
        <f t="shared" si="0"/>
        <v>5</v>
      </c>
      <c r="G6" s="145">
        <f t="shared" si="0"/>
        <v>6</v>
      </c>
      <c r="H6" s="145">
        <f t="shared" si="0"/>
        <v>7</v>
      </c>
      <c r="I6" s="145">
        <f t="shared" si="0"/>
        <v>8</v>
      </c>
      <c r="J6" s="145">
        <f t="shared" si="0"/>
        <v>9</v>
      </c>
      <c r="K6" s="145">
        <f t="shared" si="0"/>
        <v>10</v>
      </c>
      <c r="L6" s="145">
        <f t="shared" si="0"/>
        <v>11</v>
      </c>
      <c r="M6" s="145">
        <f t="shared" si="0"/>
        <v>12</v>
      </c>
      <c r="N6" s="145">
        <f t="shared" si="0"/>
        <v>13</v>
      </c>
      <c r="O6" s="147">
        <f t="shared" si="0"/>
        <v>14</v>
      </c>
      <c r="P6" s="145">
        <f t="shared" si="0"/>
        <v>15</v>
      </c>
      <c r="Q6" s="145">
        <f t="shared" si="0"/>
        <v>16</v>
      </c>
      <c r="R6" s="145">
        <f t="shared" si="0"/>
        <v>17</v>
      </c>
      <c r="S6" s="145">
        <f t="shared" si="0"/>
        <v>18</v>
      </c>
      <c r="T6" s="145">
        <f t="shared" si="0"/>
        <v>19</v>
      </c>
      <c r="U6" s="139"/>
      <c r="V6" s="139"/>
      <c r="W6" s="41"/>
      <c r="X6" s="140"/>
      <c r="Y6" s="141"/>
      <c r="Z6" s="140"/>
      <c r="AA6" s="141"/>
      <c r="AB6" s="140"/>
      <c r="AC6" s="141"/>
      <c r="AD6" s="44"/>
      <c r="AE6" s="142"/>
      <c r="AF6" s="142"/>
      <c r="AG6" s="142"/>
      <c r="AH6" s="143"/>
      <c r="AI6" s="22"/>
      <c r="AJ6" s="12"/>
      <c r="AK6" s="12"/>
      <c r="AL6"/>
      <c r="AM6" s="48"/>
      <c r="AN6"/>
      <c r="AO6"/>
      <c r="AP6"/>
      <c r="AQ6"/>
      <c r="AR6"/>
      <c r="AS6"/>
      <c r="AT6"/>
    </row>
    <row r="7" spans="1:53" s="63" customFormat="1" ht="15.75" thickBot="1" x14ac:dyDescent="0.3">
      <c r="A7" s="49" t="s">
        <v>20</v>
      </c>
      <c r="B7" s="49" t="s">
        <v>21</v>
      </c>
      <c r="C7" s="49" t="s">
        <v>22</v>
      </c>
      <c r="D7" s="49" t="s">
        <v>23</v>
      </c>
      <c r="E7" s="50" t="s">
        <v>24</v>
      </c>
      <c r="F7" s="50" t="s">
        <v>25</v>
      </c>
      <c r="G7" s="49" t="s">
        <v>26</v>
      </c>
      <c r="H7" s="50" t="s">
        <v>27</v>
      </c>
      <c r="I7" s="50" t="s">
        <v>28</v>
      </c>
      <c r="J7" s="50" t="s">
        <v>29</v>
      </c>
      <c r="K7" s="51" t="s">
        <v>30</v>
      </c>
      <c r="L7" s="50" t="s">
        <v>31</v>
      </c>
      <c r="M7" s="50" t="s">
        <v>32</v>
      </c>
      <c r="N7" s="50" t="s">
        <v>33</v>
      </c>
      <c r="O7" s="148" t="s">
        <v>265</v>
      </c>
      <c r="P7" s="144" t="s">
        <v>267</v>
      </c>
      <c r="Q7" s="144" t="s">
        <v>268</v>
      </c>
      <c r="R7" s="50" t="s">
        <v>266</v>
      </c>
      <c r="S7" s="50" t="s">
        <v>34</v>
      </c>
      <c r="T7" s="52" t="s">
        <v>35</v>
      </c>
      <c r="U7" s="53" t="s">
        <v>2</v>
      </c>
      <c r="V7" s="54" t="s">
        <v>3</v>
      </c>
      <c r="W7" s="55" t="s">
        <v>36</v>
      </c>
      <c r="X7" s="55" t="s">
        <v>37</v>
      </c>
      <c r="Y7" s="55" t="s">
        <v>38</v>
      </c>
      <c r="Z7" s="55" t="s">
        <v>39</v>
      </c>
      <c r="AA7" s="55" t="s">
        <v>38</v>
      </c>
      <c r="AB7" s="55" t="s">
        <v>40</v>
      </c>
      <c r="AC7" s="55" t="s">
        <v>38</v>
      </c>
      <c r="AD7" s="50" t="s">
        <v>41</v>
      </c>
      <c r="AE7" s="56" t="s">
        <v>42</v>
      </c>
      <c r="AF7" s="57" t="s">
        <v>43</v>
      </c>
      <c r="AG7" s="56" t="s">
        <v>44</v>
      </c>
      <c r="AH7" s="56" t="s">
        <v>45</v>
      </c>
      <c r="AI7" s="58" t="s">
        <v>46</v>
      </c>
      <c r="AJ7" s="59" t="s">
        <v>47</v>
      </c>
      <c r="AK7" s="60" t="s">
        <v>48</v>
      </c>
      <c r="AL7"/>
      <c r="AM7" s="61" t="s">
        <v>49</v>
      </c>
      <c r="AN7" s="62">
        <v>2020</v>
      </c>
      <c r="AO7" s="62">
        <v>2021</v>
      </c>
      <c r="AP7" s="62">
        <v>2022</v>
      </c>
      <c r="AQ7" s="62">
        <v>2023</v>
      </c>
      <c r="AR7" s="62">
        <v>2024</v>
      </c>
      <c r="AS7" s="62">
        <v>2025</v>
      </c>
      <c r="AT7" s="62">
        <v>2026</v>
      </c>
      <c r="AV7" s="58" t="s">
        <v>50</v>
      </c>
      <c r="AW7" s="59" t="s">
        <v>51</v>
      </c>
      <c r="AX7" s="60" t="s">
        <v>52</v>
      </c>
      <c r="AY7" s="58" t="s">
        <v>53</v>
      </c>
      <c r="AZ7" s="59" t="s">
        <v>54</v>
      </c>
      <c r="BA7" s="60" t="s">
        <v>55</v>
      </c>
    </row>
    <row r="8" spans="1:53" s="80" customFormat="1" x14ac:dyDescent="0.25">
      <c r="A8" s="64">
        <v>2</v>
      </c>
      <c r="B8" s="65" t="s">
        <v>56</v>
      </c>
      <c r="C8" s="66">
        <v>102</v>
      </c>
      <c r="D8" s="66" t="s">
        <v>57</v>
      </c>
      <c r="E8" s="66" t="s">
        <v>58</v>
      </c>
      <c r="F8" s="66" t="s">
        <v>59</v>
      </c>
      <c r="G8" s="66">
        <v>8933</v>
      </c>
      <c r="H8" s="66" t="s">
        <v>60</v>
      </c>
      <c r="I8" s="66"/>
      <c r="J8" s="66"/>
      <c r="K8" s="67">
        <v>41382</v>
      </c>
      <c r="L8" s="68">
        <v>42398</v>
      </c>
      <c r="M8" s="68">
        <v>45320</v>
      </c>
      <c r="N8" s="68">
        <v>43313</v>
      </c>
      <c r="O8" s="149">
        <v>0</v>
      </c>
      <c r="P8" s="68"/>
      <c r="Q8" s="68" t="s">
        <v>269</v>
      </c>
      <c r="R8" s="69">
        <f>+R5</f>
        <v>84</v>
      </c>
      <c r="S8" s="66">
        <v>120</v>
      </c>
      <c r="T8" s="66">
        <v>42017</v>
      </c>
      <c r="U8" s="70">
        <v>2</v>
      </c>
      <c r="V8" s="70">
        <v>2019</v>
      </c>
      <c r="W8" s="71">
        <v>0</v>
      </c>
      <c r="X8" s="71">
        <v>0</v>
      </c>
      <c r="Y8" s="69">
        <f t="shared" ref="Y8:Y71" si="1">+IF(R8&lt;X8,0,R8-X8)</f>
        <v>84</v>
      </c>
      <c r="Z8" s="69">
        <f>11+12</f>
        <v>23</v>
      </c>
      <c r="AA8" s="69">
        <f>+Y8-Z8</f>
        <v>61</v>
      </c>
      <c r="AB8" s="69">
        <f>Z8+AB$4</f>
        <v>27</v>
      </c>
      <c r="AC8" s="69">
        <f>+Y8-AB8</f>
        <v>57</v>
      </c>
      <c r="AD8" s="69">
        <f t="shared" ref="AD8:AD71" si="2">+T8/R8</f>
        <v>500.20238095238096</v>
      </c>
      <c r="AE8" s="72">
        <v>0</v>
      </c>
      <c r="AF8" s="73">
        <f t="shared" ref="AF8:AF71" si="3">+(X8-W8)*AD8</f>
        <v>0</v>
      </c>
      <c r="AG8" s="73">
        <f t="shared" ref="AG8:AG71" si="4">+AF8+AE8</f>
        <v>0</v>
      </c>
      <c r="AH8" s="72">
        <f t="shared" ref="AH8:AH71" si="5">+T8-AG8</f>
        <v>42017</v>
      </c>
      <c r="AI8" s="74">
        <f>+AD8*11</f>
        <v>5502.2261904761908</v>
      </c>
      <c r="AJ8" s="75">
        <f t="shared" ref="AJ8:AJ71" si="6">+AI8</f>
        <v>5502.2261904761908</v>
      </c>
      <c r="AK8" s="76">
        <f t="shared" ref="AK8:AK71" si="7">+AH8-AJ8</f>
        <v>36514.773809523809</v>
      </c>
      <c r="AL8" s="77"/>
      <c r="AM8" s="78">
        <f t="shared" ref="AM8:AM71" si="8">+AD8</f>
        <v>500.20238095238096</v>
      </c>
      <c r="AN8" s="79">
        <f t="shared" ref="AN8:AN71" si="9">+AD8*12</f>
        <v>6002.4285714285716</v>
      </c>
      <c r="AO8" s="79">
        <f t="shared" ref="AO8:AS23" si="10">+AN8</f>
        <v>6002.4285714285716</v>
      </c>
      <c r="AP8" s="79">
        <f t="shared" si="10"/>
        <v>6002.4285714285716</v>
      </c>
      <c r="AQ8" s="79">
        <f t="shared" si="10"/>
        <v>6002.4285714285716</v>
      </c>
      <c r="AR8" s="79">
        <f t="shared" si="10"/>
        <v>6002.4285714285716</v>
      </c>
      <c r="AS8" s="79">
        <f t="shared" si="10"/>
        <v>6002.4285714285716</v>
      </c>
      <c r="AT8" s="79">
        <f t="shared" ref="AT8:AT71" si="11">+AD8</f>
        <v>500.20238095238096</v>
      </c>
      <c r="AV8" s="81">
        <f>+AD8*12</f>
        <v>6002.4285714285716</v>
      </c>
      <c r="AW8" s="75">
        <f>+AV8+AJ8</f>
        <v>11504.654761904763</v>
      </c>
      <c r="AX8" s="76">
        <f>+T8-AW8</f>
        <v>30512.345238095237</v>
      </c>
      <c r="AY8" s="81">
        <f>AD8*AY$5</f>
        <v>4001.6190476190477</v>
      </c>
      <c r="AZ8" s="77">
        <f>AW8+AY8</f>
        <v>15506.273809523811</v>
      </c>
      <c r="BA8" s="76">
        <f>+T8-AZ8</f>
        <v>26510.726190476191</v>
      </c>
    </row>
    <row r="9" spans="1:53" s="80" customFormat="1" x14ac:dyDescent="0.25">
      <c r="A9" s="64">
        <v>2</v>
      </c>
      <c r="B9" s="65" t="s">
        <v>56</v>
      </c>
      <c r="C9" s="66">
        <v>41</v>
      </c>
      <c r="D9" s="66" t="s">
        <v>57</v>
      </c>
      <c r="E9" s="66" t="s">
        <v>58</v>
      </c>
      <c r="F9" s="66" t="s">
        <v>59</v>
      </c>
      <c r="G9" s="66">
        <v>9188</v>
      </c>
      <c r="H9" s="66" t="s">
        <v>60</v>
      </c>
      <c r="I9" s="66"/>
      <c r="J9" s="66"/>
      <c r="K9" s="67">
        <v>42038</v>
      </c>
      <c r="L9" s="68">
        <v>42398</v>
      </c>
      <c r="M9" s="68">
        <v>45320</v>
      </c>
      <c r="N9" s="68">
        <v>43313</v>
      </c>
      <c r="O9" s="149">
        <v>0</v>
      </c>
      <c r="P9" s="68"/>
      <c r="Q9" s="68" t="s">
        <v>269</v>
      </c>
      <c r="R9" s="69">
        <f t="shared" ref="R9:R72" si="12">+R8</f>
        <v>84</v>
      </c>
      <c r="S9" s="66">
        <v>120</v>
      </c>
      <c r="T9" s="66">
        <v>42017</v>
      </c>
      <c r="U9" s="70">
        <v>2</v>
      </c>
      <c r="V9" s="70">
        <v>2019</v>
      </c>
      <c r="W9" s="71">
        <v>0</v>
      </c>
      <c r="X9" s="71">
        <v>0</v>
      </c>
      <c r="Y9" s="69">
        <f t="shared" si="1"/>
        <v>84</v>
      </c>
      <c r="Z9" s="69">
        <f t="shared" ref="Z9:Z72" si="13">11+12</f>
        <v>23</v>
      </c>
      <c r="AA9" s="69">
        <f t="shared" ref="AA9:AA72" si="14">+Y9-Z9</f>
        <v>61</v>
      </c>
      <c r="AB9" s="69">
        <f t="shared" ref="AB9:AB72" si="15">Z9+AB$4</f>
        <v>27</v>
      </c>
      <c r="AC9" s="69">
        <f>+Y9-AB9</f>
        <v>57</v>
      </c>
      <c r="AD9" s="69">
        <f t="shared" si="2"/>
        <v>500.20238095238096</v>
      </c>
      <c r="AE9" s="72">
        <v>0</v>
      </c>
      <c r="AF9" s="73">
        <f t="shared" si="3"/>
        <v>0</v>
      </c>
      <c r="AG9" s="73">
        <f t="shared" si="4"/>
        <v>0</v>
      </c>
      <c r="AH9" s="72">
        <f t="shared" si="5"/>
        <v>42017</v>
      </c>
      <c r="AI9" s="74">
        <f t="shared" ref="AI9:AI72" si="16">+AD9*11</f>
        <v>5502.2261904761908</v>
      </c>
      <c r="AJ9" s="75">
        <f t="shared" si="6"/>
        <v>5502.2261904761908</v>
      </c>
      <c r="AK9" s="76">
        <f t="shared" si="7"/>
        <v>36514.773809523809</v>
      </c>
      <c r="AL9" s="77"/>
      <c r="AM9" s="78">
        <f t="shared" si="8"/>
        <v>500.20238095238096</v>
      </c>
      <c r="AN9" s="79">
        <f t="shared" si="9"/>
        <v>6002.4285714285716</v>
      </c>
      <c r="AO9" s="79">
        <f t="shared" si="10"/>
        <v>6002.4285714285716</v>
      </c>
      <c r="AP9" s="79">
        <f t="shared" si="10"/>
        <v>6002.4285714285716</v>
      </c>
      <c r="AQ9" s="79">
        <f t="shared" si="10"/>
        <v>6002.4285714285716</v>
      </c>
      <c r="AR9" s="79">
        <f t="shared" si="10"/>
        <v>6002.4285714285716</v>
      </c>
      <c r="AS9" s="79">
        <f t="shared" si="10"/>
        <v>6002.4285714285716</v>
      </c>
      <c r="AT9" s="79">
        <f t="shared" si="11"/>
        <v>500.20238095238096</v>
      </c>
      <c r="AV9" s="81">
        <f t="shared" ref="AV9:AV72" si="17">+AD9*12</f>
        <v>6002.4285714285716</v>
      </c>
      <c r="AW9" s="75">
        <f t="shared" ref="AW9:AW72" si="18">+AV9+AJ9</f>
        <v>11504.654761904763</v>
      </c>
      <c r="AX9" s="76">
        <f t="shared" ref="AX9:AX72" si="19">+T9-AW9</f>
        <v>30512.345238095237</v>
      </c>
      <c r="AY9" s="81">
        <f t="shared" ref="AY9:AY72" si="20">AD9*AY$5</f>
        <v>4001.6190476190477</v>
      </c>
      <c r="AZ9" s="77">
        <f t="shared" ref="AZ9:AZ72" si="21">AW9+AY9</f>
        <v>15506.273809523811</v>
      </c>
      <c r="BA9" s="76">
        <f>+T9-AZ9</f>
        <v>26510.726190476191</v>
      </c>
    </row>
    <row r="10" spans="1:53" s="80" customFormat="1" x14ac:dyDescent="0.25">
      <c r="A10" s="64">
        <v>2</v>
      </c>
      <c r="B10" s="65" t="s">
        <v>56</v>
      </c>
      <c r="C10" s="66">
        <v>91</v>
      </c>
      <c r="D10" s="66" t="s">
        <v>57</v>
      </c>
      <c r="E10" s="66" t="s">
        <v>61</v>
      </c>
      <c r="F10" s="66" t="s">
        <v>62</v>
      </c>
      <c r="G10" s="66">
        <v>22571</v>
      </c>
      <c r="H10" s="66" t="s">
        <v>60</v>
      </c>
      <c r="I10" s="66"/>
      <c r="J10" s="66"/>
      <c r="K10" s="67">
        <v>42234</v>
      </c>
      <c r="L10" s="68">
        <v>42398</v>
      </c>
      <c r="M10" s="68">
        <v>45320</v>
      </c>
      <c r="N10" s="68">
        <v>43313</v>
      </c>
      <c r="O10" s="149">
        <v>0</v>
      </c>
      <c r="P10" s="68"/>
      <c r="Q10" s="68" t="s">
        <v>269</v>
      </c>
      <c r="R10" s="69">
        <f t="shared" si="12"/>
        <v>84</v>
      </c>
      <c r="S10" s="66">
        <v>120</v>
      </c>
      <c r="T10" s="66">
        <v>417600</v>
      </c>
      <c r="U10" s="70">
        <v>2</v>
      </c>
      <c r="V10" s="70">
        <v>2019</v>
      </c>
      <c r="W10" s="71">
        <v>0</v>
      </c>
      <c r="X10" s="71">
        <v>0</v>
      </c>
      <c r="Y10" s="69">
        <f t="shared" si="1"/>
        <v>84</v>
      </c>
      <c r="Z10" s="69">
        <f t="shared" si="13"/>
        <v>23</v>
      </c>
      <c r="AA10" s="69">
        <f t="shared" si="14"/>
        <v>61</v>
      </c>
      <c r="AB10" s="69">
        <f t="shared" si="15"/>
        <v>27</v>
      </c>
      <c r="AC10" s="69">
        <f>+Y10-AB10</f>
        <v>57</v>
      </c>
      <c r="AD10" s="69">
        <f t="shared" si="2"/>
        <v>4971.4285714285716</v>
      </c>
      <c r="AE10" s="72">
        <v>0</v>
      </c>
      <c r="AF10" s="73">
        <f t="shared" si="3"/>
        <v>0</v>
      </c>
      <c r="AG10" s="73">
        <f t="shared" si="4"/>
        <v>0</v>
      </c>
      <c r="AH10" s="72">
        <f t="shared" si="5"/>
        <v>417600</v>
      </c>
      <c r="AI10" s="74">
        <f t="shared" si="16"/>
        <v>54685.71428571429</v>
      </c>
      <c r="AJ10" s="75">
        <f t="shared" si="6"/>
        <v>54685.71428571429</v>
      </c>
      <c r="AK10" s="76">
        <f t="shared" si="7"/>
        <v>362914.28571428568</v>
      </c>
      <c r="AL10" s="77"/>
      <c r="AM10" s="78">
        <f t="shared" si="8"/>
        <v>4971.4285714285716</v>
      </c>
      <c r="AN10" s="79">
        <f t="shared" si="9"/>
        <v>59657.142857142855</v>
      </c>
      <c r="AO10" s="79">
        <f t="shared" si="10"/>
        <v>59657.142857142855</v>
      </c>
      <c r="AP10" s="79">
        <f t="shared" si="10"/>
        <v>59657.142857142855</v>
      </c>
      <c r="AQ10" s="79">
        <f t="shared" si="10"/>
        <v>59657.142857142855</v>
      </c>
      <c r="AR10" s="79">
        <f t="shared" si="10"/>
        <v>59657.142857142855</v>
      </c>
      <c r="AS10" s="79">
        <f t="shared" si="10"/>
        <v>59657.142857142855</v>
      </c>
      <c r="AT10" s="79">
        <f t="shared" si="11"/>
        <v>4971.4285714285716</v>
      </c>
      <c r="AV10" s="81">
        <f t="shared" si="17"/>
        <v>59657.142857142855</v>
      </c>
      <c r="AW10" s="75">
        <f t="shared" si="18"/>
        <v>114342.85714285714</v>
      </c>
      <c r="AX10" s="76">
        <f t="shared" si="19"/>
        <v>303257.14285714284</v>
      </c>
      <c r="AY10" s="81">
        <f t="shared" si="20"/>
        <v>39771.428571428572</v>
      </c>
      <c r="AZ10" s="77">
        <f t="shared" si="21"/>
        <v>154114.28571428571</v>
      </c>
      <c r="BA10" s="76">
        <f t="shared" ref="BA10:BA73" si="22">+T10-AZ10</f>
        <v>263485.71428571432</v>
      </c>
    </row>
    <row r="11" spans="1:53" s="80" customFormat="1" x14ac:dyDescent="0.25">
      <c r="A11" s="64">
        <v>2</v>
      </c>
      <c r="B11" s="65" t="s">
        <v>56</v>
      </c>
      <c r="C11" s="66">
        <v>105</v>
      </c>
      <c r="D11" s="66" t="s">
        <v>57</v>
      </c>
      <c r="E11" s="66" t="s">
        <v>63</v>
      </c>
      <c r="F11" s="66" t="s">
        <v>62</v>
      </c>
      <c r="G11" s="66">
        <v>22787</v>
      </c>
      <c r="H11" s="66" t="s">
        <v>60</v>
      </c>
      <c r="I11" s="66"/>
      <c r="J11" s="66"/>
      <c r="K11" s="67">
        <v>42277</v>
      </c>
      <c r="L11" s="68">
        <v>42398</v>
      </c>
      <c r="M11" s="68">
        <v>45320</v>
      </c>
      <c r="N11" s="68">
        <v>43313</v>
      </c>
      <c r="O11" s="149">
        <v>0</v>
      </c>
      <c r="P11" s="68"/>
      <c r="Q11" s="68" t="s">
        <v>269</v>
      </c>
      <c r="R11" s="69">
        <f t="shared" si="12"/>
        <v>84</v>
      </c>
      <c r="S11" s="66">
        <v>120</v>
      </c>
      <c r="T11" s="66">
        <v>417600</v>
      </c>
      <c r="U11" s="70">
        <v>2</v>
      </c>
      <c r="V11" s="70">
        <v>2019</v>
      </c>
      <c r="W11" s="71">
        <v>0</v>
      </c>
      <c r="X11" s="71">
        <v>0</v>
      </c>
      <c r="Y11" s="69">
        <f t="shared" si="1"/>
        <v>84</v>
      </c>
      <c r="Z11" s="69">
        <f t="shared" si="13"/>
        <v>23</v>
      </c>
      <c r="AA11" s="69">
        <f t="shared" si="14"/>
        <v>61</v>
      </c>
      <c r="AB11" s="69">
        <f t="shared" si="15"/>
        <v>27</v>
      </c>
      <c r="AC11" s="69">
        <f t="shared" ref="AC11:AC74" si="23">+Y11-AB11</f>
        <v>57</v>
      </c>
      <c r="AD11" s="69">
        <f t="shared" si="2"/>
        <v>4971.4285714285716</v>
      </c>
      <c r="AE11" s="72">
        <v>0</v>
      </c>
      <c r="AF11" s="73">
        <f t="shared" si="3"/>
        <v>0</v>
      </c>
      <c r="AG11" s="73">
        <f t="shared" si="4"/>
        <v>0</v>
      </c>
      <c r="AH11" s="72">
        <f t="shared" si="5"/>
        <v>417600</v>
      </c>
      <c r="AI11" s="74">
        <f t="shared" si="16"/>
        <v>54685.71428571429</v>
      </c>
      <c r="AJ11" s="75">
        <f t="shared" si="6"/>
        <v>54685.71428571429</v>
      </c>
      <c r="AK11" s="76">
        <f t="shared" si="7"/>
        <v>362914.28571428568</v>
      </c>
      <c r="AL11" s="77"/>
      <c r="AM11" s="78">
        <f t="shared" si="8"/>
        <v>4971.4285714285716</v>
      </c>
      <c r="AN11" s="79">
        <f t="shared" si="9"/>
        <v>59657.142857142855</v>
      </c>
      <c r="AO11" s="79">
        <f t="shared" si="10"/>
        <v>59657.142857142855</v>
      </c>
      <c r="AP11" s="79">
        <f t="shared" si="10"/>
        <v>59657.142857142855</v>
      </c>
      <c r="AQ11" s="79">
        <f t="shared" si="10"/>
        <v>59657.142857142855</v>
      </c>
      <c r="AR11" s="79">
        <f t="shared" si="10"/>
        <v>59657.142857142855</v>
      </c>
      <c r="AS11" s="79">
        <f t="shared" si="10"/>
        <v>59657.142857142855</v>
      </c>
      <c r="AT11" s="79">
        <f t="shared" si="11"/>
        <v>4971.4285714285716</v>
      </c>
      <c r="AV11" s="81">
        <f t="shared" si="17"/>
        <v>59657.142857142855</v>
      </c>
      <c r="AW11" s="75">
        <f t="shared" si="18"/>
        <v>114342.85714285714</v>
      </c>
      <c r="AX11" s="76">
        <f t="shared" si="19"/>
        <v>303257.14285714284</v>
      </c>
      <c r="AY11" s="81">
        <f t="shared" si="20"/>
        <v>39771.428571428572</v>
      </c>
      <c r="AZ11" s="77">
        <f t="shared" si="21"/>
        <v>154114.28571428571</v>
      </c>
      <c r="BA11" s="76">
        <f t="shared" si="22"/>
        <v>263485.71428571432</v>
      </c>
    </row>
    <row r="12" spans="1:53" s="80" customFormat="1" x14ac:dyDescent="0.25">
      <c r="A12" s="64">
        <v>2</v>
      </c>
      <c r="B12" s="65" t="s">
        <v>56</v>
      </c>
      <c r="C12" s="66">
        <v>105</v>
      </c>
      <c r="D12" s="66" t="s">
        <v>57</v>
      </c>
      <c r="E12" s="66" t="s">
        <v>64</v>
      </c>
      <c r="F12" s="66" t="s">
        <v>62</v>
      </c>
      <c r="G12" s="66">
        <v>22787</v>
      </c>
      <c r="H12" s="66" t="s">
        <v>60</v>
      </c>
      <c r="I12" s="66"/>
      <c r="J12" s="66"/>
      <c r="K12" s="67">
        <v>42277</v>
      </c>
      <c r="L12" s="68">
        <v>42398</v>
      </c>
      <c r="M12" s="68">
        <v>45320</v>
      </c>
      <c r="N12" s="68">
        <v>43313</v>
      </c>
      <c r="O12" s="149">
        <v>0</v>
      </c>
      <c r="P12" s="68"/>
      <c r="Q12" s="68" t="s">
        <v>269</v>
      </c>
      <c r="R12" s="69">
        <f t="shared" si="12"/>
        <v>84</v>
      </c>
      <c r="S12" s="66">
        <v>120</v>
      </c>
      <c r="T12" s="66">
        <v>100000</v>
      </c>
      <c r="U12" s="70">
        <v>2</v>
      </c>
      <c r="V12" s="70">
        <v>2019</v>
      </c>
      <c r="W12" s="71">
        <v>0</v>
      </c>
      <c r="X12" s="71">
        <v>0</v>
      </c>
      <c r="Y12" s="69">
        <f t="shared" si="1"/>
        <v>84</v>
      </c>
      <c r="Z12" s="69">
        <f t="shared" si="13"/>
        <v>23</v>
      </c>
      <c r="AA12" s="69">
        <f t="shared" si="14"/>
        <v>61</v>
      </c>
      <c r="AB12" s="69">
        <f t="shared" si="15"/>
        <v>27</v>
      </c>
      <c r="AC12" s="69">
        <f t="shared" si="23"/>
        <v>57</v>
      </c>
      <c r="AD12" s="69">
        <f t="shared" si="2"/>
        <v>1190.4761904761904</v>
      </c>
      <c r="AE12" s="72">
        <v>0</v>
      </c>
      <c r="AF12" s="73">
        <f t="shared" si="3"/>
        <v>0</v>
      </c>
      <c r="AG12" s="73">
        <f t="shared" si="4"/>
        <v>0</v>
      </c>
      <c r="AH12" s="72">
        <f t="shared" si="5"/>
        <v>100000</v>
      </c>
      <c r="AI12" s="74">
        <f t="shared" si="16"/>
        <v>13095.238095238094</v>
      </c>
      <c r="AJ12" s="75">
        <f t="shared" si="6"/>
        <v>13095.238095238094</v>
      </c>
      <c r="AK12" s="76">
        <f t="shared" si="7"/>
        <v>86904.761904761908</v>
      </c>
      <c r="AL12" s="77"/>
      <c r="AM12" s="78">
        <f t="shared" si="8"/>
        <v>1190.4761904761904</v>
      </c>
      <c r="AN12" s="79">
        <f t="shared" si="9"/>
        <v>14285.714285714284</v>
      </c>
      <c r="AO12" s="79">
        <f t="shared" si="10"/>
        <v>14285.714285714284</v>
      </c>
      <c r="AP12" s="79">
        <f t="shared" si="10"/>
        <v>14285.714285714284</v>
      </c>
      <c r="AQ12" s="79">
        <f t="shared" si="10"/>
        <v>14285.714285714284</v>
      </c>
      <c r="AR12" s="79">
        <f t="shared" si="10"/>
        <v>14285.714285714284</v>
      </c>
      <c r="AS12" s="79">
        <f t="shared" si="10"/>
        <v>14285.714285714284</v>
      </c>
      <c r="AT12" s="79">
        <f t="shared" si="11"/>
        <v>1190.4761904761904</v>
      </c>
      <c r="AV12" s="81">
        <f t="shared" si="17"/>
        <v>14285.714285714284</v>
      </c>
      <c r="AW12" s="75">
        <f t="shared" si="18"/>
        <v>27380.952380952378</v>
      </c>
      <c r="AX12" s="76">
        <f t="shared" si="19"/>
        <v>72619.047619047618</v>
      </c>
      <c r="AY12" s="81">
        <f t="shared" si="20"/>
        <v>9523.8095238095229</v>
      </c>
      <c r="AZ12" s="77">
        <f t="shared" si="21"/>
        <v>36904.761904761901</v>
      </c>
      <c r="BA12" s="76">
        <f t="shared" si="22"/>
        <v>63095.238095238099</v>
      </c>
    </row>
    <row r="13" spans="1:53" s="80" customFormat="1" x14ac:dyDescent="0.25">
      <c r="A13" s="64">
        <v>2</v>
      </c>
      <c r="B13" s="65" t="s">
        <v>56</v>
      </c>
      <c r="C13" s="66">
        <v>91</v>
      </c>
      <c r="D13" s="66" t="s">
        <v>57</v>
      </c>
      <c r="E13" s="66" t="s">
        <v>65</v>
      </c>
      <c r="F13" s="66" t="s">
        <v>66</v>
      </c>
      <c r="G13" s="66">
        <v>163</v>
      </c>
      <c r="H13" s="66" t="s">
        <v>60</v>
      </c>
      <c r="I13" s="66"/>
      <c r="J13" s="66"/>
      <c r="K13" s="67">
        <v>42324</v>
      </c>
      <c r="L13" s="68">
        <v>42398</v>
      </c>
      <c r="M13" s="68">
        <v>45320</v>
      </c>
      <c r="N13" s="68">
        <v>43313</v>
      </c>
      <c r="O13" s="149">
        <v>0</v>
      </c>
      <c r="P13" s="68"/>
      <c r="Q13" s="68" t="s">
        <v>269</v>
      </c>
      <c r="R13" s="69">
        <f t="shared" si="12"/>
        <v>84</v>
      </c>
      <c r="S13" s="66">
        <v>120</v>
      </c>
      <c r="T13" s="66">
        <v>100000</v>
      </c>
      <c r="U13" s="70">
        <v>2</v>
      </c>
      <c r="V13" s="70">
        <v>2019</v>
      </c>
      <c r="W13" s="71">
        <v>0</v>
      </c>
      <c r="X13" s="71">
        <v>0</v>
      </c>
      <c r="Y13" s="69">
        <f t="shared" si="1"/>
        <v>84</v>
      </c>
      <c r="Z13" s="69">
        <f t="shared" si="13"/>
        <v>23</v>
      </c>
      <c r="AA13" s="69">
        <f t="shared" si="14"/>
        <v>61</v>
      </c>
      <c r="AB13" s="69">
        <f t="shared" si="15"/>
        <v>27</v>
      </c>
      <c r="AC13" s="69">
        <f t="shared" si="23"/>
        <v>57</v>
      </c>
      <c r="AD13" s="69">
        <f t="shared" si="2"/>
        <v>1190.4761904761904</v>
      </c>
      <c r="AE13" s="72">
        <v>0</v>
      </c>
      <c r="AF13" s="73">
        <f t="shared" si="3"/>
        <v>0</v>
      </c>
      <c r="AG13" s="73">
        <f t="shared" si="4"/>
        <v>0</v>
      </c>
      <c r="AH13" s="72">
        <f t="shared" si="5"/>
        <v>100000</v>
      </c>
      <c r="AI13" s="74">
        <f t="shared" si="16"/>
        <v>13095.238095238094</v>
      </c>
      <c r="AJ13" s="75">
        <f t="shared" si="6"/>
        <v>13095.238095238094</v>
      </c>
      <c r="AK13" s="76">
        <f t="shared" si="7"/>
        <v>86904.761904761908</v>
      </c>
      <c r="AL13" s="77"/>
      <c r="AM13" s="78">
        <f t="shared" si="8"/>
        <v>1190.4761904761904</v>
      </c>
      <c r="AN13" s="79">
        <f t="shared" si="9"/>
        <v>14285.714285714284</v>
      </c>
      <c r="AO13" s="79">
        <f t="shared" si="10"/>
        <v>14285.714285714284</v>
      </c>
      <c r="AP13" s="79">
        <f t="shared" si="10"/>
        <v>14285.714285714284</v>
      </c>
      <c r="AQ13" s="79">
        <f t="shared" si="10"/>
        <v>14285.714285714284</v>
      </c>
      <c r="AR13" s="79">
        <f t="shared" si="10"/>
        <v>14285.714285714284</v>
      </c>
      <c r="AS13" s="79">
        <f t="shared" si="10"/>
        <v>14285.714285714284</v>
      </c>
      <c r="AT13" s="79">
        <f t="shared" si="11"/>
        <v>1190.4761904761904</v>
      </c>
      <c r="AV13" s="81">
        <f t="shared" si="17"/>
        <v>14285.714285714284</v>
      </c>
      <c r="AW13" s="75">
        <f t="shared" si="18"/>
        <v>27380.952380952378</v>
      </c>
      <c r="AX13" s="76">
        <f t="shared" si="19"/>
        <v>72619.047619047618</v>
      </c>
      <c r="AY13" s="81">
        <f t="shared" si="20"/>
        <v>9523.8095238095229</v>
      </c>
      <c r="AZ13" s="77">
        <f t="shared" si="21"/>
        <v>36904.761904761901</v>
      </c>
      <c r="BA13" s="76">
        <f t="shared" si="22"/>
        <v>63095.238095238099</v>
      </c>
    </row>
    <row r="14" spans="1:53" s="80" customFormat="1" x14ac:dyDescent="0.25">
      <c r="A14" s="64">
        <v>2</v>
      </c>
      <c r="B14" s="65" t="s">
        <v>56</v>
      </c>
      <c r="C14" s="66">
        <v>91</v>
      </c>
      <c r="D14" s="66" t="s">
        <v>57</v>
      </c>
      <c r="E14" s="66" t="s">
        <v>67</v>
      </c>
      <c r="F14" s="66" t="s">
        <v>66</v>
      </c>
      <c r="G14" s="66">
        <v>163</v>
      </c>
      <c r="H14" s="66" t="s">
        <v>60</v>
      </c>
      <c r="I14" s="66"/>
      <c r="J14" s="66"/>
      <c r="K14" s="67">
        <v>42324</v>
      </c>
      <c r="L14" s="68">
        <v>42398</v>
      </c>
      <c r="M14" s="68">
        <v>45320</v>
      </c>
      <c r="N14" s="68">
        <v>43313</v>
      </c>
      <c r="O14" s="149">
        <v>0</v>
      </c>
      <c r="P14" s="68"/>
      <c r="Q14" s="68" t="s">
        <v>269</v>
      </c>
      <c r="R14" s="69">
        <f t="shared" si="12"/>
        <v>84</v>
      </c>
      <c r="S14" s="66">
        <v>120</v>
      </c>
      <c r="T14" s="66">
        <v>500000</v>
      </c>
      <c r="U14" s="70">
        <v>2</v>
      </c>
      <c r="V14" s="70">
        <v>2019</v>
      </c>
      <c r="W14" s="71">
        <v>0</v>
      </c>
      <c r="X14" s="71">
        <v>0</v>
      </c>
      <c r="Y14" s="69">
        <f t="shared" si="1"/>
        <v>84</v>
      </c>
      <c r="Z14" s="69">
        <f t="shared" si="13"/>
        <v>23</v>
      </c>
      <c r="AA14" s="69">
        <f t="shared" si="14"/>
        <v>61</v>
      </c>
      <c r="AB14" s="69">
        <f t="shared" si="15"/>
        <v>27</v>
      </c>
      <c r="AC14" s="69">
        <f t="shared" si="23"/>
        <v>57</v>
      </c>
      <c r="AD14" s="69">
        <f t="shared" si="2"/>
        <v>5952.3809523809523</v>
      </c>
      <c r="AE14" s="72">
        <v>0</v>
      </c>
      <c r="AF14" s="73">
        <f t="shared" si="3"/>
        <v>0</v>
      </c>
      <c r="AG14" s="73">
        <f t="shared" si="4"/>
        <v>0</v>
      </c>
      <c r="AH14" s="72">
        <f t="shared" si="5"/>
        <v>500000</v>
      </c>
      <c r="AI14" s="74">
        <f t="shared" si="16"/>
        <v>65476.190476190473</v>
      </c>
      <c r="AJ14" s="75">
        <f t="shared" si="6"/>
        <v>65476.190476190473</v>
      </c>
      <c r="AK14" s="76">
        <f t="shared" si="7"/>
        <v>434523.80952380953</v>
      </c>
      <c r="AL14" s="77"/>
      <c r="AM14" s="78">
        <f t="shared" si="8"/>
        <v>5952.3809523809523</v>
      </c>
      <c r="AN14" s="79">
        <f t="shared" si="9"/>
        <v>71428.57142857142</v>
      </c>
      <c r="AO14" s="79">
        <f t="shared" si="10"/>
        <v>71428.57142857142</v>
      </c>
      <c r="AP14" s="79">
        <f t="shared" si="10"/>
        <v>71428.57142857142</v>
      </c>
      <c r="AQ14" s="79">
        <f t="shared" si="10"/>
        <v>71428.57142857142</v>
      </c>
      <c r="AR14" s="79">
        <f t="shared" si="10"/>
        <v>71428.57142857142</v>
      </c>
      <c r="AS14" s="79">
        <f t="shared" si="10"/>
        <v>71428.57142857142</v>
      </c>
      <c r="AT14" s="79">
        <f t="shared" si="11"/>
        <v>5952.3809523809523</v>
      </c>
      <c r="AV14" s="81">
        <f t="shared" si="17"/>
        <v>71428.57142857142</v>
      </c>
      <c r="AW14" s="75">
        <f t="shared" si="18"/>
        <v>136904.76190476189</v>
      </c>
      <c r="AX14" s="76">
        <f t="shared" si="19"/>
        <v>363095.23809523811</v>
      </c>
      <c r="AY14" s="81">
        <f t="shared" si="20"/>
        <v>47619.047619047618</v>
      </c>
      <c r="AZ14" s="77">
        <f t="shared" si="21"/>
        <v>184523.80952380953</v>
      </c>
      <c r="BA14" s="76">
        <f t="shared" si="22"/>
        <v>315476.19047619047</v>
      </c>
    </row>
    <row r="15" spans="1:53" s="80" customFormat="1" x14ac:dyDescent="0.25">
      <c r="A15" s="64">
        <v>2</v>
      </c>
      <c r="B15" s="65" t="s">
        <v>56</v>
      </c>
      <c r="C15" s="66">
        <v>53</v>
      </c>
      <c r="D15" s="66" t="s">
        <v>57</v>
      </c>
      <c r="E15" s="82" t="s">
        <v>68</v>
      </c>
      <c r="F15" s="82" t="s">
        <v>69</v>
      </c>
      <c r="G15" s="83">
        <v>46533</v>
      </c>
      <c r="H15" s="82" t="s">
        <v>60</v>
      </c>
      <c r="I15" s="82"/>
      <c r="J15" s="82"/>
      <c r="K15" s="84">
        <v>42444</v>
      </c>
      <c r="L15" s="68">
        <v>42398</v>
      </c>
      <c r="M15" s="68">
        <v>45320</v>
      </c>
      <c r="N15" s="68">
        <v>43313</v>
      </c>
      <c r="O15" s="149">
        <v>0</v>
      </c>
      <c r="P15" s="68"/>
      <c r="Q15" s="68" t="s">
        <v>269</v>
      </c>
      <c r="R15" s="69">
        <f t="shared" si="12"/>
        <v>84</v>
      </c>
      <c r="S15" s="82">
        <v>120</v>
      </c>
      <c r="T15" s="85">
        <v>411478</v>
      </c>
      <c r="U15" s="70">
        <v>2</v>
      </c>
      <c r="V15" s="70">
        <v>2019</v>
      </c>
      <c r="W15" s="71">
        <v>0</v>
      </c>
      <c r="X15" s="71">
        <v>0</v>
      </c>
      <c r="Y15" s="69">
        <f t="shared" si="1"/>
        <v>84</v>
      </c>
      <c r="Z15" s="69">
        <f t="shared" si="13"/>
        <v>23</v>
      </c>
      <c r="AA15" s="69">
        <f t="shared" si="14"/>
        <v>61</v>
      </c>
      <c r="AB15" s="69">
        <f t="shared" si="15"/>
        <v>27</v>
      </c>
      <c r="AC15" s="69">
        <f t="shared" si="23"/>
        <v>57</v>
      </c>
      <c r="AD15" s="69">
        <f t="shared" si="2"/>
        <v>4898.5476190476193</v>
      </c>
      <c r="AE15" s="72">
        <v>0</v>
      </c>
      <c r="AF15" s="73">
        <f t="shared" si="3"/>
        <v>0</v>
      </c>
      <c r="AG15" s="73">
        <f t="shared" si="4"/>
        <v>0</v>
      </c>
      <c r="AH15" s="72">
        <f t="shared" si="5"/>
        <v>411478</v>
      </c>
      <c r="AI15" s="74">
        <f t="shared" si="16"/>
        <v>53884.023809523809</v>
      </c>
      <c r="AJ15" s="75">
        <f t="shared" si="6"/>
        <v>53884.023809523809</v>
      </c>
      <c r="AK15" s="76">
        <f t="shared" si="7"/>
        <v>357593.97619047621</v>
      </c>
      <c r="AL15" s="77"/>
      <c r="AM15" s="78">
        <f t="shared" si="8"/>
        <v>4898.5476190476193</v>
      </c>
      <c r="AN15" s="79">
        <f t="shared" si="9"/>
        <v>58782.571428571435</v>
      </c>
      <c r="AO15" s="79">
        <f t="shared" si="10"/>
        <v>58782.571428571435</v>
      </c>
      <c r="AP15" s="79">
        <f t="shared" si="10"/>
        <v>58782.571428571435</v>
      </c>
      <c r="AQ15" s="79">
        <f t="shared" si="10"/>
        <v>58782.571428571435</v>
      </c>
      <c r="AR15" s="79">
        <f t="shared" si="10"/>
        <v>58782.571428571435</v>
      </c>
      <c r="AS15" s="79">
        <f t="shared" si="10"/>
        <v>58782.571428571435</v>
      </c>
      <c r="AT15" s="79">
        <f t="shared" si="11"/>
        <v>4898.5476190476193</v>
      </c>
      <c r="AV15" s="81">
        <f t="shared" si="17"/>
        <v>58782.571428571435</v>
      </c>
      <c r="AW15" s="75">
        <f t="shared" si="18"/>
        <v>112666.59523809524</v>
      </c>
      <c r="AX15" s="76">
        <f t="shared" si="19"/>
        <v>298811.40476190473</v>
      </c>
      <c r="AY15" s="81">
        <f t="shared" si="20"/>
        <v>39188.380952380954</v>
      </c>
      <c r="AZ15" s="77">
        <f t="shared" si="21"/>
        <v>151854.97619047618</v>
      </c>
      <c r="BA15" s="76">
        <f t="shared" si="22"/>
        <v>259623.02380952382</v>
      </c>
    </row>
    <row r="16" spans="1:53" s="80" customFormat="1" x14ac:dyDescent="0.25">
      <c r="A16" s="64">
        <v>2</v>
      </c>
      <c r="B16" s="65" t="s">
        <v>56</v>
      </c>
      <c r="C16" s="66">
        <v>39</v>
      </c>
      <c r="D16" s="66" t="s">
        <v>57</v>
      </c>
      <c r="E16" s="82" t="s">
        <v>70</v>
      </c>
      <c r="F16" s="82" t="s">
        <v>71</v>
      </c>
      <c r="G16" s="83">
        <v>77</v>
      </c>
      <c r="H16" s="82" t="s">
        <v>60</v>
      </c>
      <c r="I16" s="82"/>
      <c r="J16" s="82"/>
      <c r="K16" s="84">
        <v>42486</v>
      </c>
      <c r="L16" s="68">
        <v>42398</v>
      </c>
      <c r="M16" s="68">
        <v>45320</v>
      </c>
      <c r="N16" s="68">
        <v>43313</v>
      </c>
      <c r="O16" s="149">
        <v>0</v>
      </c>
      <c r="P16" s="68"/>
      <c r="Q16" s="68" t="s">
        <v>269</v>
      </c>
      <c r="R16" s="69">
        <f t="shared" si="12"/>
        <v>84</v>
      </c>
      <c r="S16" s="82">
        <v>120</v>
      </c>
      <c r="T16" s="85">
        <v>2009314</v>
      </c>
      <c r="U16" s="70">
        <v>2</v>
      </c>
      <c r="V16" s="70">
        <v>2019</v>
      </c>
      <c r="W16" s="71">
        <v>0</v>
      </c>
      <c r="X16" s="71">
        <v>0</v>
      </c>
      <c r="Y16" s="69">
        <f t="shared" si="1"/>
        <v>84</v>
      </c>
      <c r="Z16" s="69">
        <f t="shared" si="13"/>
        <v>23</v>
      </c>
      <c r="AA16" s="69">
        <f t="shared" si="14"/>
        <v>61</v>
      </c>
      <c r="AB16" s="69">
        <f t="shared" si="15"/>
        <v>27</v>
      </c>
      <c r="AC16" s="69">
        <f t="shared" si="23"/>
        <v>57</v>
      </c>
      <c r="AD16" s="69">
        <f t="shared" si="2"/>
        <v>23920.404761904763</v>
      </c>
      <c r="AE16" s="72">
        <v>0</v>
      </c>
      <c r="AF16" s="73">
        <f t="shared" si="3"/>
        <v>0</v>
      </c>
      <c r="AG16" s="73">
        <f t="shared" si="4"/>
        <v>0</v>
      </c>
      <c r="AH16" s="72">
        <f t="shared" si="5"/>
        <v>2009314</v>
      </c>
      <c r="AI16" s="74">
        <f t="shared" si="16"/>
        <v>263124.45238095243</v>
      </c>
      <c r="AJ16" s="75">
        <f t="shared" si="6"/>
        <v>263124.45238095243</v>
      </c>
      <c r="AK16" s="76">
        <f t="shared" si="7"/>
        <v>1746189.5476190476</v>
      </c>
      <c r="AL16" s="77"/>
      <c r="AM16" s="78">
        <f t="shared" si="8"/>
        <v>23920.404761904763</v>
      </c>
      <c r="AN16" s="79">
        <f t="shared" si="9"/>
        <v>287044.85714285716</v>
      </c>
      <c r="AO16" s="79">
        <f t="shared" si="10"/>
        <v>287044.85714285716</v>
      </c>
      <c r="AP16" s="79">
        <f t="shared" si="10"/>
        <v>287044.85714285716</v>
      </c>
      <c r="AQ16" s="79">
        <f t="shared" si="10"/>
        <v>287044.85714285716</v>
      </c>
      <c r="AR16" s="79">
        <f t="shared" si="10"/>
        <v>287044.85714285716</v>
      </c>
      <c r="AS16" s="79">
        <f t="shared" si="10"/>
        <v>287044.85714285716</v>
      </c>
      <c r="AT16" s="79">
        <f t="shared" si="11"/>
        <v>23920.404761904763</v>
      </c>
      <c r="AV16" s="81">
        <f t="shared" si="17"/>
        <v>287044.85714285716</v>
      </c>
      <c r="AW16" s="75">
        <f t="shared" si="18"/>
        <v>550169.30952380958</v>
      </c>
      <c r="AX16" s="76">
        <f t="shared" si="19"/>
        <v>1459144.6904761903</v>
      </c>
      <c r="AY16" s="81">
        <f t="shared" si="20"/>
        <v>191363.23809523811</v>
      </c>
      <c r="AZ16" s="77">
        <f t="shared" si="21"/>
        <v>741532.54761904769</v>
      </c>
      <c r="BA16" s="76">
        <f t="shared" si="22"/>
        <v>1267781.4523809524</v>
      </c>
    </row>
    <row r="17" spans="1:53" s="86" customFormat="1" x14ac:dyDescent="0.25">
      <c r="A17" s="64">
        <v>2</v>
      </c>
      <c r="B17" s="65" t="s">
        <v>56</v>
      </c>
      <c r="C17" s="83">
        <v>34</v>
      </c>
      <c r="D17" s="83" t="s">
        <v>57</v>
      </c>
      <c r="E17" s="82" t="s">
        <v>72</v>
      </c>
      <c r="F17" s="82" t="s">
        <v>66</v>
      </c>
      <c r="G17" s="83">
        <v>174</v>
      </c>
      <c r="H17" s="82" t="s">
        <v>60</v>
      </c>
      <c r="I17" s="82" t="s">
        <v>72</v>
      </c>
      <c r="J17" s="82"/>
      <c r="K17" s="84">
        <v>42550</v>
      </c>
      <c r="L17" s="68">
        <v>42398</v>
      </c>
      <c r="M17" s="68">
        <v>45320</v>
      </c>
      <c r="N17" s="68">
        <v>43313</v>
      </c>
      <c r="O17" s="149">
        <v>0</v>
      </c>
      <c r="P17" s="68"/>
      <c r="Q17" s="68" t="s">
        <v>269</v>
      </c>
      <c r="R17" s="69">
        <f t="shared" si="12"/>
        <v>84</v>
      </c>
      <c r="S17" s="82">
        <v>120</v>
      </c>
      <c r="T17" s="85">
        <v>58667992</v>
      </c>
      <c r="U17" s="70">
        <v>2</v>
      </c>
      <c r="V17" s="70">
        <v>2019</v>
      </c>
      <c r="W17" s="71">
        <v>0</v>
      </c>
      <c r="X17" s="71">
        <v>0</v>
      </c>
      <c r="Y17" s="69">
        <f t="shared" si="1"/>
        <v>84</v>
      </c>
      <c r="Z17" s="69">
        <f t="shared" si="13"/>
        <v>23</v>
      </c>
      <c r="AA17" s="69">
        <f t="shared" si="14"/>
        <v>61</v>
      </c>
      <c r="AB17" s="69">
        <f t="shared" si="15"/>
        <v>27</v>
      </c>
      <c r="AC17" s="69">
        <f t="shared" si="23"/>
        <v>57</v>
      </c>
      <c r="AD17" s="69">
        <f t="shared" si="2"/>
        <v>698428.47619047621</v>
      </c>
      <c r="AE17" s="72">
        <v>0</v>
      </c>
      <c r="AF17" s="73">
        <f t="shared" si="3"/>
        <v>0</v>
      </c>
      <c r="AG17" s="73">
        <f t="shared" si="4"/>
        <v>0</v>
      </c>
      <c r="AH17" s="72">
        <f t="shared" si="5"/>
        <v>58667992</v>
      </c>
      <c r="AI17" s="74">
        <f t="shared" si="16"/>
        <v>7682713.2380952388</v>
      </c>
      <c r="AJ17" s="75">
        <f t="shared" si="6"/>
        <v>7682713.2380952388</v>
      </c>
      <c r="AK17" s="76">
        <f t="shared" si="7"/>
        <v>50985278.761904761</v>
      </c>
      <c r="AL17" s="77"/>
      <c r="AM17" s="78">
        <f t="shared" si="8"/>
        <v>698428.47619047621</v>
      </c>
      <c r="AN17" s="79">
        <f t="shared" si="9"/>
        <v>8381141.7142857146</v>
      </c>
      <c r="AO17" s="79">
        <f t="shared" si="10"/>
        <v>8381141.7142857146</v>
      </c>
      <c r="AP17" s="79">
        <f t="shared" si="10"/>
        <v>8381141.7142857146</v>
      </c>
      <c r="AQ17" s="79">
        <f t="shared" si="10"/>
        <v>8381141.7142857146</v>
      </c>
      <c r="AR17" s="79">
        <f t="shared" si="10"/>
        <v>8381141.7142857146</v>
      </c>
      <c r="AS17" s="79">
        <f t="shared" si="10"/>
        <v>8381141.7142857146</v>
      </c>
      <c r="AT17" s="79">
        <f t="shared" si="11"/>
        <v>698428.47619047621</v>
      </c>
      <c r="AV17" s="81">
        <f t="shared" si="17"/>
        <v>8381141.7142857146</v>
      </c>
      <c r="AW17" s="75">
        <f t="shared" si="18"/>
        <v>16063854.952380953</v>
      </c>
      <c r="AX17" s="76">
        <f t="shared" si="19"/>
        <v>42604137.047619045</v>
      </c>
      <c r="AY17" s="81">
        <f t="shared" si="20"/>
        <v>5587427.8095238097</v>
      </c>
      <c r="AZ17" s="77">
        <f t="shared" si="21"/>
        <v>21651282.761904761</v>
      </c>
      <c r="BA17" s="76">
        <f t="shared" si="22"/>
        <v>37016709.238095239</v>
      </c>
    </row>
    <row r="18" spans="1:53" s="80" customFormat="1" x14ac:dyDescent="0.25">
      <c r="A18" s="64">
        <v>2</v>
      </c>
      <c r="B18" s="65" t="s">
        <v>56</v>
      </c>
      <c r="C18" s="66">
        <v>40</v>
      </c>
      <c r="D18" s="66" t="s">
        <v>57</v>
      </c>
      <c r="E18" s="66" t="s">
        <v>73</v>
      </c>
      <c r="F18" s="66" t="s">
        <v>74</v>
      </c>
      <c r="G18" s="66">
        <v>13</v>
      </c>
      <c r="H18" s="66" t="s">
        <v>60</v>
      </c>
      <c r="I18" s="66"/>
      <c r="J18" s="66"/>
      <c r="K18" s="67">
        <v>42578</v>
      </c>
      <c r="L18" s="68">
        <v>42398</v>
      </c>
      <c r="M18" s="68">
        <v>45320</v>
      </c>
      <c r="N18" s="68">
        <v>43313</v>
      </c>
      <c r="O18" s="149">
        <v>0</v>
      </c>
      <c r="P18" s="68"/>
      <c r="Q18" s="68" t="s">
        <v>269</v>
      </c>
      <c r="R18" s="69">
        <f t="shared" si="12"/>
        <v>84</v>
      </c>
      <c r="S18" s="66">
        <v>120</v>
      </c>
      <c r="T18" s="66">
        <v>1150000</v>
      </c>
      <c r="U18" s="70">
        <v>2</v>
      </c>
      <c r="V18" s="70">
        <v>2019</v>
      </c>
      <c r="W18" s="66">
        <v>0</v>
      </c>
      <c r="X18" s="66">
        <v>0</v>
      </c>
      <c r="Y18" s="70">
        <f t="shared" si="1"/>
        <v>84</v>
      </c>
      <c r="Z18" s="69">
        <f t="shared" si="13"/>
        <v>23</v>
      </c>
      <c r="AA18" s="69">
        <f t="shared" si="14"/>
        <v>61</v>
      </c>
      <c r="AB18" s="69">
        <f t="shared" si="15"/>
        <v>27</v>
      </c>
      <c r="AC18" s="69">
        <f t="shared" si="23"/>
        <v>57</v>
      </c>
      <c r="AD18" s="69">
        <f t="shared" si="2"/>
        <v>13690.476190476191</v>
      </c>
      <c r="AE18" s="80">
        <v>0</v>
      </c>
      <c r="AF18" s="80">
        <f t="shared" si="3"/>
        <v>0</v>
      </c>
      <c r="AG18" s="80">
        <f t="shared" si="4"/>
        <v>0</v>
      </c>
      <c r="AH18" s="80">
        <f t="shared" si="5"/>
        <v>1150000</v>
      </c>
      <c r="AI18" s="74">
        <f t="shared" si="16"/>
        <v>150595.23809523811</v>
      </c>
      <c r="AJ18" s="75">
        <f t="shared" si="6"/>
        <v>150595.23809523811</v>
      </c>
      <c r="AK18" s="76">
        <f t="shared" si="7"/>
        <v>999404.76190476189</v>
      </c>
      <c r="AL18" s="77"/>
      <c r="AM18" s="78">
        <f t="shared" si="8"/>
        <v>13690.476190476191</v>
      </c>
      <c r="AN18" s="79">
        <f t="shared" si="9"/>
        <v>164285.71428571429</v>
      </c>
      <c r="AO18" s="79">
        <f t="shared" si="10"/>
        <v>164285.71428571429</v>
      </c>
      <c r="AP18" s="79">
        <f t="shared" si="10"/>
        <v>164285.71428571429</v>
      </c>
      <c r="AQ18" s="79">
        <f t="shared" si="10"/>
        <v>164285.71428571429</v>
      </c>
      <c r="AR18" s="79">
        <f t="shared" si="10"/>
        <v>164285.71428571429</v>
      </c>
      <c r="AS18" s="79">
        <f t="shared" si="10"/>
        <v>164285.71428571429</v>
      </c>
      <c r="AT18" s="79">
        <f t="shared" si="11"/>
        <v>13690.476190476191</v>
      </c>
      <c r="AV18" s="81">
        <f t="shared" si="17"/>
        <v>164285.71428571429</v>
      </c>
      <c r="AW18" s="75">
        <f t="shared" si="18"/>
        <v>314880.95238095243</v>
      </c>
      <c r="AX18" s="76">
        <f t="shared" si="19"/>
        <v>835119.04761904757</v>
      </c>
      <c r="AY18" s="81">
        <f t="shared" si="20"/>
        <v>109523.80952380953</v>
      </c>
      <c r="AZ18" s="77">
        <f t="shared" si="21"/>
        <v>424404.76190476195</v>
      </c>
      <c r="BA18" s="76">
        <f t="shared" si="22"/>
        <v>725595.23809523811</v>
      </c>
    </row>
    <row r="19" spans="1:53" s="80" customFormat="1" x14ac:dyDescent="0.25">
      <c r="A19" s="64">
        <v>2</v>
      </c>
      <c r="B19" s="65" t="s">
        <v>56</v>
      </c>
      <c r="C19" s="66">
        <v>107</v>
      </c>
      <c r="D19" s="66" t="s">
        <v>57</v>
      </c>
      <c r="E19" s="66" t="s">
        <v>75</v>
      </c>
      <c r="F19" s="66" t="s">
        <v>71</v>
      </c>
      <c r="G19" s="66">
        <v>95</v>
      </c>
      <c r="H19" s="66" t="s">
        <v>60</v>
      </c>
      <c r="I19" s="66"/>
      <c r="J19" s="66"/>
      <c r="K19" s="67">
        <v>42591</v>
      </c>
      <c r="L19" s="68">
        <v>42398</v>
      </c>
      <c r="M19" s="68">
        <v>45320</v>
      </c>
      <c r="N19" s="68">
        <v>43313</v>
      </c>
      <c r="O19" s="149">
        <v>0</v>
      </c>
      <c r="P19" s="68"/>
      <c r="Q19" s="68" t="s">
        <v>269</v>
      </c>
      <c r="R19" s="69">
        <f t="shared" si="12"/>
        <v>84</v>
      </c>
      <c r="S19" s="66">
        <v>120</v>
      </c>
      <c r="T19" s="66">
        <v>1025942</v>
      </c>
      <c r="U19" s="70">
        <v>2</v>
      </c>
      <c r="V19" s="70">
        <v>2019</v>
      </c>
      <c r="W19" s="66">
        <v>0</v>
      </c>
      <c r="X19" s="66">
        <v>0</v>
      </c>
      <c r="Y19" s="70">
        <f t="shared" si="1"/>
        <v>84</v>
      </c>
      <c r="Z19" s="69">
        <f t="shared" si="13"/>
        <v>23</v>
      </c>
      <c r="AA19" s="69">
        <f t="shared" si="14"/>
        <v>61</v>
      </c>
      <c r="AB19" s="69">
        <f t="shared" si="15"/>
        <v>27</v>
      </c>
      <c r="AC19" s="69">
        <f t="shared" si="23"/>
        <v>57</v>
      </c>
      <c r="AD19" s="69">
        <f t="shared" si="2"/>
        <v>12213.595238095239</v>
      </c>
      <c r="AE19" s="80">
        <v>0</v>
      </c>
      <c r="AF19" s="80">
        <f t="shared" si="3"/>
        <v>0</v>
      </c>
      <c r="AG19" s="80">
        <f t="shared" si="4"/>
        <v>0</v>
      </c>
      <c r="AH19" s="80">
        <f t="shared" si="5"/>
        <v>1025942</v>
      </c>
      <c r="AI19" s="74">
        <f t="shared" si="16"/>
        <v>134349.54761904763</v>
      </c>
      <c r="AJ19" s="75">
        <f t="shared" si="6"/>
        <v>134349.54761904763</v>
      </c>
      <c r="AK19" s="76">
        <f t="shared" si="7"/>
        <v>891592.45238095243</v>
      </c>
      <c r="AL19" s="77"/>
      <c r="AM19" s="78">
        <f t="shared" si="8"/>
        <v>12213.595238095239</v>
      </c>
      <c r="AN19" s="79">
        <f t="shared" si="9"/>
        <v>146563.14285714287</v>
      </c>
      <c r="AO19" s="79">
        <f t="shared" si="10"/>
        <v>146563.14285714287</v>
      </c>
      <c r="AP19" s="79">
        <f t="shared" si="10"/>
        <v>146563.14285714287</v>
      </c>
      <c r="AQ19" s="79">
        <f t="shared" si="10"/>
        <v>146563.14285714287</v>
      </c>
      <c r="AR19" s="79">
        <f t="shared" si="10"/>
        <v>146563.14285714287</v>
      </c>
      <c r="AS19" s="79">
        <f t="shared" si="10"/>
        <v>146563.14285714287</v>
      </c>
      <c r="AT19" s="79">
        <f t="shared" si="11"/>
        <v>12213.595238095239</v>
      </c>
      <c r="AV19" s="81">
        <f t="shared" si="17"/>
        <v>146563.14285714287</v>
      </c>
      <c r="AW19" s="75">
        <f t="shared" si="18"/>
        <v>280912.69047619053</v>
      </c>
      <c r="AX19" s="76">
        <f t="shared" si="19"/>
        <v>745029.30952380947</v>
      </c>
      <c r="AY19" s="81">
        <f t="shared" si="20"/>
        <v>97708.761904761908</v>
      </c>
      <c r="AZ19" s="77">
        <f t="shared" si="21"/>
        <v>378621.45238095243</v>
      </c>
      <c r="BA19" s="76">
        <f t="shared" si="22"/>
        <v>647320.54761904757</v>
      </c>
    </row>
    <row r="20" spans="1:53" s="80" customFormat="1" x14ac:dyDescent="0.25">
      <c r="A20" s="64">
        <v>2</v>
      </c>
      <c r="B20" s="65" t="s">
        <v>56</v>
      </c>
      <c r="C20" s="66">
        <v>98</v>
      </c>
      <c r="D20" s="66" t="s">
        <v>57</v>
      </c>
      <c r="E20" s="66" t="s">
        <v>76</v>
      </c>
      <c r="F20" s="66" t="s">
        <v>77</v>
      </c>
      <c r="G20" s="66">
        <v>470</v>
      </c>
      <c r="H20" s="66" t="s">
        <v>60</v>
      </c>
      <c r="I20" s="66"/>
      <c r="J20" s="66"/>
      <c r="K20" s="67">
        <v>42601</v>
      </c>
      <c r="L20" s="68">
        <v>42398</v>
      </c>
      <c r="M20" s="68">
        <v>45320</v>
      </c>
      <c r="N20" s="68">
        <v>43313</v>
      </c>
      <c r="O20" s="149">
        <v>0</v>
      </c>
      <c r="P20" s="68"/>
      <c r="Q20" s="68" t="s">
        <v>269</v>
      </c>
      <c r="R20" s="69">
        <f t="shared" si="12"/>
        <v>84</v>
      </c>
      <c r="S20" s="66">
        <v>120</v>
      </c>
      <c r="T20" s="66">
        <v>1623707</v>
      </c>
      <c r="U20" s="70">
        <v>2</v>
      </c>
      <c r="V20" s="70">
        <v>2019</v>
      </c>
      <c r="W20" s="66">
        <v>0</v>
      </c>
      <c r="X20" s="66">
        <v>0</v>
      </c>
      <c r="Y20" s="70">
        <f t="shared" si="1"/>
        <v>84</v>
      </c>
      <c r="Z20" s="69">
        <f t="shared" si="13"/>
        <v>23</v>
      </c>
      <c r="AA20" s="69">
        <f t="shared" si="14"/>
        <v>61</v>
      </c>
      <c r="AB20" s="69">
        <f t="shared" si="15"/>
        <v>27</v>
      </c>
      <c r="AC20" s="69">
        <f t="shared" si="23"/>
        <v>57</v>
      </c>
      <c r="AD20" s="69">
        <f t="shared" si="2"/>
        <v>19329.845238095237</v>
      </c>
      <c r="AE20" s="80">
        <v>0</v>
      </c>
      <c r="AF20" s="80">
        <f t="shared" si="3"/>
        <v>0</v>
      </c>
      <c r="AG20" s="80">
        <f t="shared" si="4"/>
        <v>0</v>
      </c>
      <c r="AH20" s="80">
        <f t="shared" si="5"/>
        <v>1623707</v>
      </c>
      <c r="AI20" s="74">
        <f t="shared" si="16"/>
        <v>212628.2976190476</v>
      </c>
      <c r="AJ20" s="75">
        <f t="shared" si="6"/>
        <v>212628.2976190476</v>
      </c>
      <c r="AK20" s="76">
        <f t="shared" si="7"/>
        <v>1411078.7023809524</v>
      </c>
      <c r="AL20" s="77"/>
      <c r="AM20" s="78">
        <f t="shared" si="8"/>
        <v>19329.845238095237</v>
      </c>
      <c r="AN20" s="79">
        <f t="shared" si="9"/>
        <v>231958.14285714284</v>
      </c>
      <c r="AO20" s="79">
        <f t="shared" si="10"/>
        <v>231958.14285714284</v>
      </c>
      <c r="AP20" s="79">
        <f t="shared" si="10"/>
        <v>231958.14285714284</v>
      </c>
      <c r="AQ20" s="79">
        <f t="shared" si="10"/>
        <v>231958.14285714284</v>
      </c>
      <c r="AR20" s="79">
        <f t="shared" si="10"/>
        <v>231958.14285714284</v>
      </c>
      <c r="AS20" s="79">
        <f t="shared" si="10"/>
        <v>231958.14285714284</v>
      </c>
      <c r="AT20" s="79">
        <f t="shared" si="11"/>
        <v>19329.845238095237</v>
      </c>
      <c r="AV20" s="81">
        <f t="shared" si="17"/>
        <v>231958.14285714284</v>
      </c>
      <c r="AW20" s="75">
        <f t="shared" si="18"/>
        <v>444586.44047619042</v>
      </c>
      <c r="AX20" s="76">
        <f t="shared" si="19"/>
        <v>1179120.5595238097</v>
      </c>
      <c r="AY20" s="81">
        <f t="shared" si="20"/>
        <v>154638.76190476189</v>
      </c>
      <c r="AZ20" s="77">
        <f t="shared" si="21"/>
        <v>599225.20238095231</v>
      </c>
      <c r="BA20" s="76">
        <f t="shared" si="22"/>
        <v>1024481.7976190477</v>
      </c>
    </row>
    <row r="21" spans="1:53" s="80" customFormat="1" x14ac:dyDescent="0.25">
      <c r="A21" s="64">
        <v>2</v>
      </c>
      <c r="B21" s="65" t="s">
        <v>56</v>
      </c>
      <c r="C21" s="66">
        <v>92</v>
      </c>
      <c r="D21" s="66" t="s">
        <v>57</v>
      </c>
      <c r="E21" s="66" t="s">
        <v>78</v>
      </c>
      <c r="F21" s="66" t="s">
        <v>74</v>
      </c>
      <c r="G21" s="66">
        <v>20</v>
      </c>
      <c r="H21" s="66" t="s">
        <v>60</v>
      </c>
      <c r="I21" s="66"/>
      <c r="K21" s="87">
        <v>42618</v>
      </c>
      <c r="L21" s="68">
        <v>42398</v>
      </c>
      <c r="M21" s="68">
        <v>45320</v>
      </c>
      <c r="N21" s="68">
        <v>43313</v>
      </c>
      <c r="O21" s="149">
        <v>0</v>
      </c>
      <c r="P21" s="68"/>
      <c r="Q21" s="68" t="s">
        <v>269</v>
      </c>
      <c r="R21" s="69">
        <f t="shared" si="12"/>
        <v>84</v>
      </c>
      <c r="S21" s="66">
        <v>120</v>
      </c>
      <c r="T21" s="80">
        <v>750000</v>
      </c>
      <c r="U21" s="70">
        <v>2</v>
      </c>
      <c r="V21" s="70">
        <v>2019</v>
      </c>
      <c r="W21" s="66">
        <v>0</v>
      </c>
      <c r="X21" s="66">
        <v>0</v>
      </c>
      <c r="Y21" s="70">
        <f t="shared" si="1"/>
        <v>84</v>
      </c>
      <c r="Z21" s="69">
        <f t="shared" si="13"/>
        <v>23</v>
      </c>
      <c r="AA21" s="69">
        <f t="shared" si="14"/>
        <v>61</v>
      </c>
      <c r="AB21" s="69">
        <f t="shared" si="15"/>
        <v>27</v>
      </c>
      <c r="AC21" s="69">
        <f t="shared" si="23"/>
        <v>57</v>
      </c>
      <c r="AD21" s="69">
        <f t="shared" si="2"/>
        <v>8928.5714285714294</v>
      </c>
      <c r="AE21" s="80">
        <v>0</v>
      </c>
      <c r="AF21" s="80">
        <f t="shared" si="3"/>
        <v>0</v>
      </c>
      <c r="AG21" s="80">
        <f t="shared" si="4"/>
        <v>0</v>
      </c>
      <c r="AH21" s="80">
        <f t="shared" si="5"/>
        <v>750000</v>
      </c>
      <c r="AI21" s="74">
        <f t="shared" si="16"/>
        <v>98214.285714285725</v>
      </c>
      <c r="AJ21" s="75">
        <f t="shared" si="6"/>
        <v>98214.285714285725</v>
      </c>
      <c r="AK21" s="76">
        <f t="shared" si="7"/>
        <v>651785.71428571432</v>
      </c>
      <c r="AL21" s="77"/>
      <c r="AM21" s="78">
        <f t="shared" si="8"/>
        <v>8928.5714285714294</v>
      </c>
      <c r="AN21" s="79">
        <f t="shared" si="9"/>
        <v>107142.85714285716</v>
      </c>
      <c r="AO21" s="79">
        <f t="shared" si="10"/>
        <v>107142.85714285716</v>
      </c>
      <c r="AP21" s="79">
        <f t="shared" si="10"/>
        <v>107142.85714285716</v>
      </c>
      <c r="AQ21" s="79">
        <f t="shared" si="10"/>
        <v>107142.85714285716</v>
      </c>
      <c r="AR21" s="79">
        <f t="shared" si="10"/>
        <v>107142.85714285716</v>
      </c>
      <c r="AS21" s="79">
        <f t="shared" si="10"/>
        <v>107142.85714285716</v>
      </c>
      <c r="AT21" s="79">
        <f t="shared" si="11"/>
        <v>8928.5714285714294</v>
      </c>
      <c r="AV21" s="81">
        <f t="shared" si="17"/>
        <v>107142.85714285716</v>
      </c>
      <c r="AW21" s="75">
        <f t="shared" si="18"/>
        <v>205357.1428571429</v>
      </c>
      <c r="AX21" s="76">
        <f t="shared" si="19"/>
        <v>544642.85714285704</v>
      </c>
      <c r="AY21" s="81">
        <f t="shared" si="20"/>
        <v>71428.571428571435</v>
      </c>
      <c r="AZ21" s="77">
        <f t="shared" si="21"/>
        <v>276785.71428571432</v>
      </c>
      <c r="BA21" s="76">
        <f t="shared" si="22"/>
        <v>473214.28571428568</v>
      </c>
    </row>
    <row r="22" spans="1:53" s="80" customFormat="1" x14ac:dyDescent="0.25">
      <c r="A22" s="64">
        <v>2</v>
      </c>
      <c r="B22" s="65" t="s">
        <v>56</v>
      </c>
      <c r="C22" s="66">
        <v>42</v>
      </c>
      <c r="D22" s="66" t="s">
        <v>57</v>
      </c>
      <c r="E22" s="66" t="s">
        <v>79</v>
      </c>
      <c r="F22" s="66" t="s">
        <v>77</v>
      </c>
      <c r="G22" s="66">
        <v>476</v>
      </c>
      <c r="H22" s="66" t="s">
        <v>60</v>
      </c>
      <c r="I22" s="66"/>
      <c r="K22" s="87">
        <v>42646</v>
      </c>
      <c r="L22" s="68">
        <v>42398</v>
      </c>
      <c r="M22" s="68">
        <v>45320</v>
      </c>
      <c r="N22" s="68">
        <v>43313</v>
      </c>
      <c r="O22" s="149">
        <v>0</v>
      </c>
      <c r="P22" s="68"/>
      <c r="Q22" s="68" t="s">
        <v>269</v>
      </c>
      <c r="R22" s="69">
        <f t="shared" si="12"/>
        <v>84</v>
      </c>
      <c r="S22" s="66">
        <v>120</v>
      </c>
      <c r="T22" s="80">
        <v>3251813</v>
      </c>
      <c r="U22" s="70">
        <v>2</v>
      </c>
      <c r="V22" s="70">
        <v>2019</v>
      </c>
      <c r="W22" s="66">
        <v>0</v>
      </c>
      <c r="X22" s="66">
        <v>0</v>
      </c>
      <c r="Y22" s="70">
        <f t="shared" si="1"/>
        <v>84</v>
      </c>
      <c r="Z22" s="69">
        <f t="shared" si="13"/>
        <v>23</v>
      </c>
      <c r="AA22" s="69">
        <f t="shared" si="14"/>
        <v>61</v>
      </c>
      <c r="AB22" s="69">
        <f t="shared" si="15"/>
        <v>27</v>
      </c>
      <c r="AC22" s="69">
        <f t="shared" si="23"/>
        <v>57</v>
      </c>
      <c r="AD22" s="69">
        <f t="shared" si="2"/>
        <v>38712.059523809527</v>
      </c>
      <c r="AE22" s="80">
        <v>0</v>
      </c>
      <c r="AF22" s="80">
        <f t="shared" si="3"/>
        <v>0</v>
      </c>
      <c r="AG22" s="80">
        <f t="shared" si="4"/>
        <v>0</v>
      </c>
      <c r="AH22" s="80">
        <f t="shared" si="5"/>
        <v>3251813</v>
      </c>
      <c r="AI22" s="74">
        <f t="shared" si="16"/>
        <v>425832.65476190479</v>
      </c>
      <c r="AJ22" s="75">
        <f t="shared" si="6"/>
        <v>425832.65476190479</v>
      </c>
      <c r="AK22" s="76">
        <f t="shared" si="7"/>
        <v>2825980.3452380951</v>
      </c>
      <c r="AL22" s="77"/>
      <c r="AM22" s="78">
        <f t="shared" si="8"/>
        <v>38712.059523809527</v>
      </c>
      <c r="AN22" s="79">
        <f t="shared" si="9"/>
        <v>464544.71428571432</v>
      </c>
      <c r="AO22" s="79">
        <f t="shared" si="10"/>
        <v>464544.71428571432</v>
      </c>
      <c r="AP22" s="79">
        <f t="shared" si="10"/>
        <v>464544.71428571432</v>
      </c>
      <c r="AQ22" s="79">
        <f t="shared" si="10"/>
        <v>464544.71428571432</v>
      </c>
      <c r="AR22" s="79">
        <f t="shared" si="10"/>
        <v>464544.71428571432</v>
      </c>
      <c r="AS22" s="79">
        <f t="shared" si="10"/>
        <v>464544.71428571432</v>
      </c>
      <c r="AT22" s="79">
        <f t="shared" si="11"/>
        <v>38712.059523809527</v>
      </c>
      <c r="AV22" s="81">
        <f t="shared" si="17"/>
        <v>464544.71428571432</v>
      </c>
      <c r="AW22" s="75">
        <f t="shared" si="18"/>
        <v>890377.36904761917</v>
      </c>
      <c r="AX22" s="76">
        <f t="shared" si="19"/>
        <v>2361435.6309523806</v>
      </c>
      <c r="AY22" s="81">
        <f t="shared" si="20"/>
        <v>309696.47619047621</v>
      </c>
      <c r="AZ22" s="77">
        <f t="shared" si="21"/>
        <v>1200073.8452380954</v>
      </c>
      <c r="BA22" s="76">
        <f t="shared" si="22"/>
        <v>2051739.1547619046</v>
      </c>
    </row>
    <row r="23" spans="1:53" s="80" customFormat="1" x14ac:dyDescent="0.25">
      <c r="A23" s="64">
        <v>2</v>
      </c>
      <c r="B23" s="65" t="s">
        <v>56</v>
      </c>
      <c r="C23" s="66">
        <v>93</v>
      </c>
      <c r="D23" s="66" t="s">
        <v>57</v>
      </c>
      <c r="E23" s="66" t="s">
        <v>80</v>
      </c>
      <c r="F23" s="66" t="s">
        <v>74</v>
      </c>
      <c r="G23" s="66">
        <v>32</v>
      </c>
      <c r="H23" s="66" t="s">
        <v>60</v>
      </c>
      <c r="I23" s="66"/>
      <c r="K23" s="87">
        <v>42685</v>
      </c>
      <c r="L23" s="68">
        <v>42398</v>
      </c>
      <c r="M23" s="68">
        <v>45320</v>
      </c>
      <c r="N23" s="68">
        <v>43313</v>
      </c>
      <c r="O23" s="149">
        <v>0</v>
      </c>
      <c r="P23" s="68"/>
      <c r="Q23" s="68" t="s">
        <v>269</v>
      </c>
      <c r="R23" s="69">
        <f t="shared" si="12"/>
        <v>84</v>
      </c>
      <c r="S23" s="66">
        <v>120</v>
      </c>
      <c r="T23" s="80">
        <v>750000</v>
      </c>
      <c r="U23" s="70">
        <v>2</v>
      </c>
      <c r="V23" s="70">
        <v>2019</v>
      </c>
      <c r="W23" s="66">
        <v>0</v>
      </c>
      <c r="X23" s="66">
        <v>0</v>
      </c>
      <c r="Y23" s="70">
        <f t="shared" si="1"/>
        <v>84</v>
      </c>
      <c r="Z23" s="69">
        <f t="shared" si="13"/>
        <v>23</v>
      </c>
      <c r="AA23" s="69">
        <f t="shared" si="14"/>
        <v>61</v>
      </c>
      <c r="AB23" s="69">
        <f t="shared" si="15"/>
        <v>27</v>
      </c>
      <c r="AC23" s="69">
        <f t="shared" si="23"/>
        <v>57</v>
      </c>
      <c r="AD23" s="69">
        <f t="shared" si="2"/>
        <v>8928.5714285714294</v>
      </c>
      <c r="AE23" s="80">
        <v>0</v>
      </c>
      <c r="AF23" s="80">
        <f t="shared" si="3"/>
        <v>0</v>
      </c>
      <c r="AG23" s="80">
        <f t="shared" si="4"/>
        <v>0</v>
      </c>
      <c r="AH23" s="80">
        <f t="shared" si="5"/>
        <v>750000</v>
      </c>
      <c r="AI23" s="74">
        <f t="shared" si="16"/>
        <v>98214.285714285725</v>
      </c>
      <c r="AJ23" s="75">
        <f t="shared" si="6"/>
        <v>98214.285714285725</v>
      </c>
      <c r="AK23" s="76">
        <f t="shared" si="7"/>
        <v>651785.71428571432</v>
      </c>
      <c r="AL23" s="77"/>
      <c r="AM23" s="78">
        <f t="shared" si="8"/>
        <v>8928.5714285714294</v>
      </c>
      <c r="AN23" s="79">
        <f t="shared" si="9"/>
        <v>107142.85714285716</v>
      </c>
      <c r="AO23" s="79">
        <f t="shared" si="10"/>
        <v>107142.85714285716</v>
      </c>
      <c r="AP23" s="79">
        <f t="shared" si="10"/>
        <v>107142.85714285716</v>
      </c>
      <c r="AQ23" s="79">
        <f t="shared" si="10"/>
        <v>107142.85714285716</v>
      </c>
      <c r="AR23" s="79">
        <f t="shared" si="10"/>
        <v>107142.85714285716</v>
      </c>
      <c r="AS23" s="79">
        <f t="shared" si="10"/>
        <v>107142.85714285716</v>
      </c>
      <c r="AT23" s="79">
        <f t="shared" si="11"/>
        <v>8928.5714285714294</v>
      </c>
      <c r="AV23" s="81">
        <f t="shared" si="17"/>
        <v>107142.85714285716</v>
      </c>
      <c r="AW23" s="75">
        <f t="shared" si="18"/>
        <v>205357.1428571429</v>
      </c>
      <c r="AX23" s="76">
        <f t="shared" si="19"/>
        <v>544642.85714285704</v>
      </c>
      <c r="AY23" s="81">
        <f t="shared" si="20"/>
        <v>71428.571428571435</v>
      </c>
      <c r="AZ23" s="77">
        <f t="shared" si="21"/>
        <v>276785.71428571432</v>
      </c>
      <c r="BA23" s="76">
        <f t="shared" si="22"/>
        <v>473214.28571428568</v>
      </c>
    </row>
    <row r="24" spans="1:53" s="86" customFormat="1" x14ac:dyDescent="0.25">
      <c r="A24" s="64">
        <v>2</v>
      </c>
      <c r="B24" s="65" t="s">
        <v>56</v>
      </c>
      <c r="C24" s="83">
        <v>35</v>
      </c>
      <c r="D24" s="83" t="s">
        <v>57</v>
      </c>
      <c r="E24" s="82" t="s">
        <v>72</v>
      </c>
      <c r="F24" s="82" t="s">
        <v>66</v>
      </c>
      <c r="G24" s="83">
        <v>5</v>
      </c>
      <c r="H24" s="82" t="s">
        <v>60</v>
      </c>
      <c r="I24" s="82" t="s">
        <v>72</v>
      </c>
      <c r="J24" s="82"/>
      <c r="K24" s="84">
        <v>42692</v>
      </c>
      <c r="L24" s="68">
        <v>42398</v>
      </c>
      <c r="M24" s="68">
        <v>45320</v>
      </c>
      <c r="N24" s="68">
        <v>43313</v>
      </c>
      <c r="O24" s="149">
        <v>0</v>
      </c>
      <c r="P24" s="68"/>
      <c r="Q24" s="68" t="s">
        <v>269</v>
      </c>
      <c r="R24" s="69">
        <f t="shared" si="12"/>
        <v>84</v>
      </c>
      <c r="S24" s="82">
        <v>120</v>
      </c>
      <c r="T24" s="85">
        <v>15742698</v>
      </c>
      <c r="U24" s="70">
        <v>2</v>
      </c>
      <c r="V24" s="70">
        <v>2019</v>
      </c>
      <c r="W24" s="71">
        <v>0</v>
      </c>
      <c r="X24" s="71">
        <v>0</v>
      </c>
      <c r="Y24" s="70">
        <f t="shared" si="1"/>
        <v>84</v>
      </c>
      <c r="Z24" s="69">
        <f t="shared" si="13"/>
        <v>23</v>
      </c>
      <c r="AA24" s="69">
        <f t="shared" si="14"/>
        <v>61</v>
      </c>
      <c r="AB24" s="69">
        <f t="shared" si="15"/>
        <v>27</v>
      </c>
      <c r="AC24" s="69">
        <f t="shared" si="23"/>
        <v>57</v>
      </c>
      <c r="AD24" s="69">
        <f t="shared" si="2"/>
        <v>187413.07142857142</v>
      </c>
      <c r="AE24" s="72">
        <v>0</v>
      </c>
      <c r="AF24" s="73">
        <f t="shared" si="3"/>
        <v>0</v>
      </c>
      <c r="AG24" s="73">
        <f t="shared" si="4"/>
        <v>0</v>
      </c>
      <c r="AH24" s="72">
        <f t="shared" si="5"/>
        <v>15742698</v>
      </c>
      <c r="AI24" s="74">
        <f t="shared" si="16"/>
        <v>2061543.7857142857</v>
      </c>
      <c r="AJ24" s="75">
        <f t="shared" si="6"/>
        <v>2061543.7857142857</v>
      </c>
      <c r="AK24" s="76">
        <f t="shared" si="7"/>
        <v>13681154.214285715</v>
      </c>
      <c r="AL24" s="77"/>
      <c r="AM24" s="78">
        <f t="shared" si="8"/>
        <v>187413.07142857142</v>
      </c>
      <c r="AN24" s="79">
        <f t="shared" si="9"/>
        <v>2248956.8571428573</v>
      </c>
      <c r="AO24" s="79">
        <f t="shared" ref="AO24:AS39" si="24">+AN24</f>
        <v>2248956.8571428573</v>
      </c>
      <c r="AP24" s="79">
        <f t="shared" si="24"/>
        <v>2248956.8571428573</v>
      </c>
      <c r="AQ24" s="79">
        <f t="shared" si="24"/>
        <v>2248956.8571428573</v>
      </c>
      <c r="AR24" s="79">
        <f t="shared" si="24"/>
        <v>2248956.8571428573</v>
      </c>
      <c r="AS24" s="79">
        <f t="shared" si="24"/>
        <v>2248956.8571428573</v>
      </c>
      <c r="AT24" s="79">
        <f t="shared" si="11"/>
        <v>187413.07142857142</v>
      </c>
      <c r="AV24" s="81">
        <f t="shared" si="17"/>
        <v>2248956.8571428573</v>
      </c>
      <c r="AW24" s="75">
        <f t="shared" si="18"/>
        <v>4310500.6428571427</v>
      </c>
      <c r="AX24" s="76">
        <f t="shared" si="19"/>
        <v>11432197.357142858</v>
      </c>
      <c r="AY24" s="81">
        <f t="shared" si="20"/>
        <v>1499304.5714285714</v>
      </c>
      <c r="AZ24" s="77">
        <f t="shared" si="21"/>
        <v>5809805.2142857146</v>
      </c>
      <c r="BA24" s="76">
        <f t="shared" si="22"/>
        <v>9932892.7857142854</v>
      </c>
    </row>
    <row r="25" spans="1:53" s="80" customFormat="1" x14ac:dyDescent="0.25">
      <c r="A25" s="64">
        <v>2</v>
      </c>
      <c r="B25" s="65" t="s">
        <v>56</v>
      </c>
      <c r="C25" s="66">
        <v>43</v>
      </c>
      <c r="D25" s="66" t="s">
        <v>57</v>
      </c>
      <c r="E25" s="82" t="s">
        <v>81</v>
      </c>
      <c r="F25" s="82" t="s">
        <v>82</v>
      </c>
      <c r="G25" s="83">
        <v>53</v>
      </c>
      <c r="H25" s="82" t="s">
        <v>60</v>
      </c>
      <c r="I25" s="66"/>
      <c r="J25" s="66"/>
      <c r="K25" s="67">
        <v>42739</v>
      </c>
      <c r="L25" s="68">
        <v>42398</v>
      </c>
      <c r="M25" s="68">
        <v>45320</v>
      </c>
      <c r="N25" s="68">
        <v>43313</v>
      </c>
      <c r="O25" s="149">
        <v>0</v>
      </c>
      <c r="P25" s="68"/>
      <c r="Q25" s="68" t="s">
        <v>269</v>
      </c>
      <c r="R25" s="69">
        <f t="shared" si="12"/>
        <v>84</v>
      </c>
      <c r="S25" s="66">
        <v>120</v>
      </c>
      <c r="T25" s="88">
        <v>3000</v>
      </c>
      <c r="U25" s="70">
        <v>2</v>
      </c>
      <c r="V25" s="70">
        <v>2019</v>
      </c>
      <c r="W25" s="66">
        <v>0</v>
      </c>
      <c r="X25" s="66">
        <v>0</v>
      </c>
      <c r="Y25" s="70">
        <f t="shared" si="1"/>
        <v>84</v>
      </c>
      <c r="Z25" s="69">
        <f t="shared" si="13"/>
        <v>23</v>
      </c>
      <c r="AA25" s="69">
        <f t="shared" si="14"/>
        <v>61</v>
      </c>
      <c r="AB25" s="69">
        <f t="shared" si="15"/>
        <v>27</v>
      </c>
      <c r="AC25" s="69">
        <f t="shared" si="23"/>
        <v>57</v>
      </c>
      <c r="AD25" s="69">
        <f t="shared" si="2"/>
        <v>35.714285714285715</v>
      </c>
      <c r="AE25" s="80">
        <v>0</v>
      </c>
      <c r="AF25" s="80">
        <f t="shared" si="3"/>
        <v>0</v>
      </c>
      <c r="AG25" s="80">
        <f t="shared" si="4"/>
        <v>0</v>
      </c>
      <c r="AH25" s="80">
        <f t="shared" si="5"/>
        <v>3000</v>
      </c>
      <c r="AI25" s="74">
        <f t="shared" si="16"/>
        <v>392.85714285714289</v>
      </c>
      <c r="AJ25" s="75">
        <f t="shared" si="6"/>
        <v>392.85714285714289</v>
      </c>
      <c r="AK25" s="76">
        <f t="shared" si="7"/>
        <v>2607.1428571428569</v>
      </c>
      <c r="AL25" s="77"/>
      <c r="AM25" s="78">
        <f t="shared" si="8"/>
        <v>35.714285714285715</v>
      </c>
      <c r="AN25" s="79">
        <f t="shared" si="9"/>
        <v>428.57142857142856</v>
      </c>
      <c r="AO25" s="79">
        <f t="shared" si="24"/>
        <v>428.57142857142856</v>
      </c>
      <c r="AP25" s="79">
        <f t="shared" si="24"/>
        <v>428.57142857142856</v>
      </c>
      <c r="AQ25" s="79">
        <f t="shared" si="24"/>
        <v>428.57142857142856</v>
      </c>
      <c r="AR25" s="79">
        <f t="shared" si="24"/>
        <v>428.57142857142856</v>
      </c>
      <c r="AS25" s="79">
        <f t="shared" si="24"/>
        <v>428.57142857142856</v>
      </c>
      <c r="AT25" s="79">
        <f t="shared" si="11"/>
        <v>35.714285714285715</v>
      </c>
      <c r="AV25" s="81">
        <f t="shared" si="17"/>
        <v>428.57142857142856</v>
      </c>
      <c r="AW25" s="75">
        <f t="shared" si="18"/>
        <v>821.42857142857144</v>
      </c>
      <c r="AX25" s="76">
        <f t="shared" si="19"/>
        <v>2178.5714285714284</v>
      </c>
      <c r="AY25" s="81">
        <f t="shared" si="20"/>
        <v>285.71428571428572</v>
      </c>
      <c r="AZ25" s="77">
        <f t="shared" si="21"/>
        <v>1107.1428571428571</v>
      </c>
      <c r="BA25" s="76">
        <f t="shared" si="22"/>
        <v>1892.8571428571429</v>
      </c>
    </row>
    <row r="26" spans="1:53" s="80" customFormat="1" x14ac:dyDescent="0.25">
      <c r="A26" s="64">
        <v>2</v>
      </c>
      <c r="B26" s="65" t="s">
        <v>56</v>
      </c>
      <c r="C26" s="66">
        <v>43</v>
      </c>
      <c r="D26" s="66" t="s">
        <v>57</v>
      </c>
      <c r="E26" s="82" t="s">
        <v>81</v>
      </c>
      <c r="F26" s="82" t="s">
        <v>82</v>
      </c>
      <c r="G26" s="83">
        <v>53</v>
      </c>
      <c r="H26" s="82" t="s">
        <v>60</v>
      </c>
      <c r="I26" s="66"/>
      <c r="J26" s="66"/>
      <c r="K26" s="67">
        <v>42739</v>
      </c>
      <c r="L26" s="68">
        <v>42398</v>
      </c>
      <c r="M26" s="68">
        <v>45320</v>
      </c>
      <c r="N26" s="68">
        <v>43313</v>
      </c>
      <c r="O26" s="149">
        <v>0</v>
      </c>
      <c r="P26" s="68"/>
      <c r="Q26" s="68" t="s">
        <v>269</v>
      </c>
      <c r="R26" s="69">
        <f t="shared" si="12"/>
        <v>84</v>
      </c>
      <c r="S26" s="66">
        <v>120</v>
      </c>
      <c r="T26" s="88">
        <v>3000</v>
      </c>
      <c r="U26" s="70">
        <v>2</v>
      </c>
      <c r="V26" s="70">
        <v>2019</v>
      </c>
      <c r="W26" s="66">
        <v>0</v>
      </c>
      <c r="X26" s="66">
        <v>0</v>
      </c>
      <c r="Y26" s="70">
        <f t="shared" si="1"/>
        <v>84</v>
      </c>
      <c r="Z26" s="69">
        <f t="shared" si="13"/>
        <v>23</v>
      </c>
      <c r="AA26" s="69">
        <f t="shared" si="14"/>
        <v>61</v>
      </c>
      <c r="AB26" s="69">
        <f t="shared" si="15"/>
        <v>27</v>
      </c>
      <c r="AC26" s="69">
        <f t="shared" si="23"/>
        <v>57</v>
      </c>
      <c r="AD26" s="69">
        <f t="shared" si="2"/>
        <v>35.714285714285715</v>
      </c>
      <c r="AE26" s="80">
        <v>0</v>
      </c>
      <c r="AF26" s="80">
        <f t="shared" si="3"/>
        <v>0</v>
      </c>
      <c r="AG26" s="80">
        <f t="shared" si="4"/>
        <v>0</v>
      </c>
      <c r="AH26" s="80">
        <f t="shared" si="5"/>
        <v>3000</v>
      </c>
      <c r="AI26" s="74">
        <f t="shared" si="16"/>
        <v>392.85714285714289</v>
      </c>
      <c r="AJ26" s="75">
        <f t="shared" si="6"/>
        <v>392.85714285714289</v>
      </c>
      <c r="AK26" s="76">
        <f t="shared" si="7"/>
        <v>2607.1428571428569</v>
      </c>
      <c r="AL26" s="77"/>
      <c r="AM26" s="78">
        <f t="shared" si="8"/>
        <v>35.714285714285715</v>
      </c>
      <c r="AN26" s="79">
        <f t="shared" si="9"/>
        <v>428.57142857142856</v>
      </c>
      <c r="AO26" s="79">
        <f t="shared" si="24"/>
        <v>428.57142857142856</v>
      </c>
      <c r="AP26" s="79">
        <f t="shared" si="24"/>
        <v>428.57142857142856</v>
      </c>
      <c r="AQ26" s="79">
        <f t="shared" si="24"/>
        <v>428.57142857142856</v>
      </c>
      <c r="AR26" s="79">
        <f t="shared" si="24"/>
        <v>428.57142857142856</v>
      </c>
      <c r="AS26" s="79">
        <f t="shared" si="24"/>
        <v>428.57142857142856</v>
      </c>
      <c r="AT26" s="79">
        <f t="shared" si="11"/>
        <v>35.714285714285715</v>
      </c>
      <c r="AV26" s="81">
        <f t="shared" si="17"/>
        <v>428.57142857142856</v>
      </c>
      <c r="AW26" s="75">
        <f t="shared" si="18"/>
        <v>821.42857142857144</v>
      </c>
      <c r="AX26" s="76">
        <f t="shared" si="19"/>
        <v>2178.5714285714284</v>
      </c>
      <c r="AY26" s="81">
        <f t="shared" si="20"/>
        <v>285.71428571428572</v>
      </c>
      <c r="AZ26" s="77">
        <f t="shared" si="21"/>
        <v>1107.1428571428571</v>
      </c>
      <c r="BA26" s="76">
        <f t="shared" si="22"/>
        <v>1892.8571428571429</v>
      </c>
    </row>
    <row r="27" spans="1:53" s="80" customFormat="1" x14ac:dyDescent="0.25">
      <c r="A27" s="64">
        <v>2</v>
      </c>
      <c r="B27" s="65" t="s">
        <v>56</v>
      </c>
      <c r="C27" s="66">
        <v>43</v>
      </c>
      <c r="D27" s="66" t="s">
        <v>57</v>
      </c>
      <c r="E27" s="82" t="s">
        <v>81</v>
      </c>
      <c r="F27" s="82" t="s">
        <v>82</v>
      </c>
      <c r="G27" s="83">
        <v>53</v>
      </c>
      <c r="H27" s="82" t="s">
        <v>60</v>
      </c>
      <c r="I27" s="66"/>
      <c r="J27" s="66"/>
      <c r="K27" s="67">
        <v>42739</v>
      </c>
      <c r="L27" s="68">
        <v>42398</v>
      </c>
      <c r="M27" s="68">
        <v>45320</v>
      </c>
      <c r="N27" s="68">
        <v>43313</v>
      </c>
      <c r="O27" s="149">
        <v>0</v>
      </c>
      <c r="P27" s="68"/>
      <c r="Q27" s="68" t="s">
        <v>269</v>
      </c>
      <c r="R27" s="69">
        <f t="shared" si="12"/>
        <v>84</v>
      </c>
      <c r="S27" s="66">
        <v>120</v>
      </c>
      <c r="T27" s="88">
        <v>3000</v>
      </c>
      <c r="U27" s="70">
        <v>2</v>
      </c>
      <c r="V27" s="70">
        <v>2019</v>
      </c>
      <c r="W27" s="66">
        <v>0</v>
      </c>
      <c r="X27" s="66">
        <v>0</v>
      </c>
      <c r="Y27" s="70">
        <f t="shared" si="1"/>
        <v>84</v>
      </c>
      <c r="Z27" s="69">
        <f t="shared" si="13"/>
        <v>23</v>
      </c>
      <c r="AA27" s="69">
        <f t="shared" si="14"/>
        <v>61</v>
      </c>
      <c r="AB27" s="69">
        <f t="shared" si="15"/>
        <v>27</v>
      </c>
      <c r="AC27" s="69">
        <f t="shared" si="23"/>
        <v>57</v>
      </c>
      <c r="AD27" s="69">
        <f t="shared" si="2"/>
        <v>35.714285714285715</v>
      </c>
      <c r="AE27" s="80">
        <v>0</v>
      </c>
      <c r="AF27" s="80">
        <f t="shared" si="3"/>
        <v>0</v>
      </c>
      <c r="AG27" s="80">
        <f t="shared" si="4"/>
        <v>0</v>
      </c>
      <c r="AH27" s="80">
        <f t="shared" si="5"/>
        <v>3000</v>
      </c>
      <c r="AI27" s="74">
        <f t="shared" si="16"/>
        <v>392.85714285714289</v>
      </c>
      <c r="AJ27" s="75">
        <f t="shared" si="6"/>
        <v>392.85714285714289</v>
      </c>
      <c r="AK27" s="76">
        <f t="shared" si="7"/>
        <v>2607.1428571428569</v>
      </c>
      <c r="AL27" s="77"/>
      <c r="AM27" s="78">
        <f t="shared" si="8"/>
        <v>35.714285714285715</v>
      </c>
      <c r="AN27" s="79">
        <f t="shared" si="9"/>
        <v>428.57142857142856</v>
      </c>
      <c r="AO27" s="79">
        <f t="shared" si="24"/>
        <v>428.57142857142856</v>
      </c>
      <c r="AP27" s="79">
        <f t="shared" si="24"/>
        <v>428.57142857142856</v>
      </c>
      <c r="AQ27" s="79">
        <f t="shared" si="24"/>
        <v>428.57142857142856</v>
      </c>
      <c r="AR27" s="79">
        <f t="shared" si="24"/>
        <v>428.57142857142856</v>
      </c>
      <c r="AS27" s="79">
        <f t="shared" si="24"/>
        <v>428.57142857142856</v>
      </c>
      <c r="AT27" s="79">
        <f t="shared" si="11"/>
        <v>35.714285714285715</v>
      </c>
      <c r="AV27" s="81">
        <f t="shared" si="17"/>
        <v>428.57142857142856</v>
      </c>
      <c r="AW27" s="75">
        <f t="shared" si="18"/>
        <v>821.42857142857144</v>
      </c>
      <c r="AX27" s="76">
        <f t="shared" si="19"/>
        <v>2178.5714285714284</v>
      </c>
      <c r="AY27" s="81">
        <f t="shared" si="20"/>
        <v>285.71428571428572</v>
      </c>
      <c r="AZ27" s="77">
        <f t="shared" si="21"/>
        <v>1107.1428571428571</v>
      </c>
      <c r="BA27" s="76">
        <f t="shared" si="22"/>
        <v>1892.8571428571429</v>
      </c>
    </row>
    <row r="28" spans="1:53" s="80" customFormat="1" x14ac:dyDescent="0.25">
      <c r="A28" s="64">
        <v>2</v>
      </c>
      <c r="B28" s="65" t="s">
        <v>56</v>
      </c>
      <c r="C28" s="66">
        <v>43</v>
      </c>
      <c r="D28" s="66" t="s">
        <v>57</v>
      </c>
      <c r="E28" s="82" t="s">
        <v>81</v>
      </c>
      <c r="F28" s="82" t="s">
        <v>82</v>
      </c>
      <c r="G28" s="83">
        <v>53</v>
      </c>
      <c r="H28" s="82" t="s">
        <v>60</v>
      </c>
      <c r="I28" s="66"/>
      <c r="J28" s="66"/>
      <c r="K28" s="67">
        <v>42739</v>
      </c>
      <c r="L28" s="68">
        <v>42398</v>
      </c>
      <c r="M28" s="68">
        <v>45320</v>
      </c>
      <c r="N28" s="68">
        <v>43313</v>
      </c>
      <c r="O28" s="149">
        <v>0</v>
      </c>
      <c r="P28" s="68"/>
      <c r="Q28" s="68" t="s">
        <v>269</v>
      </c>
      <c r="R28" s="69">
        <f t="shared" si="12"/>
        <v>84</v>
      </c>
      <c r="S28" s="66">
        <v>120</v>
      </c>
      <c r="T28" s="88">
        <v>3000</v>
      </c>
      <c r="U28" s="70">
        <v>2</v>
      </c>
      <c r="V28" s="70">
        <v>2019</v>
      </c>
      <c r="W28" s="66">
        <v>0</v>
      </c>
      <c r="X28" s="66">
        <v>0</v>
      </c>
      <c r="Y28" s="70">
        <f t="shared" si="1"/>
        <v>84</v>
      </c>
      <c r="Z28" s="69">
        <f t="shared" si="13"/>
        <v>23</v>
      </c>
      <c r="AA28" s="69">
        <f t="shared" si="14"/>
        <v>61</v>
      </c>
      <c r="AB28" s="69">
        <f t="shared" si="15"/>
        <v>27</v>
      </c>
      <c r="AC28" s="69">
        <f t="shared" si="23"/>
        <v>57</v>
      </c>
      <c r="AD28" s="69">
        <f t="shared" si="2"/>
        <v>35.714285714285715</v>
      </c>
      <c r="AE28" s="80">
        <v>0</v>
      </c>
      <c r="AF28" s="80">
        <f t="shared" si="3"/>
        <v>0</v>
      </c>
      <c r="AG28" s="80">
        <f t="shared" si="4"/>
        <v>0</v>
      </c>
      <c r="AH28" s="80">
        <f t="shared" si="5"/>
        <v>3000</v>
      </c>
      <c r="AI28" s="74">
        <f t="shared" si="16"/>
        <v>392.85714285714289</v>
      </c>
      <c r="AJ28" s="75">
        <f t="shared" si="6"/>
        <v>392.85714285714289</v>
      </c>
      <c r="AK28" s="76">
        <f t="shared" si="7"/>
        <v>2607.1428571428569</v>
      </c>
      <c r="AL28" s="77"/>
      <c r="AM28" s="78">
        <f t="shared" si="8"/>
        <v>35.714285714285715</v>
      </c>
      <c r="AN28" s="79">
        <f t="shared" si="9"/>
        <v>428.57142857142856</v>
      </c>
      <c r="AO28" s="79">
        <f t="shared" si="24"/>
        <v>428.57142857142856</v>
      </c>
      <c r="AP28" s="79">
        <f t="shared" si="24"/>
        <v>428.57142857142856</v>
      </c>
      <c r="AQ28" s="79">
        <f t="shared" si="24"/>
        <v>428.57142857142856</v>
      </c>
      <c r="AR28" s="79">
        <f t="shared" si="24"/>
        <v>428.57142857142856</v>
      </c>
      <c r="AS28" s="79">
        <f t="shared" si="24"/>
        <v>428.57142857142856</v>
      </c>
      <c r="AT28" s="79">
        <f t="shared" si="11"/>
        <v>35.714285714285715</v>
      </c>
      <c r="AV28" s="81">
        <f t="shared" si="17"/>
        <v>428.57142857142856</v>
      </c>
      <c r="AW28" s="75">
        <f t="shared" si="18"/>
        <v>821.42857142857144</v>
      </c>
      <c r="AX28" s="76">
        <f t="shared" si="19"/>
        <v>2178.5714285714284</v>
      </c>
      <c r="AY28" s="81">
        <f t="shared" si="20"/>
        <v>285.71428571428572</v>
      </c>
      <c r="AZ28" s="77">
        <f t="shared" si="21"/>
        <v>1107.1428571428571</v>
      </c>
      <c r="BA28" s="76">
        <f t="shared" si="22"/>
        <v>1892.8571428571429</v>
      </c>
    </row>
    <row r="29" spans="1:53" s="80" customFormat="1" x14ac:dyDescent="0.25">
      <c r="A29" s="64">
        <v>2</v>
      </c>
      <c r="B29" s="65" t="s">
        <v>56</v>
      </c>
      <c r="C29" s="66">
        <v>43</v>
      </c>
      <c r="D29" s="66" t="s">
        <v>57</v>
      </c>
      <c r="E29" s="82" t="s">
        <v>81</v>
      </c>
      <c r="F29" s="82" t="s">
        <v>82</v>
      </c>
      <c r="G29" s="83">
        <v>53</v>
      </c>
      <c r="H29" s="82" t="s">
        <v>60</v>
      </c>
      <c r="I29" s="66"/>
      <c r="J29" s="66"/>
      <c r="K29" s="67">
        <v>42739</v>
      </c>
      <c r="L29" s="68">
        <v>42398</v>
      </c>
      <c r="M29" s="68">
        <v>45320</v>
      </c>
      <c r="N29" s="68">
        <v>43313</v>
      </c>
      <c r="O29" s="149">
        <v>0</v>
      </c>
      <c r="P29" s="68"/>
      <c r="Q29" s="68" t="s">
        <v>269</v>
      </c>
      <c r="R29" s="69">
        <f t="shared" si="12"/>
        <v>84</v>
      </c>
      <c r="S29" s="66">
        <v>120</v>
      </c>
      <c r="T29" s="88">
        <v>3000</v>
      </c>
      <c r="U29" s="70">
        <v>2</v>
      </c>
      <c r="V29" s="70">
        <v>2019</v>
      </c>
      <c r="W29" s="66">
        <v>0</v>
      </c>
      <c r="X29" s="66">
        <v>0</v>
      </c>
      <c r="Y29" s="70">
        <f t="shared" si="1"/>
        <v>84</v>
      </c>
      <c r="Z29" s="69">
        <f t="shared" si="13"/>
        <v>23</v>
      </c>
      <c r="AA29" s="69">
        <f t="shared" si="14"/>
        <v>61</v>
      </c>
      <c r="AB29" s="69">
        <f t="shared" si="15"/>
        <v>27</v>
      </c>
      <c r="AC29" s="69">
        <f t="shared" si="23"/>
        <v>57</v>
      </c>
      <c r="AD29" s="69">
        <f t="shared" si="2"/>
        <v>35.714285714285715</v>
      </c>
      <c r="AE29" s="80">
        <v>0</v>
      </c>
      <c r="AF29" s="80">
        <f t="shared" si="3"/>
        <v>0</v>
      </c>
      <c r="AG29" s="80">
        <f t="shared" si="4"/>
        <v>0</v>
      </c>
      <c r="AH29" s="80">
        <f t="shared" si="5"/>
        <v>3000</v>
      </c>
      <c r="AI29" s="74">
        <f t="shared" si="16"/>
        <v>392.85714285714289</v>
      </c>
      <c r="AJ29" s="75">
        <f t="shared" si="6"/>
        <v>392.85714285714289</v>
      </c>
      <c r="AK29" s="76">
        <f t="shared" si="7"/>
        <v>2607.1428571428569</v>
      </c>
      <c r="AL29" s="77"/>
      <c r="AM29" s="78">
        <f t="shared" si="8"/>
        <v>35.714285714285715</v>
      </c>
      <c r="AN29" s="79">
        <f t="shared" si="9"/>
        <v>428.57142857142856</v>
      </c>
      <c r="AO29" s="79">
        <f t="shared" si="24"/>
        <v>428.57142857142856</v>
      </c>
      <c r="AP29" s="79">
        <f t="shared" si="24"/>
        <v>428.57142857142856</v>
      </c>
      <c r="AQ29" s="79">
        <f t="shared" si="24"/>
        <v>428.57142857142856</v>
      </c>
      <c r="AR29" s="79">
        <f t="shared" si="24"/>
        <v>428.57142857142856</v>
      </c>
      <c r="AS29" s="79">
        <f t="shared" si="24"/>
        <v>428.57142857142856</v>
      </c>
      <c r="AT29" s="79">
        <f t="shared" si="11"/>
        <v>35.714285714285715</v>
      </c>
      <c r="AV29" s="81">
        <f t="shared" si="17"/>
        <v>428.57142857142856</v>
      </c>
      <c r="AW29" s="75">
        <f t="shared" si="18"/>
        <v>821.42857142857144</v>
      </c>
      <c r="AX29" s="76">
        <f t="shared" si="19"/>
        <v>2178.5714285714284</v>
      </c>
      <c r="AY29" s="81">
        <f t="shared" si="20"/>
        <v>285.71428571428572</v>
      </c>
      <c r="AZ29" s="77">
        <f t="shared" si="21"/>
        <v>1107.1428571428571</v>
      </c>
      <c r="BA29" s="76">
        <f t="shared" si="22"/>
        <v>1892.8571428571429</v>
      </c>
    </row>
    <row r="30" spans="1:53" s="80" customFormat="1" x14ac:dyDescent="0.25">
      <c r="A30" s="64">
        <v>2</v>
      </c>
      <c r="B30" s="65" t="s">
        <v>56</v>
      </c>
      <c r="C30" s="66">
        <v>43</v>
      </c>
      <c r="D30" s="66" t="s">
        <v>57</v>
      </c>
      <c r="E30" s="82" t="s">
        <v>81</v>
      </c>
      <c r="F30" s="82" t="s">
        <v>82</v>
      </c>
      <c r="G30" s="83">
        <v>53</v>
      </c>
      <c r="H30" s="82" t="s">
        <v>60</v>
      </c>
      <c r="I30" s="66"/>
      <c r="J30" s="66"/>
      <c r="K30" s="67">
        <v>42739</v>
      </c>
      <c r="L30" s="68">
        <v>42398</v>
      </c>
      <c r="M30" s="68">
        <v>45320</v>
      </c>
      <c r="N30" s="68">
        <v>43313</v>
      </c>
      <c r="O30" s="149">
        <v>0</v>
      </c>
      <c r="P30" s="68"/>
      <c r="Q30" s="68" t="s">
        <v>269</v>
      </c>
      <c r="R30" s="69">
        <f t="shared" si="12"/>
        <v>84</v>
      </c>
      <c r="S30" s="66">
        <v>120</v>
      </c>
      <c r="T30" s="88">
        <v>3000</v>
      </c>
      <c r="U30" s="70">
        <v>2</v>
      </c>
      <c r="V30" s="70">
        <v>2019</v>
      </c>
      <c r="W30" s="66">
        <v>0</v>
      </c>
      <c r="X30" s="66">
        <v>0</v>
      </c>
      <c r="Y30" s="70">
        <f t="shared" si="1"/>
        <v>84</v>
      </c>
      <c r="Z30" s="69">
        <f t="shared" si="13"/>
        <v>23</v>
      </c>
      <c r="AA30" s="69">
        <f t="shared" si="14"/>
        <v>61</v>
      </c>
      <c r="AB30" s="69">
        <f t="shared" si="15"/>
        <v>27</v>
      </c>
      <c r="AC30" s="69">
        <f t="shared" si="23"/>
        <v>57</v>
      </c>
      <c r="AD30" s="69">
        <f t="shared" si="2"/>
        <v>35.714285714285715</v>
      </c>
      <c r="AE30" s="80">
        <v>0</v>
      </c>
      <c r="AF30" s="80">
        <f t="shared" si="3"/>
        <v>0</v>
      </c>
      <c r="AG30" s="80">
        <f t="shared" si="4"/>
        <v>0</v>
      </c>
      <c r="AH30" s="80">
        <f t="shared" si="5"/>
        <v>3000</v>
      </c>
      <c r="AI30" s="74">
        <f t="shared" si="16"/>
        <v>392.85714285714289</v>
      </c>
      <c r="AJ30" s="75">
        <f t="shared" si="6"/>
        <v>392.85714285714289</v>
      </c>
      <c r="AK30" s="76">
        <f t="shared" si="7"/>
        <v>2607.1428571428569</v>
      </c>
      <c r="AL30" s="77"/>
      <c r="AM30" s="78">
        <f t="shared" si="8"/>
        <v>35.714285714285715</v>
      </c>
      <c r="AN30" s="79">
        <f t="shared" si="9"/>
        <v>428.57142857142856</v>
      </c>
      <c r="AO30" s="79">
        <f t="shared" si="24"/>
        <v>428.57142857142856</v>
      </c>
      <c r="AP30" s="79">
        <f t="shared" si="24"/>
        <v>428.57142857142856</v>
      </c>
      <c r="AQ30" s="79">
        <f t="shared" si="24"/>
        <v>428.57142857142856</v>
      </c>
      <c r="AR30" s="79">
        <f t="shared" si="24"/>
        <v>428.57142857142856</v>
      </c>
      <c r="AS30" s="79">
        <f t="shared" si="24"/>
        <v>428.57142857142856</v>
      </c>
      <c r="AT30" s="79">
        <f t="shared" si="11"/>
        <v>35.714285714285715</v>
      </c>
      <c r="AV30" s="81">
        <f t="shared" si="17"/>
        <v>428.57142857142856</v>
      </c>
      <c r="AW30" s="75">
        <f t="shared" si="18"/>
        <v>821.42857142857144</v>
      </c>
      <c r="AX30" s="76">
        <f t="shared" si="19"/>
        <v>2178.5714285714284</v>
      </c>
      <c r="AY30" s="81">
        <f t="shared" si="20"/>
        <v>285.71428571428572</v>
      </c>
      <c r="AZ30" s="77">
        <f t="shared" si="21"/>
        <v>1107.1428571428571</v>
      </c>
      <c r="BA30" s="76">
        <f t="shared" si="22"/>
        <v>1892.8571428571429</v>
      </c>
    </row>
    <row r="31" spans="1:53" s="80" customFormat="1" x14ac:dyDescent="0.25">
      <c r="A31" s="64">
        <v>2</v>
      </c>
      <c r="B31" s="65" t="s">
        <v>56</v>
      </c>
      <c r="C31" s="66">
        <v>43</v>
      </c>
      <c r="D31" s="66" t="s">
        <v>57</v>
      </c>
      <c r="E31" s="82" t="s">
        <v>83</v>
      </c>
      <c r="F31" s="82" t="s">
        <v>82</v>
      </c>
      <c r="G31" s="83">
        <v>53</v>
      </c>
      <c r="H31" s="82" t="s">
        <v>60</v>
      </c>
      <c r="I31" s="66"/>
      <c r="J31" s="66"/>
      <c r="K31" s="67">
        <v>42739</v>
      </c>
      <c r="L31" s="68">
        <v>42398</v>
      </c>
      <c r="M31" s="68">
        <v>45320</v>
      </c>
      <c r="N31" s="68">
        <v>43313</v>
      </c>
      <c r="O31" s="149">
        <v>0</v>
      </c>
      <c r="P31" s="68"/>
      <c r="Q31" s="68" t="s">
        <v>269</v>
      </c>
      <c r="R31" s="69">
        <f t="shared" si="12"/>
        <v>84</v>
      </c>
      <c r="S31" s="66">
        <v>120</v>
      </c>
      <c r="T31" s="88">
        <v>19800</v>
      </c>
      <c r="U31" s="70">
        <v>2</v>
      </c>
      <c r="V31" s="70">
        <v>2019</v>
      </c>
      <c r="W31" s="66">
        <v>0</v>
      </c>
      <c r="X31" s="66">
        <v>0</v>
      </c>
      <c r="Y31" s="70">
        <f t="shared" si="1"/>
        <v>84</v>
      </c>
      <c r="Z31" s="69">
        <f t="shared" si="13"/>
        <v>23</v>
      </c>
      <c r="AA31" s="69">
        <f t="shared" si="14"/>
        <v>61</v>
      </c>
      <c r="AB31" s="69">
        <f t="shared" si="15"/>
        <v>27</v>
      </c>
      <c r="AC31" s="69">
        <f t="shared" si="23"/>
        <v>57</v>
      </c>
      <c r="AD31" s="69">
        <f t="shared" si="2"/>
        <v>235.71428571428572</v>
      </c>
      <c r="AE31" s="80">
        <v>0</v>
      </c>
      <c r="AF31" s="80">
        <f t="shared" si="3"/>
        <v>0</v>
      </c>
      <c r="AG31" s="80">
        <f t="shared" si="4"/>
        <v>0</v>
      </c>
      <c r="AH31" s="80">
        <f t="shared" si="5"/>
        <v>19800</v>
      </c>
      <c r="AI31" s="74">
        <f t="shared" si="16"/>
        <v>2592.8571428571431</v>
      </c>
      <c r="AJ31" s="75">
        <f t="shared" si="6"/>
        <v>2592.8571428571431</v>
      </c>
      <c r="AK31" s="76">
        <f t="shared" si="7"/>
        <v>17207.142857142855</v>
      </c>
      <c r="AL31" s="77"/>
      <c r="AM31" s="78">
        <f t="shared" si="8"/>
        <v>235.71428571428572</v>
      </c>
      <c r="AN31" s="79">
        <f t="shared" si="9"/>
        <v>2828.5714285714284</v>
      </c>
      <c r="AO31" s="79">
        <f t="shared" si="24"/>
        <v>2828.5714285714284</v>
      </c>
      <c r="AP31" s="79">
        <f t="shared" si="24"/>
        <v>2828.5714285714284</v>
      </c>
      <c r="AQ31" s="79">
        <f t="shared" si="24"/>
        <v>2828.5714285714284</v>
      </c>
      <c r="AR31" s="79">
        <f t="shared" si="24"/>
        <v>2828.5714285714284</v>
      </c>
      <c r="AS31" s="79">
        <f t="shared" si="24"/>
        <v>2828.5714285714284</v>
      </c>
      <c r="AT31" s="79">
        <f t="shared" si="11"/>
        <v>235.71428571428572</v>
      </c>
      <c r="AV31" s="81">
        <f t="shared" si="17"/>
        <v>2828.5714285714284</v>
      </c>
      <c r="AW31" s="75">
        <f t="shared" si="18"/>
        <v>5421.4285714285716</v>
      </c>
      <c r="AX31" s="76">
        <f t="shared" si="19"/>
        <v>14378.571428571428</v>
      </c>
      <c r="AY31" s="81">
        <f t="shared" si="20"/>
        <v>1885.7142857142858</v>
      </c>
      <c r="AZ31" s="77">
        <f t="shared" si="21"/>
        <v>7307.1428571428569</v>
      </c>
      <c r="BA31" s="76">
        <f t="shared" si="22"/>
        <v>12492.857142857143</v>
      </c>
    </row>
    <row r="32" spans="1:53" s="80" customFormat="1" x14ac:dyDescent="0.25">
      <c r="A32" s="64">
        <v>2</v>
      </c>
      <c r="B32" s="65" t="s">
        <v>56</v>
      </c>
      <c r="C32" s="66">
        <v>43</v>
      </c>
      <c r="D32" s="66" t="s">
        <v>57</v>
      </c>
      <c r="E32" s="82" t="s">
        <v>83</v>
      </c>
      <c r="F32" s="82" t="s">
        <v>82</v>
      </c>
      <c r="G32" s="83">
        <v>53</v>
      </c>
      <c r="H32" s="82" t="s">
        <v>60</v>
      </c>
      <c r="I32" s="66"/>
      <c r="J32" s="66"/>
      <c r="K32" s="67">
        <v>42739</v>
      </c>
      <c r="L32" s="68">
        <v>42398</v>
      </c>
      <c r="M32" s="68">
        <v>45320</v>
      </c>
      <c r="N32" s="68">
        <v>43313</v>
      </c>
      <c r="O32" s="149">
        <v>0</v>
      </c>
      <c r="P32" s="68"/>
      <c r="Q32" s="68" t="s">
        <v>269</v>
      </c>
      <c r="R32" s="69">
        <f t="shared" si="12"/>
        <v>84</v>
      </c>
      <c r="S32" s="66">
        <v>120</v>
      </c>
      <c r="T32" s="88">
        <v>19800</v>
      </c>
      <c r="U32" s="70">
        <v>2</v>
      </c>
      <c r="V32" s="70">
        <v>2019</v>
      </c>
      <c r="W32" s="66">
        <v>0</v>
      </c>
      <c r="X32" s="66">
        <v>0</v>
      </c>
      <c r="Y32" s="70">
        <f t="shared" si="1"/>
        <v>84</v>
      </c>
      <c r="Z32" s="69">
        <f t="shared" si="13"/>
        <v>23</v>
      </c>
      <c r="AA32" s="69">
        <f t="shared" si="14"/>
        <v>61</v>
      </c>
      <c r="AB32" s="69">
        <f t="shared" si="15"/>
        <v>27</v>
      </c>
      <c r="AC32" s="69">
        <f t="shared" si="23"/>
        <v>57</v>
      </c>
      <c r="AD32" s="69">
        <f t="shared" si="2"/>
        <v>235.71428571428572</v>
      </c>
      <c r="AE32" s="80">
        <v>0</v>
      </c>
      <c r="AF32" s="80">
        <f t="shared" si="3"/>
        <v>0</v>
      </c>
      <c r="AG32" s="80">
        <f t="shared" si="4"/>
        <v>0</v>
      </c>
      <c r="AH32" s="80">
        <f t="shared" si="5"/>
        <v>19800</v>
      </c>
      <c r="AI32" s="74">
        <f t="shared" si="16"/>
        <v>2592.8571428571431</v>
      </c>
      <c r="AJ32" s="75">
        <f t="shared" si="6"/>
        <v>2592.8571428571431</v>
      </c>
      <c r="AK32" s="76">
        <f t="shared" si="7"/>
        <v>17207.142857142855</v>
      </c>
      <c r="AL32" s="77"/>
      <c r="AM32" s="78">
        <f t="shared" si="8"/>
        <v>235.71428571428572</v>
      </c>
      <c r="AN32" s="79">
        <f t="shared" si="9"/>
        <v>2828.5714285714284</v>
      </c>
      <c r="AO32" s="79">
        <f t="shared" si="24"/>
        <v>2828.5714285714284</v>
      </c>
      <c r="AP32" s="79">
        <f t="shared" si="24"/>
        <v>2828.5714285714284</v>
      </c>
      <c r="AQ32" s="79">
        <f t="shared" si="24"/>
        <v>2828.5714285714284</v>
      </c>
      <c r="AR32" s="79">
        <f t="shared" si="24"/>
        <v>2828.5714285714284</v>
      </c>
      <c r="AS32" s="79">
        <f t="shared" si="24"/>
        <v>2828.5714285714284</v>
      </c>
      <c r="AT32" s="79">
        <f t="shared" si="11"/>
        <v>235.71428571428572</v>
      </c>
      <c r="AV32" s="81">
        <f t="shared" si="17"/>
        <v>2828.5714285714284</v>
      </c>
      <c r="AW32" s="75">
        <f t="shared" si="18"/>
        <v>5421.4285714285716</v>
      </c>
      <c r="AX32" s="76">
        <f t="shared" si="19"/>
        <v>14378.571428571428</v>
      </c>
      <c r="AY32" s="81">
        <f t="shared" si="20"/>
        <v>1885.7142857142858</v>
      </c>
      <c r="AZ32" s="77">
        <f t="shared" si="21"/>
        <v>7307.1428571428569</v>
      </c>
      <c r="BA32" s="76">
        <f t="shared" si="22"/>
        <v>12492.857142857143</v>
      </c>
    </row>
    <row r="33" spans="1:53" s="80" customFormat="1" x14ac:dyDescent="0.25">
      <c r="A33" s="64">
        <v>2</v>
      </c>
      <c r="B33" s="65" t="s">
        <v>56</v>
      </c>
      <c r="C33" s="66">
        <v>43</v>
      </c>
      <c r="D33" s="66" t="s">
        <v>57</v>
      </c>
      <c r="E33" s="82" t="s">
        <v>83</v>
      </c>
      <c r="F33" s="82" t="s">
        <v>82</v>
      </c>
      <c r="G33" s="83">
        <v>53</v>
      </c>
      <c r="H33" s="82" t="s">
        <v>60</v>
      </c>
      <c r="I33" s="66"/>
      <c r="J33" s="66"/>
      <c r="K33" s="67">
        <v>42739</v>
      </c>
      <c r="L33" s="68">
        <v>42398</v>
      </c>
      <c r="M33" s="68">
        <v>45320</v>
      </c>
      <c r="N33" s="68">
        <v>43313</v>
      </c>
      <c r="O33" s="149">
        <v>0</v>
      </c>
      <c r="P33" s="68"/>
      <c r="Q33" s="68" t="s">
        <v>269</v>
      </c>
      <c r="R33" s="69">
        <f t="shared" si="12"/>
        <v>84</v>
      </c>
      <c r="S33" s="66">
        <v>120</v>
      </c>
      <c r="T33" s="88">
        <v>19800</v>
      </c>
      <c r="U33" s="70">
        <v>2</v>
      </c>
      <c r="V33" s="70">
        <v>2019</v>
      </c>
      <c r="W33" s="66">
        <v>0</v>
      </c>
      <c r="X33" s="66">
        <v>0</v>
      </c>
      <c r="Y33" s="70">
        <f t="shared" si="1"/>
        <v>84</v>
      </c>
      <c r="Z33" s="69">
        <f t="shared" si="13"/>
        <v>23</v>
      </c>
      <c r="AA33" s="69">
        <f t="shared" si="14"/>
        <v>61</v>
      </c>
      <c r="AB33" s="69">
        <f t="shared" si="15"/>
        <v>27</v>
      </c>
      <c r="AC33" s="69">
        <f t="shared" si="23"/>
        <v>57</v>
      </c>
      <c r="AD33" s="69">
        <f t="shared" si="2"/>
        <v>235.71428571428572</v>
      </c>
      <c r="AE33" s="80">
        <v>0</v>
      </c>
      <c r="AF33" s="80">
        <f t="shared" si="3"/>
        <v>0</v>
      </c>
      <c r="AG33" s="80">
        <f t="shared" si="4"/>
        <v>0</v>
      </c>
      <c r="AH33" s="80">
        <f t="shared" si="5"/>
        <v>19800</v>
      </c>
      <c r="AI33" s="74">
        <f t="shared" si="16"/>
        <v>2592.8571428571431</v>
      </c>
      <c r="AJ33" s="75">
        <f t="shared" si="6"/>
        <v>2592.8571428571431</v>
      </c>
      <c r="AK33" s="76">
        <f t="shared" si="7"/>
        <v>17207.142857142855</v>
      </c>
      <c r="AL33" s="77"/>
      <c r="AM33" s="78">
        <f t="shared" si="8"/>
        <v>235.71428571428572</v>
      </c>
      <c r="AN33" s="79">
        <f t="shared" si="9"/>
        <v>2828.5714285714284</v>
      </c>
      <c r="AO33" s="79">
        <f t="shared" si="24"/>
        <v>2828.5714285714284</v>
      </c>
      <c r="AP33" s="79">
        <f t="shared" si="24"/>
        <v>2828.5714285714284</v>
      </c>
      <c r="AQ33" s="79">
        <f t="shared" si="24"/>
        <v>2828.5714285714284</v>
      </c>
      <c r="AR33" s="79">
        <f t="shared" si="24"/>
        <v>2828.5714285714284</v>
      </c>
      <c r="AS33" s="79">
        <f t="shared" si="24"/>
        <v>2828.5714285714284</v>
      </c>
      <c r="AT33" s="79">
        <f t="shared" si="11"/>
        <v>235.71428571428572</v>
      </c>
      <c r="AV33" s="81">
        <f t="shared" si="17"/>
        <v>2828.5714285714284</v>
      </c>
      <c r="AW33" s="75">
        <f t="shared" si="18"/>
        <v>5421.4285714285716</v>
      </c>
      <c r="AX33" s="76">
        <f t="shared" si="19"/>
        <v>14378.571428571428</v>
      </c>
      <c r="AY33" s="81">
        <f t="shared" si="20"/>
        <v>1885.7142857142858</v>
      </c>
      <c r="AZ33" s="77">
        <f t="shared" si="21"/>
        <v>7307.1428571428569</v>
      </c>
      <c r="BA33" s="76">
        <f t="shared" si="22"/>
        <v>12492.857142857143</v>
      </c>
    </row>
    <row r="34" spans="1:53" s="80" customFormat="1" x14ac:dyDescent="0.25">
      <c r="A34" s="64">
        <v>2</v>
      </c>
      <c r="B34" s="65" t="s">
        <v>56</v>
      </c>
      <c r="C34" s="66">
        <v>49</v>
      </c>
      <c r="D34" s="66" t="s">
        <v>57</v>
      </c>
      <c r="E34" s="82" t="s">
        <v>84</v>
      </c>
      <c r="F34" s="82" t="s">
        <v>85</v>
      </c>
      <c r="G34" s="83">
        <v>8870</v>
      </c>
      <c r="H34" s="82" t="s">
        <v>60</v>
      </c>
      <c r="I34" s="82"/>
      <c r="J34" s="82"/>
      <c r="K34" s="84">
        <v>42787</v>
      </c>
      <c r="L34" s="68">
        <v>42398</v>
      </c>
      <c r="M34" s="68">
        <v>45320</v>
      </c>
      <c r="N34" s="68">
        <v>43313</v>
      </c>
      <c r="O34" s="149">
        <v>0</v>
      </c>
      <c r="P34" s="68"/>
      <c r="Q34" s="68" t="s">
        <v>269</v>
      </c>
      <c r="R34" s="69">
        <f t="shared" si="12"/>
        <v>84</v>
      </c>
      <c r="S34" s="82">
        <v>120</v>
      </c>
      <c r="T34" s="85">
        <v>16750</v>
      </c>
      <c r="U34" s="70">
        <v>2</v>
      </c>
      <c r="V34" s="70">
        <v>2019</v>
      </c>
      <c r="W34" s="66">
        <v>0</v>
      </c>
      <c r="X34" s="66">
        <v>0</v>
      </c>
      <c r="Y34" s="70">
        <f t="shared" si="1"/>
        <v>84</v>
      </c>
      <c r="Z34" s="69">
        <f t="shared" si="13"/>
        <v>23</v>
      </c>
      <c r="AA34" s="69">
        <f t="shared" si="14"/>
        <v>61</v>
      </c>
      <c r="AB34" s="69">
        <f t="shared" si="15"/>
        <v>27</v>
      </c>
      <c r="AC34" s="69">
        <f t="shared" si="23"/>
        <v>57</v>
      </c>
      <c r="AD34" s="69">
        <f t="shared" si="2"/>
        <v>199.4047619047619</v>
      </c>
      <c r="AE34" s="66">
        <v>0</v>
      </c>
      <c r="AF34" s="80">
        <f t="shared" si="3"/>
        <v>0</v>
      </c>
      <c r="AG34" s="80">
        <f t="shared" si="4"/>
        <v>0</v>
      </c>
      <c r="AH34" s="80">
        <f t="shared" si="5"/>
        <v>16750</v>
      </c>
      <c r="AI34" s="74">
        <f t="shared" si="16"/>
        <v>2193.4523809523807</v>
      </c>
      <c r="AJ34" s="75">
        <f t="shared" si="6"/>
        <v>2193.4523809523807</v>
      </c>
      <c r="AK34" s="76">
        <f t="shared" si="7"/>
        <v>14556.547619047618</v>
      </c>
      <c r="AL34" s="77"/>
      <c r="AM34" s="78">
        <f t="shared" si="8"/>
        <v>199.4047619047619</v>
      </c>
      <c r="AN34" s="79">
        <f t="shared" si="9"/>
        <v>2392.8571428571427</v>
      </c>
      <c r="AO34" s="79">
        <f t="shared" si="24"/>
        <v>2392.8571428571427</v>
      </c>
      <c r="AP34" s="79">
        <f t="shared" si="24"/>
        <v>2392.8571428571427</v>
      </c>
      <c r="AQ34" s="79">
        <f t="shared" si="24"/>
        <v>2392.8571428571427</v>
      </c>
      <c r="AR34" s="79">
        <f t="shared" si="24"/>
        <v>2392.8571428571427</v>
      </c>
      <c r="AS34" s="79">
        <f t="shared" si="24"/>
        <v>2392.8571428571427</v>
      </c>
      <c r="AT34" s="79">
        <f t="shared" si="11"/>
        <v>199.4047619047619</v>
      </c>
      <c r="AV34" s="81">
        <f t="shared" si="17"/>
        <v>2392.8571428571427</v>
      </c>
      <c r="AW34" s="75">
        <f t="shared" si="18"/>
        <v>4586.3095238095229</v>
      </c>
      <c r="AX34" s="76">
        <f t="shared" si="19"/>
        <v>12163.690476190477</v>
      </c>
      <c r="AY34" s="81">
        <f t="shared" si="20"/>
        <v>1595.2380952380952</v>
      </c>
      <c r="AZ34" s="77">
        <f t="shared" si="21"/>
        <v>6181.5476190476184</v>
      </c>
      <c r="BA34" s="76">
        <f t="shared" si="22"/>
        <v>10568.452380952382</v>
      </c>
    </row>
    <row r="35" spans="1:53" s="80" customFormat="1" x14ac:dyDescent="0.25">
      <c r="A35" s="64">
        <v>2</v>
      </c>
      <c r="B35" s="65" t="s">
        <v>56</v>
      </c>
      <c r="C35" s="66">
        <v>49</v>
      </c>
      <c r="D35" s="66" t="s">
        <v>57</v>
      </c>
      <c r="E35" s="82" t="s">
        <v>86</v>
      </c>
      <c r="F35" s="82" t="s">
        <v>85</v>
      </c>
      <c r="G35" s="83">
        <v>8870</v>
      </c>
      <c r="H35" s="82" t="s">
        <v>60</v>
      </c>
      <c r="I35" s="82"/>
      <c r="J35" s="82"/>
      <c r="K35" s="84">
        <v>42787</v>
      </c>
      <c r="L35" s="68">
        <v>42398</v>
      </c>
      <c r="M35" s="68">
        <v>45320</v>
      </c>
      <c r="N35" s="68">
        <v>43313</v>
      </c>
      <c r="O35" s="149">
        <v>0</v>
      </c>
      <c r="P35" s="68"/>
      <c r="Q35" s="68" t="s">
        <v>269</v>
      </c>
      <c r="R35" s="69">
        <f t="shared" si="12"/>
        <v>84</v>
      </c>
      <c r="S35" s="82">
        <v>120</v>
      </c>
      <c r="T35" s="85">
        <v>50250</v>
      </c>
      <c r="U35" s="70">
        <v>2</v>
      </c>
      <c r="V35" s="70">
        <v>2019</v>
      </c>
      <c r="W35" s="66">
        <v>0</v>
      </c>
      <c r="X35" s="66">
        <v>0</v>
      </c>
      <c r="Y35" s="70">
        <f t="shared" si="1"/>
        <v>84</v>
      </c>
      <c r="Z35" s="69">
        <f t="shared" si="13"/>
        <v>23</v>
      </c>
      <c r="AA35" s="69">
        <f t="shared" si="14"/>
        <v>61</v>
      </c>
      <c r="AB35" s="69">
        <f t="shared" si="15"/>
        <v>27</v>
      </c>
      <c r="AC35" s="69">
        <f t="shared" si="23"/>
        <v>57</v>
      </c>
      <c r="AD35" s="69">
        <f t="shared" si="2"/>
        <v>598.21428571428567</v>
      </c>
      <c r="AE35" s="66">
        <v>0</v>
      </c>
      <c r="AF35" s="80">
        <f t="shared" si="3"/>
        <v>0</v>
      </c>
      <c r="AG35" s="80">
        <f t="shared" si="4"/>
        <v>0</v>
      </c>
      <c r="AH35" s="80">
        <f t="shared" si="5"/>
        <v>50250</v>
      </c>
      <c r="AI35" s="74">
        <f t="shared" si="16"/>
        <v>6580.3571428571422</v>
      </c>
      <c r="AJ35" s="75">
        <f t="shared" si="6"/>
        <v>6580.3571428571422</v>
      </c>
      <c r="AK35" s="76">
        <f t="shared" si="7"/>
        <v>43669.642857142855</v>
      </c>
      <c r="AL35" s="77"/>
      <c r="AM35" s="78">
        <f t="shared" si="8"/>
        <v>598.21428571428567</v>
      </c>
      <c r="AN35" s="79">
        <f t="shared" si="9"/>
        <v>7178.5714285714275</v>
      </c>
      <c r="AO35" s="79">
        <f t="shared" si="24"/>
        <v>7178.5714285714275</v>
      </c>
      <c r="AP35" s="79">
        <f t="shared" si="24"/>
        <v>7178.5714285714275</v>
      </c>
      <c r="AQ35" s="79">
        <f t="shared" si="24"/>
        <v>7178.5714285714275</v>
      </c>
      <c r="AR35" s="79">
        <f t="shared" si="24"/>
        <v>7178.5714285714275</v>
      </c>
      <c r="AS35" s="79">
        <f t="shared" si="24"/>
        <v>7178.5714285714275</v>
      </c>
      <c r="AT35" s="79">
        <f t="shared" si="11"/>
        <v>598.21428571428567</v>
      </c>
      <c r="AV35" s="81">
        <f t="shared" si="17"/>
        <v>7178.5714285714275</v>
      </c>
      <c r="AW35" s="75">
        <f t="shared" si="18"/>
        <v>13758.928571428569</v>
      </c>
      <c r="AX35" s="76">
        <f t="shared" si="19"/>
        <v>36491.071428571435</v>
      </c>
      <c r="AY35" s="81">
        <f t="shared" si="20"/>
        <v>4785.7142857142853</v>
      </c>
      <c r="AZ35" s="77">
        <f t="shared" si="21"/>
        <v>18544.642857142855</v>
      </c>
      <c r="BA35" s="76">
        <f t="shared" si="22"/>
        <v>31705.357142857145</v>
      </c>
    </row>
    <row r="36" spans="1:53" s="80" customFormat="1" x14ac:dyDescent="0.25">
      <c r="A36" s="64">
        <v>2</v>
      </c>
      <c r="B36" s="65" t="s">
        <v>56</v>
      </c>
      <c r="C36" s="66">
        <v>49</v>
      </c>
      <c r="D36" s="66" t="s">
        <v>57</v>
      </c>
      <c r="E36" s="82" t="s">
        <v>87</v>
      </c>
      <c r="F36" s="82" t="s">
        <v>85</v>
      </c>
      <c r="G36" s="83">
        <v>8870</v>
      </c>
      <c r="H36" s="82" t="s">
        <v>60</v>
      </c>
      <c r="I36" s="82"/>
      <c r="J36" s="82"/>
      <c r="K36" s="84">
        <v>42787</v>
      </c>
      <c r="L36" s="68">
        <v>42398</v>
      </c>
      <c r="M36" s="68">
        <v>45320</v>
      </c>
      <c r="N36" s="68">
        <v>43313</v>
      </c>
      <c r="O36" s="149">
        <v>0</v>
      </c>
      <c r="P36" s="68"/>
      <c r="Q36" s="68" t="s">
        <v>269</v>
      </c>
      <c r="R36" s="69">
        <f t="shared" si="12"/>
        <v>84</v>
      </c>
      <c r="S36" s="82">
        <v>120</v>
      </c>
      <c r="T36" s="85">
        <v>43550</v>
      </c>
      <c r="U36" s="70">
        <v>2</v>
      </c>
      <c r="V36" s="70">
        <v>2019</v>
      </c>
      <c r="W36" s="66">
        <v>0</v>
      </c>
      <c r="X36" s="66">
        <v>0</v>
      </c>
      <c r="Y36" s="70">
        <f t="shared" si="1"/>
        <v>84</v>
      </c>
      <c r="Z36" s="69">
        <f t="shared" si="13"/>
        <v>23</v>
      </c>
      <c r="AA36" s="69">
        <f t="shared" si="14"/>
        <v>61</v>
      </c>
      <c r="AB36" s="69">
        <f t="shared" si="15"/>
        <v>27</v>
      </c>
      <c r="AC36" s="69">
        <f t="shared" si="23"/>
        <v>57</v>
      </c>
      <c r="AD36" s="69">
        <f t="shared" si="2"/>
        <v>518.45238095238096</v>
      </c>
      <c r="AE36" s="80">
        <v>0</v>
      </c>
      <c r="AF36" s="80">
        <f t="shared" si="3"/>
        <v>0</v>
      </c>
      <c r="AG36" s="80">
        <f t="shared" si="4"/>
        <v>0</v>
      </c>
      <c r="AH36" s="80">
        <f t="shared" si="5"/>
        <v>43550</v>
      </c>
      <c r="AI36" s="74">
        <f t="shared" si="16"/>
        <v>5702.9761904761908</v>
      </c>
      <c r="AJ36" s="75">
        <f t="shared" si="6"/>
        <v>5702.9761904761908</v>
      </c>
      <c r="AK36" s="76">
        <f t="shared" si="7"/>
        <v>37847.023809523809</v>
      </c>
      <c r="AL36" s="77"/>
      <c r="AM36" s="78">
        <f t="shared" si="8"/>
        <v>518.45238095238096</v>
      </c>
      <c r="AN36" s="79">
        <f t="shared" si="9"/>
        <v>6221.4285714285716</v>
      </c>
      <c r="AO36" s="79">
        <f t="shared" si="24"/>
        <v>6221.4285714285716</v>
      </c>
      <c r="AP36" s="79">
        <f t="shared" si="24"/>
        <v>6221.4285714285716</v>
      </c>
      <c r="AQ36" s="79">
        <f t="shared" si="24"/>
        <v>6221.4285714285716</v>
      </c>
      <c r="AR36" s="79">
        <f t="shared" si="24"/>
        <v>6221.4285714285716</v>
      </c>
      <c r="AS36" s="79">
        <f t="shared" si="24"/>
        <v>6221.4285714285716</v>
      </c>
      <c r="AT36" s="79">
        <f t="shared" si="11"/>
        <v>518.45238095238096</v>
      </c>
      <c r="AV36" s="81">
        <f t="shared" si="17"/>
        <v>6221.4285714285716</v>
      </c>
      <c r="AW36" s="75">
        <f t="shared" si="18"/>
        <v>11924.404761904763</v>
      </c>
      <c r="AX36" s="76">
        <f t="shared" si="19"/>
        <v>31625.595238095237</v>
      </c>
      <c r="AY36" s="81">
        <f t="shared" si="20"/>
        <v>4147.6190476190477</v>
      </c>
      <c r="AZ36" s="77">
        <f t="shared" si="21"/>
        <v>16072.023809523811</v>
      </c>
      <c r="BA36" s="76">
        <f t="shared" si="22"/>
        <v>27477.976190476191</v>
      </c>
    </row>
    <row r="37" spans="1:53" s="80" customFormat="1" x14ac:dyDescent="0.25">
      <c r="A37" s="64">
        <v>2</v>
      </c>
      <c r="B37" s="65" t="s">
        <v>56</v>
      </c>
      <c r="C37" s="66">
        <v>49</v>
      </c>
      <c r="D37" s="66" t="s">
        <v>57</v>
      </c>
      <c r="E37" s="82" t="s">
        <v>88</v>
      </c>
      <c r="F37" s="82" t="s">
        <v>85</v>
      </c>
      <c r="G37" s="83">
        <v>8870</v>
      </c>
      <c r="H37" s="82" t="s">
        <v>60</v>
      </c>
      <c r="I37" s="82"/>
      <c r="J37" s="82"/>
      <c r="K37" s="84">
        <v>42787</v>
      </c>
      <c r="L37" s="68">
        <v>42398</v>
      </c>
      <c r="M37" s="68">
        <v>45320</v>
      </c>
      <c r="N37" s="68">
        <v>43313</v>
      </c>
      <c r="O37" s="149">
        <v>0</v>
      </c>
      <c r="P37" s="68"/>
      <c r="Q37" s="68" t="s">
        <v>269</v>
      </c>
      <c r="R37" s="69">
        <f t="shared" si="12"/>
        <v>84</v>
      </c>
      <c r="S37" s="82">
        <v>120</v>
      </c>
      <c r="T37" s="85">
        <v>67000</v>
      </c>
      <c r="U37" s="70">
        <v>2</v>
      </c>
      <c r="V37" s="70">
        <v>2019</v>
      </c>
      <c r="W37" s="66">
        <v>0</v>
      </c>
      <c r="X37" s="66">
        <v>0</v>
      </c>
      <c r="Y37" s="70">
        <f t="shared" si="1"/>
        <v>84</v>
      </c>
      <c r="Z37" s="69">
        <f t="shared" si="13"/>
        <v>23</v>
      </c>
      <c r="AA37" s="69">
        <f t="shared" si="14"/>
        <v>61</v>
      </c>
      <c r="AB37" s="69">
        <f t="shared" si="15"/>
        <v>27</v>
      </c>
      <c r="AC37" s="69">
        <f t="shared" si="23"/>
        <v>57</v>
      </c>
      <c r="AD37" s="69">
        <f t="shared" si="2"/>
        <v>797.61904761904759</v>
      </c>
      <c r="AE37" s="80">
        <v>0</v>
      </c>
      <c r="AF37" s="80">
        <f t="shared" si="3"/>
        <v>0</v>
      </c>
      <c r="AG37" s="80">
        <f t="shared" si="4"/>
        <v>0</v>
      </c>
      <c r="AH37" s="80">
        <f t="shared" si="5"/>
        <v>67000</v>
      </c>
      <c r="AI37" s="74">
        <f t="shared" si="16"/>
        <v>8773.8095238095229</v>
      </c>
      <c r="AJ37" s="75">
        <f t="shared" si="6"/>
        <v>8773.8095238095229</v>
      </c>
      <c r="AK37" s="76">
        <f t="shared" si="7"/>
        <v>58226.190476190473</v>
      </c>
      <c r="AL37" s="77"/>
      <c r="AM37" s="78">
        <f t="shared" si="8"/>
        <v>797.61904761904759</v>
      </c>
      <c r="AN37" s="79">
        <f t="shared" si="9"/>
        <v>9571.4285714285706</v>
      </c>
      <c r="AO37" s="79">
        <f t="shared" si="24"/>
        <v>9571.4285714285706</v>
      </c>
      <c r="AP37" s="79">
        <f t="shared" si="24"/>
        <v>9571.4285714285706</v>
      </c>
      <c r="AQ37" s="79">
        <f t="shared" si="24"/>
        <v>9571.4285714285706</v>
      </c>
      <c r="AR37" s="79">
        <f t="shared" si="24"/>
        <v>9571.4285714285706</v>
      </c>
      <c r="AS37" s="79">
        <f t="shared" si="24"/>
        <v>9571.4285714285706</v>
      </c>
      <c r="AT37" s="79">
        <f t="shared" si="11"/>
        <v>797.61904761904759</v>
      </c>
      <c r="AV37" s="81">
        <f t="shared" si="17"/>
        <v>9571.4285714285706</v>
      </c>
      <c r="AW37" s="75">
        <f t="shared" si="18"/>
        <v>18345.238095238092</v>
      </c>
      <c r="AX37" s="76">
        <f t="shared" si="19"/>
        <v>48654.761904761908</v>
      </c>
      <c r="AY37" s="81">
        <f t="shared" si="20"/>
        <v>6380.9523809523807</v>
      </c>
      <c r="AZ37" s="77">
        <f t="shared" si="21"/>
        <v>24726.190476190473</v>
      </c>
      <c r="BA37" s="76">
        <f t="shared" si="22"/>
        <v>42273.809523809527</v>
      </c>
    </row>
    <row r="38" spans="1:53" s="80" customFormat="1" x14ac:dyDescent="0.25">
      <c r="A38" s="64">
        <v>2</v>
      </c>
      <c r="B38" s="65" t="s">
        <v>56</v>
      </c>
      <c r="C38" s="66">
        <v>52</v>
      </c>
      <c r="D38" s="66" t="s">
        <v>57</v>
      </c>
      <c r="E38" s="82" t="s">
        <v>89</v>
      </c>
      <c r="F38" s="82" t="s">
        <v>90</v>
      </c>
      <c r="G38" s="83">
        <v>2283</v>
      </c>
      <c r="H38" s="82" t="s">
        <v>60</v>
      </c>
      <c r="I38" s="82"/>
      <c r="J38" s="82"/>
      <c r="K38" s="84">
        <v>42794</v>
      </c>
      <c r="L38" s="68">
        <v>42398</v>
      </c>
      <c r="M38" s="68">
        <v>45320</v>
      </c>
      <c r="N38" s="68">
        <v>43313</v>
      </c>
      <c r="O38" s="149">
        <v>0</v>
      </c>
      <c r="P38" s="68"/>
      <c r="Q38" s="68" t="s">
        <v>269</v>
      </c>
      <c r="R38" s="69">
        <f t="shared" si="12"/>
        <v>84</v>
      </c>
      <c r="S38" s="82">
        <v>120</v>
      </c>
      <c r="T38" s="85">
        <v>231169</v>
      </c>
      <c r="U38" s="70">
        <v>2</v>
      </c>
      <c r="V38" s="70">
        <v>2019</v>
      </c>
      <c r="W38" s="66">
        <v>0</v>
      </c>
      <c r="X38" s="66">
        <v>0</v>
      </c>
      <c r="Y38" s="70">
        <f t="shared" si="1"/>
        <v>84</v>
      </c>
      <c r="Z38" s="69">
        <f t="shared" si="13"/>
        <v>23</v>
      </c>
      <c r="AA38" s="69">
        <f t="shared" si="14"/>
        <v>61</v>
      </c>
      <c r="AB38" s="69">
        <f t="shared" si="15"/>
        <v>27</v>
      </c>
      <c r="AC38" s="69">
        <f t="shared" si="23"/>
        <v>57</v>
      </c>
      <c r="AD38" s="69">
        <f t="shared" si="2"/>
        <v>2752.0119047619046</v>
      </c>
      <c r="AE38" s="80">
        <v>0</v>
      </c>
      <c r="AF38" s="80">
        <f t="shared" si="3"/>
        <v>0</v>
      </c>
      <c r="AG38" s="80">
        <f t="shared" si="4"/>
        <v>0</v>
      </c>
      <c r="AH38" s="80">
        <f t="shared" si="5"/>
        <v>231169</v>
      </c>
      <c r="AI38" s="74">
        <f t="shared" si="16"/>
        <v>30272.13095238095</v>
      </c>
      <c r="AJ38" s="75">
        <f t="shared" si="6"/>
        <v>30272.13095238095</v>
      </c>
      <c r="AK38" s="76">
        <f t="shared" si="7"/>
        <v>200896.86904761905</v>
      </c>
      <c r="AL38" s="77"/>
      <c r="AM38" s="78">
        <f t="shared" si="8"/>
        <v>2752.0119047619046</v>
      </c>
      <c r="AN38" s="79">
        <f t="shared" si="9"/>
        <v>33024.142857142855</v>
      </c>
      <c r="AO38" s="79">
        <f t="shared" si="24"/>
        <v>33024.142857142855</v>
      </c>
      <c r="AP38" s="79">
        <f t="shared" si="24"/>
        <v>33024.142857142855</v>
      </c>
      <c r="AQ38" s="79">
        <f t="shared" si="24"/>
        <v>33024.142857142855</v>
      </c>
      <c r="AR38" s="79">
        <f t="shared" si="24"/>
        <v>33024.142857142855</v>
      </c>
      <c r="AS38" s="79">
        <f t="shared" si="24"/>
        <v>33024.142857142855</v>
      </c>
      <c r="AT38" s="79">
        <f t="shared" si="11"/>
        <v>2752.0119047619046</v>
      </c>
      <c r="AV38" s="81">
        <f t="shared" si="17"/>
        <v>33024.142857142855</v>
      </c>
      <c r="AW38" s="75">
        <f t="shared" si="18"/>
        <v>63296.273809523802</v>
      </c>
      <c r="AX38" s="76">
        <f t="shared" si="19"/>
        <v>167872.72619047621</v>
      </c>
      <c r="AY38" s="81">
        <f t="shared" si="20"/>
        <v>22016.095238095237</v>
      </c>
      <c r="AZ38" s="77">
        <f t="shared" si="21"/>
        <v>85312.369047619039</v>
      </c>
      <c r="BA38" s="76">
        <f t="shared" si="22"/>
        <v>145856.63095238095</v>
      </c>
    </row>
    <row r="39" spans="1:53" s="80" customFormat="1" x14ac:dyDescent="0.25">
      <c r="A39" s="64">
        <v>2</v>
      </c>
      <c r="B39" s="65" t="s">
        <v>56</v>
      </c>
      <c r="C39" s="66">
        <v>52</v>
      </c>
      <c r="D39" s="66" t="s">
        <v>57</v>
      </c>
      <c r="E39" s="82" t="s">
        <v>91</v>
      </c>
      <c r="F39" s="82" t="s">
        <v>90</v>
      </c>
      <c r="G39" s="83">
        <v>2283</v>
      </c>
      <c r="H39" s="82" t="s">
        <v>60</v>
      </c>
      <c r="I39" s="82"/>
      <c r="J39" s="82"/>
      <c r="K39" s="84">
        <v>42794</v>
      </c>
      <c r="L39" s="68">
        <v>42398</v>
      </c>
      <c r="M39" s="68">
        <v>45320</v>
      </c>
      <c r="N39" s="68">
        <v>43313</v>
      </c>
      <c r="O39" s="149">
        <v>0</v>
      </c>
      <c r="P39" s="68"/>
      <c r="Q39" s="68" t="s">
        <v>269</v>
      </c>
      <c r="R39" s="69">
        <f t="shared" si="12"/>
        <v>84</v>
      </c>
      <c r="S39" s="82">
        <v>120</v>
      </c>
      <c r="T39" s="85">
        <v>26000</v>
      </c>
      <c r="U39" s="70">
        <v>2</v>
      </c>
      <c r="V39" s="70">
        <v>2019</v>
      </c>
      <c r="W39" s="66">
        <v>0</v>
      </c>
      <c r="X39" s="66">
        <v>0</v>
      </c>
      <c r="Y39" s="70">
        <f t="shared" si="1"/>
        <v>84</v>
      </c>
      <c r="Z39" s="69">
        <f t="shared" si="13"/>
        <v>23</v>
      </c>
      <c r="AA39" s="69">
        <f t="shared" si="14"/>
        <v>61</v>
      </c>
      <c r="AB39" s="69">
        <f t="shared" si="15"/>
        <v>27</v>
      </c>
      <c r="AC39" s="69">
        <f t="shared" si="23"/>
        <v>57</v>
      </c>
      <c r="AD39" s="69">
        <f t="shared" si="2"/>
        <v>309.52380952380952</v>
      </c>
      <c r="AE39" s="80">
        <v>0</v>
      </c>
      <c r="AF39" s="80">
        <f t="shared" si="3"/>
        <v>0</v>
      </c>
      <c r="AG39" s="80">
        <f t="shared" si="4"/>
        <v>0</v>
      </c>
      <c r="AH39" s="80">
        <f t="shared" si="5"/>
        <v>26000</v>
      </c>
      <c r="AI39" s="74">
        <f t="shared" si="16"/>
        <v>3404.7619047619046</v>
      </c>
      <c r="AJ39" s="75">
        <f t="shared" si="6"/>
        <v>3404.7619047619046</v>
      </c>
      <c r="AK39" s="76">
        <f t="shared" si="7"/>
        <v>22595.238095238095</v>
      </c>
      <c r="AL39" s="77"/>
      <c r="AM39" s="78">
        <f t="shared" si="8"/>
        <v>309.52380952380952</v>
      </c>
      <c r="AN39" s="79">
        <f t="shared" si="9"/>
        <v>3714.2857142857142</v>
      </c>
      <c r="AO39" s="79">
        <f t="shared" si="24"/>
        <v>3714.2857142857142</v>
      </c>
      <c r="AP39" s="79">
        <f t="shared" si="24"/>
        <v>3714.2857142857142</v>
      </c>
      <c r="AQ39" s="79">
        <f t="shared" si="24"/>
        <v>3714.2857142857142</v>
      </c>
      <c r="AR39" s="79">
        <f t="shared" si="24"/>
        <v>3714.2857142857142</v>
      </c>
      <c r="AS39" s="79">
        <f t="shared" si="24"/>
        <v>3714.2857142857142</v>
      </c>
      <c r="AT39" s="79">
        <f t="shared" si="11"/>
        <v>309.52380952380952</v>
      </c>
      <c r="AV39" s="81">
        <f t="shared" si="17"/>
        <v>3714.2857142857142</v>
      </c>
      <c r="AW39" s="75">
        <f t="shared" si="18"/>
        <v>7119.0476190476184</v>
      </c>
      <c r="AX39" s="76">
        <f t="shared" si="19"/>
        <v>18880.952380952382</v>
      </c>
      <c r="AY39" s="81">
        <f t="shared" si="20"/>
        <v>2476.1904761904761</v>
      </c>
      <c r="AZ39" s="77">
        <f t="shared" si="21"/>
        <v>9595.2380952380954</v>
      </c>
      <c r="BA39" s="76">
        <f t="shared" si="22"/>
        <v>16404.761904761905</v>
      </c>
    </row>
    <row r="40" spans="1:53" s="80" customFormat="1" x14ac:dyDescent="0.25">
      <c r="A40" s="64">
        <v>2</v>
      </c>
      <c r="B40" s="65" t="s">
        <v>56</v>
      </c>
      <c r="C40" s="66">
        <v>52</v>
      </c>
      <c r="D40" s="66" t="s">
        <v>57</v>
      </c>
      <c r="E40" s="82" t="s">
        <v>92</v>
      </c>
      <c r="F40" s="82" t="s">
        <v>90</v>
      </c>
      <c r="G40" s="83">
        <v>2283</v>
      </c>
      <c r="H40" s="82" t="s">
        <v>60</v>
      </c>
      <c r="I40" s="82"/>
      <c r="J40" s="82"/>
      <c r="K40" s="84">
        <v>42794</v>
      </c>
      <c r="L40" s="68">
        <v>42398</v>
      </c>
      <c r="M40" s="68">
        <v>45320</v>
      </c>
      <c r="N40" s="68">
        <v>43313</v>
      </c>
      <c r="O40" s="149">
        <v>0</v>
      </c>
      <c r="P40" s="68"/>
      <c r="Q40" s="68" t="s">
        <v>269</v>
      </c>
      <c r="R40" s="69">
        <f t="shared" si="12"/>
        <v>84</v>
      </c>
      <c r="S40" s="82">
        <v>120</v>
      </c>
      <c r="T40" s="85">
        <v>5500</v>
      </c>
      <c r="U40" s="70">
        <v>2</v>
      </c>
      <c r="V40" s="70">
        <v>2019</v>
      </c>
      <c r="W40" s="66">
        <v>0</v>
      </c>
      <c r="X40" s="66">
        <v>0</v>
      </c>
      <c r="Y40" s="70">
        <f t="shared" si="1"/>
        <v>84</v>
      </c>
      <c r="Z40" s="69">
        <f t="shared" si="13"/>
        <v>23</v>
      </c>
      <c r="AA40" s="69">
        <f t="shared" si="14"/>
        <v>61</v>
      </c>
      <c r="AB40" s="69">
        <f t="shared" si="15"/>
        <v>27</v>
      </c>
      <c r="AC40" s="69">
        <f t="shared" si="23"/>
        <v>57</v>
      </c>
      <c r="AD40" s="69">
        <f t="shared" si="2"/>
        <v>65.476190476190482</v>
      </c>
      <c r="AE40" s="80">
        <v>0</v>
      </c>
      <c r="AF40" s="80">
        <f t="shared" si="3"/>
        <v>0</v>
      </c>
      <c r="AG40" s="80">
        <f t="shared" si="4"/>
        <v>0</v>
      </c>
      <c r="AH40" s="80">
        <f t="shared" si="5"/>
        <v>5500</v>
      </c>
      <c r="AI40" s="74">
        <f t="shared" si="16"/>
        <v>720.2380952380953</v>
      </c>
      <c r="AJ40" s="75">
        <f t="shared" si="6"/>
        <v>720.2380952380953</v>
      </c>
      <c r="AK40" s="76">
        <f t="shared" si="7"/>
        <v>4779.7619047619046</v>
      </c>
      <c r="AL40" s="77"/>
      <c r="AM40" s="78">
        <f t="shared" si="8"/>
        <v>65.476190476190482</v>
      </c>
      <c r="AN40" s="79">
        <f t="shared" si="9"/>
        <v>785.71428571428578</v>
      </c>
      <c r="AO40" s="79">
        <f t="shared" ref="AO40:AS55" si="25">+AN40</f>
        <v>785.71428571428578</v>
      </c>
      <c r="AP40" s="79">
        <f t="shared" si="25"/>
        <v>785.71428571428578</v>
      </c>
      <c r="AQ40" s="79">
        <f t="shared" si="25"/>
        <v>785.71428571428578</v>
      </c>
      <c r="AR40" s="79">
        <f t="shared" si="25"/>
        <v>785.71428571428578</v>
      </c>
      <c r="AS40" s="79">
        <f t="shared" si="25"/>
        <v>785.71428571428578</v>
      </c>
      <c r="AT40" s="79">
        <f t="shared" si="11"/>
        <v>65.476190476190482</v>
      </c>
      <c r="AV40" s="81">
        <f t="shared" si="17"/>
        <v>785.71428571428578</v>
      </c>
      <c r="AW40" s="75">
        <f t="shared" si="18"/>
        <v>1505.9523809523812</v>
      </c>
      <c r="AX40" s="76">
        <f t="shared" si="19"/>
        <v>3994.0476190476188</v>
      </c>
      <c r="AY40" s="81">
        <f t="shared" si="20"/>
        <v>523.80952380952385</v>
      </c>
      <c r="AZ40" s="77">
        <f t="shared" si="21"/>
        <v>2029.761904761905</v>
      </c>
      <c r="BA40" s="76">
        <f t="shared" si="22"/>
        <v>3470.238095238095</v>
      </c>
    </row>
    <row r="41" spans="1:53" s="80" customFormat="1" x14ac:dyDescent="0.25">
      <c r="A41" s="64">
        <v>2</v>
      </c>
      <c r="B41" s="65" t="s">
        <v>56</v>
      </c>
      <c r="C41" s="66">
        <v>52</v>
      </c>
      <c r="D41" s="66" t="s">
        <v>57</v>
      </c>
      <c r="E41" s="82" t="s">
        <v>93</v>
      </c>
      <c r="F41" s="82" t="s">
        <v>90</v>
      </c>
      <c r="G41" s="83">
        <v>2283</v>
      </c>
      <c r="H41" s="82" t="s">
        <v>60</v>
      </c>
      <c r="I41" s="82"/>
      <c r="J41" s="82"/>
      <c r="K41" s="84">
        <v>42794</v>
      </c>
      <c r="L41" s="68">
        <v>42398</v>
      </c>
      <c r="M41" s="68">
        <v>45320</v>
      </c>
      <c r="N41" s="68">
        <v>43313</v>
      </c>
      <c r="O41" s="149">
        <v>0</v>
      </c>
      <c r="P41" s="68"/>
      <c r="Q41" s="68" t="s">
        <v>269</v>
      </c>
      <c r="R41" s="69">
        <f t="shared" si="12"/>
        <v>84</v>
      </c>
      <c r="S41" s="82">
        <v>120</v>
      </c>
      <c r="T41" s="85">
        <v>1900</v>
      </c>
      <c r="U41" s="70">
        <v>2</v>
      </c>
      <c r="V41" s="70">
        <v>2019</v>
      </c>
      <c r="W41" s="66">
        <v>0</v>
      </c>
      <c r="X41" s="66">
        <v>0</v>
      </c>
      <c r="Y41" s="70">
        <f t="shared" si="1"/>
        <v>84</v>
      </c>
      <c r="Z41" s="69">
        <f t="shared" si="13"/>
        <v>23</v>
      </c>
      <c r="AA41" s="69">
        <f t="shared" si="14"/>
        <v>61</v>
      </c>
      <c r="AB41" s="69">
        <f t="shared" si="15"/>
        <v>27</v>
      </c>
      <c r="AC41" s="69">
        <f t="shared" si="23"/>
        <v>57</v>
      </c>
      <c r="AD41" s="69">
        <f t="shared" si="2"/>
        <v>22.61904761904762</v>
      </c>
      <c r="AE41" s="80">
        <v>0</v>
      </c>
      <c r="AF41" s="80">
        <f t="shared" si="3"/>
        <v>0</v>
      </c>
      <c r="AG41" s="80">
        <f t="shared" si="4"/>
        <v>0</v>
      </c>
      <c r="AH41" s="80">
        <f t="shared" si="5"/>
        <v>1900</v>
      </c>
      <c r="AI41" s="74">
        <f t="shared" si="16"/>
        <v>248.80952380952382</v>
      </c>
      <c r="AJ41" s="75">
        <f t="shared" si="6"/>
        <v>248.80952380952382</v>
      </c>
      <c r="AK41" s="76">
        <f t="shared" si="7"/>
        <v>1651.1904761904761</v>
      </c>
      <c r="AL41" s="77"/>
      <c r="AM41" s="78">
        <f t="shared" si="8"/>
        <v>22.61904761904762</v>
      </c>
      <c r="AN41" s="79">
        <f t="shared" si="9"/>
        <v>271.42857142857144</v>
      </c>
      <c r="AO41" s="79">
        <f t="shared" si="25"/>
        <v>271.42857142857144</v>
      </c>
      <c r="AP41" s="79">
        <f t="shared" si="25"/>
        <v>271.42857142857144</v>
      </c>
      <c r="AQ41" s="79">
        <f t="shared" si="25"/>
        <v>271.42857142857144</v>
      </c>
      <c r="AR41" s="79">
        <f t="shared" si="25"/>
        <v>271.42857142857144</v>
      </c>
      <c r="AS41" s="79">
        <f t="shared" si="25"/>
        <v>271.42857142857144</v>
      </c>
      <c r="AT41" s="79">
        <f t="shared" si="11"/>
        <v>22.61904761904762</v>
      </c>
      <c r="AV41" s="81">
        <f t="shared" si="17"/>
        <v>271.42857142857144</v>
      </c>
      <c r="AW41" s="75">
        <f t="shared" si="18"/>
        <v>520.2380952380953</v>
      </c>
      <c r="AX41" s="76">
        <f t="shared" si="19"/>
        <v>1379.7619047619046</v>
      </c>
      <c r="AY41" s="81">
        <f t="shared" si="20"/>
        <v>180.95238095238096</v>
      </c>
      <c r="AZ41" s="77">
        <f t="shared" si="21"/>
        <v>701.19047619047626</v>
      </c>
      <c r="BA41" s="76">
        <f t="shared" si="22"/>
        <v>1198.8095238095239</v>
      </c>
    </row>
    <row r="42" spans="1:53" s="80" customFormat="1" x14ac:dyDescent="0.25">
      <c r="A42" s="64">
        <v>2</v>
      </c>
      <c r="B42" s="65" t="s">
        <v>56</v>
      </c>
      <c r="C42" s="66">
        <v>51</v>
      </c>
      <c r="D42" s="66" t="s">
        <v>57</v>
      </c>
      <c r="E42" s="82" t="s">
        <v>94</v>
      </c>
      <c r="F42" s="82" t="s">
        <v>90</v>
      </c>
      <c r="G42" s="83">
        <v>2282</v>
      </c>
      <c r="H42" s="82" t="s">
        <v>60</v>
      </c>
      <c r="I42" s="82"/>
      <c r="J42" s="82"/>
      <c r="K42" s="84">
        <v>42794</v>
      </c>
      <c r="L42" s="68">
        <v>42398</v>
      </c>
      <c r="M42" s="68">
        <v>45320</v>
      </c>
      <c r="N42" s="68">
        <v>43313</v>
      </c>
      <c r="O42" s="149">
        <v>0</v>
      </c>
      <c r="P42" s="68"/>
      <c r="Q42" s="68" t="s">
        <v>269</v>
      </c>
      <c r="R42" s="69">
        <f t="shared" si="12"/>
        <v>84</v>
      </c>
      <c r="S42" s="82">
        <v>120</v>
      </c>
      <c r="T42" s="85">
        <v>300966</v>
      </c>
      <c r="U42" s="70">
        <v>2</v>
      </c>
      <c r="V42" s="70">
        <v>2019</v>
      </c>
      <c r="W42" s="66">
        <v>0</v>
      </c>
      <c r="X42" s="66">
        <v>0</v>
      </c>
      <c r="Y42" s="70">
        <f t="shared" si="1"/>
        <v>84</v>
      </c>
      <c r="Z42" s="69">
        <f t="shared" si="13"/>
        <v>23</v>
      </c>
      <c r="AA42" s="69">
        <f t="shared" si="14"/>
        <v>61</v>
      </c>
      <c r="AB42" s="69">
        <f t="shared" si="15"/>
        <v>27</v>
      </c>
      <c r="AC42" s="69">
        <f t="shared" si="23"/>
        <v>57</v>
      </c>
      <c r="AD42" s="69">
        <f t="shared" si="2"/>
        <v>3582.9285714285716</v>
      </c>
      <c r="AE42" s="80">
        <v>0</v>
      </c>
      <c r="AF42" s="80">
        <f t="shared" si="3"/>
        <v>0</v>
      </c>
      <c r="AG42" s="80">
        <f t="shared" si="4"/>
        <v>0</v>
      </c>
      <c r="AH42" s="80">
        <f t="shared" si="5"/>
        <v>300966</v>
      </c>
      <c r="AI42" s="74">
        <f t="shared" si="16"/>
        <v>39412.21428571429</v>
      </c>
      <c r="AJ42" s="75">
        <f t="shared" si="6"/>
        <v>39412.21428571429</v>
      </c>
      <c r="AK42" s="76">
        <f t="shared" si="7"/>
        <v>261553.78571428571</v>
      </c>
      <c r="AL42" s="77"/>
      <c r="AM42" s="78">
        <f t="shared" si="8"/>
        <v>3582.9285714285716</v>
      </c>
      <c r="AN42" s="79">
        <f t="shared" si="9"/>
        <v>42995.142857142855</v>
      </c>
      <c r="AO42" s="79">
        <f t="shared" si="25"/>
        <v>42995.142857142855</v>
      </c>
      <c r="AP42" s="79">
        <f t="shared" si="25"/>
        <v>42995.142857142855</v>
      </c>
      <c r="AQ42" s="79">
        <f t="shared" si="25"/>
        <v>42995.142857142855</v>
      </c>
      <c r="AR42" s="79">
        <f t="shared" si="25"/>
        <v>42995.142857142855</v>
      </c>
      <c r="AS42" s="79">
        <f t="shared" si="25"/>
        <v>42995.142857142855</v>
      </c>
      <c r="AT42" s="79">
        <f t="shared" si="11"/>
        <v>3582.9285714285716</v>
      </c>
      <c r="AV42" s="81">
        <f t="shared" si="17"/>
        <v>42995.142857142855</v>
      </c>
      <c r="AW42" s="75">
        <f t="shared" si="18"/>
        <v>82407.357142857145</v>
      </c>
      <c r="AX42" s="76">
        <f t="shared" si="19"/>
        <v>218558.64285714284</v>
      </c>
      <c r="AY42" s="81">
        <f t="shared" si="20"/>
        <v>28663.428571428572</v>
      </c>
      <c r="AZ42" s="77">
        <f t="shared" si="21"/>
        <v>111070.78571428571</v>
      </c>
      <c r="BA42" s="76">
        <f t="shared" si="22"/>
        <v>189895.21428571429</v>
      </c>
    </row>
    <row r="43" spans="1:53" s="80" customFormat="1" x14ac:dyDescent="0.25">
      <c r="A43" s="64">
        <v>2</v>
      </c>
      <c r="B43" s="89" t="s">
        <v>56</v>
      </c>
      <c r="C43" s="66">
        <v>51</v>
      </c>
      <c r="D43" s="66" t="s">
        <v>57</v>
      </c>
      <c r="E43" s="82" t="s">
        <v>91</v>
      </c>
      <c r="F43" s="82" t="s">
        <v>90</v>
      </c>
      <c r="G43" s="83">
        <v>2282</v>
      </c>
      <c r="H43" s="82" t="s">
        <v>60</v>
      </c>
      <c r="I43" s="82"/>
      <c r="J43" s="82"/>
      <c r="K43" s="84">
        <v>42794</v>
      </c>
      <c r="L43" s="68">
        <v>42398</v>
      </c>
      <c r="M43" s="68">
        <v>45320</v>
      </c>
      <c r="N43" s="68">
        <v>43313</v>
      </c>
      <c r="O43" s="149">
        <v>0</v>
      </c>
      <c r="P43" s="68"/>
      <c r="Q43" s="68" t="s">
        <v>269</v>
      </c>
      <c r="R43" s="69">
        <f t="shared" si="12"/>
        <v>84</v>
      </c>
      <c r="S43" s="82">
        <v>120</v>
      </c>
      <c r="T43" s="85">
        <v>26000</v>
      </c>
      <c r="U43" s="70">
        <v>2</v>
      </c>
      <c r="V43" s="70">
        <v>2019</v>
      </c>
      <c r="W43" s="66">
        <v>0</v>
      </c>
      <c r="X43" s="66">
        <v>0</v>
      </c>
      <c r="Y43" s="70">
        <f t="shared" si="1"/>
        <v>84</v>
      </c>
      <c r="Z43" s="69">
        <f t="shared" si="13"/>
        <v>23</v>
      </c>
      <c r="AA43" s="69">
        <f t="shared" si="14"/>
        <v>61</v>
      </c>
      <c r="AB43" s="69">
        <f t="shared" si="15"/>
        <v>27</v>
      </c>
      <c r="AC43" s="69">
        <f t="shared" si="23"/>
        <v>57</v>
      </c>
      <c r="AD43" s="69">
        <f t="shared" si="2"/>
        <v>309.52380952380952</v>
      </c>
      <c r="AE43" s="80">
        <v>0</v>
      </c>
      <c r="AF43" s="80">
        <f t="shared" si="3"/>
        <v>0</v>
      </c>
      <c r="AG43" s="80">
        <f t="shared" si="4"/>
        <v>0</v>
      </c>
      <c r="AH43" s="80">
        <f t="shared" si="5"/>
        <v>26000</v>
      </c>
      <c r="AI43" s="74">
        <f t="shared" si="16"/>
        <v>3404.7619047619046</v>
      </c>
      <c r="AJ43" s="75">
        <f t="shared" si="6"/>
        <v>3404.7619047619046</v>
      </c>
      <c r="AK43" s="76">
        <f t="shared" si="7"/>
        <v>22595.238095238095</v>
      </c>
      <c r="AL43" s="77"/>
      <c r="AM43" s="78">
        <f t="shared" si="8"/>
        <v>309.52380952380952</v>
      </c>
      <c r="AN43" s="79">
        <f t="shared" si="9"/>
        <v>3714.2857142857142</v>
      </c>
      <c r="AO43" s="79">
        <f t="shared" si="25"/>
        <v>3714.2857142857142</v>
      </c>
      <c r="AP43" s="79">
        <f t="shared" si="25"/>
        <v>3714.2857142857142</v>
      </c>
      <c r="AQ43" s="79">
        <f t="shared" si="25"/>
        <v>3714.2857142857142</v>
      </c>
      <c r="AR43" s="79">
        <f t="shared" si="25"/>
        <v>3714.2857142857142</v>
      </c>
      <c r="AS43" s="79">
        <f t="shared" si="25"/>
        <v>3714.2857142857142</v>
      </c>
      <c r="AT43" s="79">
        <f t="shared" si="11"/>
        <v>309.52380952380952</v>
      </c>
      <c r="AV43" s="81">
        <f t="shared" si="17"/>
        <v>3714.2857142857142</v>
      </c>
      <c r="AW43" s="75">
        <f t="shared" si="18"/>
        <v>7119.0476190476184</v>
      </c>
      <c r="AX43" s="76">
        <f t="shared" si="19"/>
        <v>18880.952380952382</v>
      </c>
      <c r="AY43" s="81">
        <f t="shared" si="20"/>
        <v>2476.1904761904761</v>
      </c>
      <c r="AZ43" s="77">
        <f t="shared" si="21"/>
        <v>9595.2380952380954</v>
      </c>
      <c r="BA43" s="76">
        <f t="shared" si="22"/>
        <v>16404.761904761905</v>
      </c>
    </row>
    <row r="44" spans="1:53" s="80" customFormat="1" x14ac:dyDescent="0.25">
      <c r="A44" s="64">
        <v>2</v>
      </c>
      <c r="B44" s="65" t="s">
        <v>56</v>
      </c>
      <c r="C44" s="66">
        <v>51</v>
      </c>
      <c r="D44" s="66" t="s">
        <v>57</v>
      </c>
      <c r="E44" s="82" t="s">
        <v>92</v>
      </c>
      <c r="F44" s="82" t="s">
        <v>90</v>
      </c>
      <c r="G44" s="83">
        <v>2282</v>
      </c>
      <c r="H44" s="82" t="s">
        <v>60</v>
      </c>
      <c r="I44" s="82"/>
      <c r="J44" s="82"/>
      <c r="K44" s="84">
        <v>42794</v>
      </c>
      <c r="L44" s="68">
        <v>42398</v>
      </c>
      <c r="M44" s="68">
        <v>45320</v>
      </c>
      <c r="N44" s="68">
        <v>43313</v>
      </c>
      <c r="O44" s="149">
        <v>0</v>
      </c>
      <c r="P44" s="68"/>
      <c r="Q44" s="68" t="s">
        <v>269</v>
      </c>
      <c r="R44" s="69">
        <f t="shared" si="12"/>
        <v>84</v>
      </c>
      <c r="S44" s="82">
        <v>120</v>
      </c>
      <c r="T44" s="85">
        <v>5500</v>
      </c>
      <c r="U44" s="70">
        <v>2</v>
      </c>
      <c r="V44" s="70">
        <v>2019</v>
      </c>
      <c r="W44" s="66">
        <v>0</v>
      </c>
      <c r="X44" s="66">
        <v>0</v>
      </c>
      <c r="Y44" s="70">
        <f t="shared" si="1"/>
        <v>84</v>
      </c>
      <c r="Z44" s="69">
        <f t="shared" si="13"/>
        <v>23</v>
      </c>
      <c r="AA44" s="69">
        <f t="shared" si="14"/>
        <v>61</v>
      </c>
      <c r="AB44" s="69">
        <f t="shared" si="15"/>
        <v>27</v>
      </c>
      <c r="AC44" s="69">
        <f t="shared" si="23"/>
        <v>57</v>
      </c>
      <c r="AD44" s="69">
        <f t="shared" si="2"/>
        <v>65.476190476190482</v>
      </c>
      <c r="AE44" s="80">
        <v>0</v>
      </c>
      <c r="AF44" s="80">
        <f t="shared" si="3"/>
        <v>0</v>
      </c>
      <c r="AG44" s="80">
        <f t="shared" si="4"/>
        <v>0</v>
      </c>
      <c r="AH44" s="80">
        <f t="shared" si="5"/>
        <v>5500</v>
      </c>
      <c r="AI44" s="74">
        <f t="shared" si="16"/>
        <v>720.2380952380953</v>
      </c>
      <c r="AJ44" s="75">
        <f t="shared" si="6"/>
        <v>720.2380952380953</v>
      </c>
      <c r="AK44" s="76">
        <f t="shared" si="7"/>
        <v>4779.7619047619046</v>
      </c>
      <c r="AL44" s="77"/>
      <c r="AM44" s="78">
        <f t="shared" si="8"/>
        <v>65.476190476190482</v>
      </c>
      <c r="AN44" s="79">
        <f t="shared" si="9"/>
        <v>785.71428571428578</v>
      </c>
      <c r="AO44" s="79">
        <f t="shared" si="25"/>
        <v>785.71428571428578</v>
      </c>
      <c r="AP44" s="79">
        <f t="shared" si="25"/>
        <v>785.71428571428578</v>
      </c>
      <c r="AQ44" s="79">
        <f t="shared" si="25"/>
        <v>785.71428571428578</v>
      </c>
      <c r="AR44" s="79">
        <f t="shared" si="25"/>
        <v>785.71428571428578</v>
      </c>
      <c r="AS44" s="79">
        <f t="shared" si="25"/>
        <v>785.71428571428578</v>
      </c>
      <c r="AT44" s="79">
        <f t="shared" si="11"/>
        <v>65.476190476190482</v>
      </c>
      <c r="AV44" s="81">
        <f t="shared" si="17"/>
        <v>785.71428571428578</v>
      </c>
      <c r="AW44" s="75">
        <f t="shared" si="18"/>
        <v>1505.9523809523812</v>
      </c>
      <c r="AX44" s="76">
        <f t="shared" si="19"/>
        <v>3994.0476190476188</v>
      </c>
      <c r="AY44" s="81">
        <f t="shared" si="20"/>
        <v>523.80952380952385</v>
      </c>
      <c r="AZ44" s="77">
        <f t="shared" si="21"/>
        <v>2029.761904761905</v>
      </c>
      <c r="BA44" s="76">
        <f t="shared" si="22"/>
        <v>3470.238095238095</v>
      </c>
    </row>
    <row r="45" spans="1:53" s="80" customFormat="1" x14ac:dyDescent="0.25">
      <c r="A45" s="64">
        <v>2</v>
      </c>
      <c r="B45" s="65" t="s">
        <v>56</v>
      </c>
      <c r="C45" s="66">
        <v>51</v>
      </c>
      <c r="D45" s="66" t="s">
        <v>57</v>
      </c>
      <c r="E45" s="82" t="s">
        <v>93</v>
      </c>
      <c r="F45" s="82" t="s">
        <v>90</v>
      </c>
      <c r="G45" s="83">
        <v>2282</v>
      </c>
      <c r="H45" s="82" t="s">
        <v>60</v>
      </c>
      <c r="I45" s="82"/>
      <c r="J45" s="82"/>
      <c r="K45" s="84">
        <v>42794</v>
      </c>
      <c r="L45" s="68">
        <v>42398</v>
      </c>
      <c r="M45" s="68">
        <v>45320</v>
      </c>
      <c r="N45" s="68">
        <v>43313</v>
      </c>
      <c r="O45" s="149">
        <v>0</v>
      </c>
      <c r="P45" s="68"/>
      <c r="Q45" s="68" t="s">
        <v>269</v>
      </c>
      <c r="R45" s="69">
        <f t="shared" si="12"/>
        <v>84</v>
      </c>
      <c r="S45" s="82">
        <v>120</v>
      </c>
      <c r="T45" s="85">
        <v>1900</v>
      </c>
      <c r="U45" s="70">
        <v>2</v>
      </c>
      <c r="V45" s="70">
        <v>2019</v>
      </c>
      <c r="W45" s="66">
        <v>0</v>
      </c>
      <c r="X45" s="66">
        <v>0</v>
      </c>
      <c r="Y45" s="70">
        <f t="shared" si="1"/>
        <v>84</v>
      </c>
      <c r="Z45" s="69">
        <f t="shared" si="13"/>
        <v>23</v>
      </c>
      <c r="AA45" s="69">
        <f t="shared" si="14"/>
        <v>61</v>
      </c>
      <c r="AB45" s="69">
        <f t="shared" si="15"/>
        <v>27</v>
      </c>
      <c r="AC45" s="69">
        <f t="shared" si="23"/>
        <v>57</v>
      </c>
      <c r="AD45" s="69">
        <f t="shared" si="2"/>
        <v>22.61904761904762</v>
      </c>
      <c r="AE45" s="80">
        <v>0</v>
      </c>
      <c r="AF45" s="80">
        <f t="shared" si="3"/>
        <v>0</v>
      </c>
      <c r="AG45" s="80">
        <f t="shared" si="4"/>
        <v>0</v>
      </c>
      <c r="AH45" s="80">
        <f t="shared" si="5"/>
        <v>1900</v>
      </c>
      <c r="AI45" s="74">
        <f t="shared" si="16"/>
        <v>248.80952380952382</v>
      </c>
      <c r="AJ45" s="75">
        <f t="shared" si="6"/>
        <v>248.80952380952382</v>
      </c>
      <c r="AK45" s="76">
        <f t="shared" si="7"/>
        <v>1651.1904761904761</v>
      </c>
      <c r="AL45" s="77"/>
      <c r="AM45" s="78">
        <f t="shared" si="8"/>
        <v>22.61904761904762</v>
      </c>
      <c r="AN45" s="79">
        <f t="shared" si="9"/>
        <v>271.42857142857144</v>
      </c>
      <c r="AO45" s="79">
        <f t="shared" si="25"/>
        <v>271.42857142857144</v>
      </c>
      <c r="AP45" s="79">
        <f t="shared" si="25"/>
        <v>271.42857142857144</v>
      </c>
      <c r="AQ45" s="79">
        <f t="shared" si="25"/>
        <v>271.42857142857144</v>
      </c>
      <c r="AR45" s="79">
        <f t="shared" si="25"/>
        <v>271.42857142857144</v>
      </c>
      <c r="AS45" s="79">
        <f t="shared" si="25"/>
        <v>271.42857142857144</v>
      </c>
      <c r="AT45" s="79">
        <f t="shared" si="11"/>
        <v>22.61904761904762</v>
      </c>
      <c r="AV45" s="81">
        <f t="shared" si="17"/>
        <v>271.42857142857144</v>
      </c>
      <c r="AW45" s="75">
        <f t="shared" si="18"/>
        <v>520.2380952380953</v>
      </c>
      <c r="AX45" s="76">
        <f t="shared" si="19"/>
        <v>1379.7619047619046</v>
      </c>
      <c r="AY45" s="81">
        <f t="shared" si="20"/>
        <v>180.95238095238096</v>
      </c>
      <c r="AZ45" s="77">
        <f t="shared" si="21"/>
        <v>701.19047619047626</v>
      </c>
      <c r="BA45" s="76">
        <f t="shared" si="22"/>
        <v>1198.8095238095239</v>
      </c>
    </row>
    <row r="46" spans="1:53" s="80" customFormat="1" x14ac:dyDescent="0.25">
      <c r="A46" s="64">
        <v>2</v>
      </c>
      <c r="B46" s="65" t="s">
        <v>56</v>
      </c>
      <c r="C46" s="66">
        <v>50</v>
      </c>
      <c r="D46" s="66" t="s">
        <v>57</v>
      </c>
      <c r="E46" s="82" t="s">
        <v>95</v>
      </c>
      <c r="F46" s="82" t="s">
        <v>90</v>
      </c>
      <c r="G46" s="83">
        <v>2281</v>
      </c>
      <c r="H46" s="82" t="s">
        <v>60</v>
      </c>
      <c r="I46" s="82"/>
      <c r="J46" s="82"/>
      <c r="K46" s="84">
        <v>42794</v>
      </c>
      <c r="L46" s="68">
        <v>42398</v>
      </c>
      <c r="M46" s="68">
        <v>45320</v>
      </c>
      <c r="N46" s="68">
        <v>43313</v>
      </c>
      <c r="O46" s="149">
        <v>0</v>
      </c>
      <c r="P46" s="68"/>
      <c r="Q46" s="68" t="s">
        <v>269</v>
      </c>
      <c r="R46" s="69">
        <f t="shared" si="12"/>
        <v>84</v>
      </c>
      <c r="S46" s="82">
        <v>120</v>
      </c>
      <c r="T46" s="85">
        <v>399791</v>
      </c>
      <c r="U46" s="70">
        <v>2</v>
      </c>
      <c r="V46" s="70">
        <v>2019</v>
      </c>
      <c r="W46" s="66">
        <v>0</v>
      </c>
      <c r="X46" s="66">
        <v>0</v>
      </c>
      <c r="Y46" s="70">
        <f t="shared" si="1"/>
        <v>84</v>
      </c>
      <c r="Z46" s="69">
        <f t="shared" si="13"/>
        <v>23</v>
      </c>
      <c r="AA46" s="69">
        <f t="shared" si="14"/>
        <v>61</v>
      </c>
      <c r="AB46" s="69">
        <f t="shared" si="15"/>
        <v>27</v>
      </c>
      <c r="AC46" s="69">
        <f t="shared" si="23"/>
        <v>57</v>
      </c>
      <c r="AD46" s="69">
        <f t="shared" si="2"/>
        <v>4759.416666666667</v>
      </c>
      <c r="AE46" s="80">
        <v>0</v>
      </c>
      <c r="AF46" s="80">
        <f t="shared" si="3"/>
        <v>0</v>
      </c>
      <c r="AG46" s="80">
        <f t="shared" si="4"/>
        <v>0</v>
      </c>
      <c r="AH46" s="80">
        <f t="shared" si="5"/>
        <v>399791</v>
      </c>
      <c r="AI46" s="74">
        <f t="shared" si="16"/>
        <v>52353.583333333336</v>
      </c>
      <c r="AJ46" s="75">
        <f t="shared" si="6"/>
        <v>52353.583333333336</v>
      </c>
      <c r="AK46" s="76">
        <f t="shared" si="7"/>
        <v>347437.41666666669</v>
      </c>
      <c r="AL46" s="77"/>
      <c r="AM46" s="78">
        <f t="shared" si="8"/>
        <v>4759.416666666667</v>
      </c>
      <c r="AN46" s="79">
        <f t="shared" si="9"/>
        <v>57113</v>
      </c>
      <c r="AO46" s="79">
        <f t="shared" si="25"/>
        <v>57113</v>
      </c>
      <c r="AP46" s="79">
        <f t="shared" si="25"/>
        <v>57113</v>
      </c>
      <c r="AQ46" s="79">
        <f t="shared" si="25"/>
        <v>57113</v>
      </c>
      <c r="AR46" s="79">
        <f t="shared" si="25"/>
        <v>57113</v>
      </c>
      <c r="AS46" s="79">
        <f t="shared" si="25"/>
        <v>57113</v>
      </c>
      <c r="AT46" s="79">
        <f t="shared" si="11"/>
        <v>4759.416666666667</v>
      </c>
      <c r="AV46" s="81">
        <f t="shared" si="17"/>
        <v>57113</v>
      </c>
      <c r="AW46" s="75">
        <f t="shared" si="18"/>
        <v>109466.58333333334</v>
      </c>
      <c r="AX46" s="76">
        <f t="shared" si="19"/>
        <v>290324.41666666663</v>
      </c>
      <c r="AY46" s="81">
        <f t="shared" si="20"/>
        <v>38075.333333333336</v>
      </c>
      <c r="AZ46" s="77">
        <f t="shared" si="21"/>
        <v>147541.91666666669</v>
      </c>
      <c r="BA46" s="76">
        <f t="shared" si="22"/>
        <v>252249.08333333331</v>
      </c>
    </row>
    <row r="47" spans="1:53" s="80" customFormat="1" x14ac:dyDescent="0.25">
      <c r="A47" s="64">
        <v>2</v>
      </c>
      <c r="B47" s="65" t="s">
        <v>56</v>
      </c>
      <c r="C47" s="66">
        <v>50</v>
      </c>
      <c r="D47" s="66" t="s">
        <v>57</v>
      </c>
      <c r="E47" s="82" t="s">
        <v>91</v>
      </c>
      <c r="F47" s="82" t="s">
        <v>90</v>
      </c>
      <c r="G47" s="83">
        <v>2281</v>
      </c>
      <c r="H47" s="82" t="s">
        <v>60</v>
      </c>
      <c r="I47" s="82"/>
      <c r="J47" s="82"/>
      <c r="K47" s="84">
        <v>42794</v>
      </c>
      <c r="L47" s="68">
        <v>42398</v>
      </c>
      <c r="M47" s="68">
        <v>45320</v>
      </c>
      <c r="N47" s="68">
        <v>43313</v>
      </c>
      <c r="O47" s="149">
        <v>0</v>
      </c>
      <c r="P47" s="68"/>
      <c r="Q47" s="68" t="s">
        <v>269</v>
      </c>
      <c r="R47" s="69">
        <f t="shared" si="12"/>
        <v>84</v>
      </c>
      <c r="S47" s="82">
        <v>120</v>
      </c>
      <c r="T47" s="85">
        <v>26000</v>
      </c>
      <c r="U47" s="70">
        <v>2</v>
      </c>
      <c r="V47" s="70">
        <v>2019</v>
      </c>
      <c r="W47" s="66">
        <v>0</v>
      </c>
      <c r="X47" s="66">
        <v>0</v>
      </c>
      <c r="Y47" s="70">
        <f t="shared" si="1"/>
        <v>84</v>
      </c>
      <c r="Z47" s="69">
        <f t="shared" si="13"/>
        <v>23</v>
      </c>
      <c r="AA47" s="69">
        <f t="shared" si="14"/>
        <v>61</v>
      </c>
      <c r="AB47" s="69">
        <f t="shared" si="15"/>
        <v>27</v>
      </c>
      <c r="AC47" s="69">
        <f t="shared" si="23"/>
        <v>57</v>
      </c>
      <c r="AD47" s="69">
        <f t="shared" si="2"/>
        <v>309.52380952380952</v>
      </c>
      <c r="AE47" s="80">
        <v>0</v>
      </c>
      <c r="AF47" s="80">
        <f t="shared" si="3"/>
        <v>0</v>
      </c>
      <c r="AG47" s="80">
        <f t="shared" si="4"/>
        <v>0</v>
      </c>
      <c r="AH47" s="80">
        <f t="shared" si="5"/>
        <v>26000</v>
      </c>
      <c r="AI47" s="74">
        <f t="shared" si="16"/>
        <v>3404.7619047619046</v>
      </c>
      <c r="AJ47" s="75">
        <f t="shared" si="6"/>
        <v>3404.7619047619046</v>
      </c>
      <c r="AK47" s="76">
        <f t="shared" si="7"/>
        <v>22595.238095238095</v>
      </c>
      <c r="AL47" s="77"/>
      <c r="AM47" s="78">
        <f t="shared" si="8"/>
        <v>309.52380952380952</v>
      </c>
      <c r="AN47" s="79">
        <f t="shared" si="9"/>
        <v>3714.2857142857142</v>
      </c>
      <c r="AO47" s="79">
        <f t="shared" si="25"/>
        <v>3714.2857142857142</v>
      </c>
      <c r="AP47" s="79">
        <f t="shared" si="25"/>
        <v>3714.2857142857142</v>
      </c>
      <c r="AQ47" s="79">
        <f t="shared" si="25"/>
        <v>3714.2857142857142</v>
      </c>
      <c r="AR47" s="79">
        <f t="shared" si="25"/>
        <v>3714.2857142857142</v>
      </c>
      <c r="AS47" s="79">
        <f t="shared" si="25"/>
        <v>3714.2857142857142</v>
      </c>
      <c r="AT47" s="79">
        <f t="shared" si="11"/>
        <v>309.52380952380952</v>
      </c>
      <c r="AV47" s="81">
        <f t="shared" si="17"/>
        <v>3714.2857142857142</v>
      </c>
      <c r="AW47" s="75">
        <f t="shared" si="18"/>
        <v>7119.0476190476184</v>
      </c>
      <c r="AX47" s="76">
        <f t="shared" si="19"/>
        <v>18880.952380952382</v>
      </c>
      <c r="AY47" s="81">
        <f t="shared" si="20"/>
        <v>2476.1904761904761</v>
      </c>
      <c r="AZ47" s="77">
        <f t="shared" si="21"/>
        <v>9595.2380952380954</v>
      </c>
      <c r="BA47" s="76">
        <f t="shared" si="22"/>
        <v>16404.761904761905</v>
      </c>
    </row>
    <row r="48" spans="1:53" s="80" customFormat="1" x14ac:dyDescent="0.25">
      <c r="A48" s="64">
        <v>2</v>
      </c>
      <c r="B48" s="65" t="s">
        <v>56</v>
      </c>
      <c r="C48" s="66">
        <v>50</v>
      </c>
      <c r="D48" s="66" t="s">
        <v>57</v>
      </c>
      <c r="E48" s="82" t="s">
        <v>92</v>
      </c>
      <c r="F48" s="82" t="s">
        <v>90</v>
      </c>
      <c r="G48" s="83">
        <v>2281</v>
      </c>
      <c r="H48" s="82" t="s">
        <v>60</v>
      </c>
      <c r="I48" s="82"/>
      <c r="J48" s="82"/>
      <c r="K48" s="84">
        <v>42794</v>
      </c>
      <c r="L48" s="68">
        <v>42398</v>
      </c>
      <c r="M48" s="68">
        <v>45320</v>
      </c>
      <c r="N48" s="68">
        <v>43313</v>
      </c>
      <c r="O48" s="149">
        <v>0</v>
      </c>
      <c r="P48" s="68"/>
      <c r="Q48" s="68" t="s">
        <v>269</v>
      </c>
      <c r="R48" s="69">
        <f t="shared" si="12"/>
        <v>84</v>
      </c>
      <c r="S48" s="82">
        <v>120</v>
      </c>
      <c r="T48" s="85">
        <v>5500</v>
      </c>
      <c r="U48" s="70">
        <v>2</v>
      </c>
      <c r="V48" s="70">
        <v>2019</v>
      </c>
      <c r="W48" s="66">
        <v>0</v>
      </c>
      <c r="X48" s="66">
        <v>0</v>
      </c>
      <c r="Y48" s="70">
        <f t="shared" si="1"/>
        <v>84</v>
      </c>
      <c r="Z48" s="69">
        <f t="shared" si="13"/>
        <v>23</v>
      </c>
      <c r="AA48" s="69">
        <f t="shared" si="14"/>
        <v>61</v>
      </c>
      <c r="AB48" s="69">
        <f t="shared" si="15"/>
        <v>27</v>
      </c>
      <c r="AC48" s="69">
        <f t="shared" si="23"/>
        <v>57</v>
      </c>
      <c r="AD48" s="69">
        <f t="shared" si="2"/>
        <v>65.476190476190482</v>
      </c>
      <c r="AE48" s="80">
        <v>0</v>
      </c>
      <c r="AF48" s="80">
        <f t="shared" si="3"/>
        <v>0</v>
      </c>
      <c r="AG48" s="80">
        <f t="shared" si="4"/>
        <v>0</v>
      </c>
      <c r="AH48" s="80">
        <f t="shared" si="5"/>
        <v>5500</v>
      </c>
      <c r="AI48" s="74">
        <f t="shared" si="16"/>
        <v>720.2380952380953</v>
      </c>
      <c r="AJ48" s="75">
        <f t="shared" si="6"/>
        <v>720.2380952380953</v>
      </c>
      <c r="AK48" s="76">
        <f t="shared" si="7"/>
        <v>4779.7619047619046</v>
      </c>
      <c r="AL48" s="77"/>
      <c r="AM48" s="78">
        <f t="shared" si="8"/>
        <v>65.476190476190482</v>
      </c>
      <c r="AN48" s="79">
        <f t="shared" si="9"/>
        <v>785.71428571428578</v>
      </c>
      <c r="AO48" s="79">
        <f t="shared" si="25"/>
        <v>785.71428571428578</v>
      </c>
      <c r="AP48" s="79">
        <f t="shared" si="25"/>
        <v>785.71428571428578</v>
      </c>
      <c r="AQ48" s="79">
        <f t="shared" si="25"/>
        <v>785.71428571428578</v>
      </c>
      <c r="AR48" s="79">
        <f t="shared" si="25"/>
        <v>785.71428571428578</v>
      </c>
      <c r="AS48" s="79">
        <f t="shared" si="25"/>
        <v>785.71428571428578</v>
      </c>
      <c r="AT48" s="79">
        <f t="shared" si="11"/>
        <v>65.476190476190482</v>
      </c>
      <c r="AV48" s="81">
        <f t="shared" si="17"/>
        <v>785.71428571428578</v>
      </c>
      <c r="AW48" s="75">
        <f t="shared" si="18"/>
        <v>1505.9523809523812</v>
      </c>
      <c r="AX48" s="76">
        <f t="shared" si="19"/>
        <v>3994.0476190476188</v>
      </c>
      <c r="AY48" s="81">
        <f t="shared" si="20"/>
        <v>523.80952380952385</v>
      </c>
      <c r="AZ48" s="77">
        <f t="shared" si="21"/>
        <v>2029.761904761905</v>
      </c>
      <c r="BA48" s="76">
        <f t="shared" si="22"/>
        <v>3470.238095238095</v>
      </c>
    </row>
    <row r="49" spans="1:53" s="80" customFormat="1" x14ac:dyDescent="0.25">
      <c r="A49" s="64">
        <v>2</v>
      </c>
      <c r="B49" s="65" t="s">
        <v>56</v>
      </c>
      <c r="C49" s="66">
        <v>50</v>
      </c>
      <c r="D49" s="66" t="s">
        <v>57</v>
      </c>
      <c r="E49" s="82" t="s">
        <v>93</v>
      </c>
      <c r="F49" s="82" t="s">
        <v>90</v>
      </c>
      <c r="G49" s="83">
        <v>2281</v>
      </c>
      <c r="H49" s="82" t="s">
        <v>60</v>
      </c>
      <c r="I49" s="82"/>
      <c r="J49" s="82"/>
      <c r="K49" s="84">
        <v>42794</v>
      </c>
      <c r="L49" s="68">
        <v>42398</v>
      </c>
      <c r="M49" s="68">
        <v>45320</v>
      </c>
      <c r="N49" s="68">
        <v>43313</v>
      </c>
      <c r="O49" s="149">
        <v>0</v>
      </c>
      <c r="P49" s="68"/>
      <c r="Q49" s="68" t="s">
        <v>269</v>
      </c>
      <c r="R49" s="69">
        <f t="shared" si="12"/>
        <v>84</v>
      </c>
      <c r="S49" s="82">
        <v>120</v>
      </c>
      <c r="T49" s="85">
        <v>1900</v>
      </c>
      <c r="U49" s="70">
        <v>2</v>
      </c>
      <c r="V49" s="70">
        <v>2019</v>
      </c>
      <c r="W49" s="66">
        <v>0</v>
      </c>
      <c r="X49" s="66">
        <v>0</v>
      </c>
      <c r="Y49" s="70">
        <f t="shared" si="1"/>
        <v>84</v>
      </c>
      <c r="Z49" s="69">
        <f t="shared" si="13"/>
        <v>23</v>
      </c>
      <c r="AA49" s="69">
        <f t="shared" si="14"/>
        <v>61</v>
      </c>
      <c r="AB49" s="69">
        <f t="shared" si="15"/>
        <v>27</v>
      </c>
      <c r="AC49" s="69">
        <f t="shared" si="23"/>
        <v>57</v>
      </c>
      <c r="AD49" s="69">
        <f t="shared" si="2"/>
        <v>22.61904761904762</v>
      </c>
      <c r="AE49" s="80">
        <v>0</v>
      </c>
      <c r="AF49" s="80">
        <f t="shared" si="3"/>
        <v>0</v>
      </c>
      <c r="AG49" s="80">
        <f t="shared" si="4"/>
        <v>0</v>
      </c>
      <c r="AH49" s="80">
        <f t="shared" si="5"/>
        <v>1900</v>
      </c>
      <c r="AI49" s="74">
        <f t="shared" si="16"/>
        <v>248.80952380952382</v>
      </c>
      <c r="AJ49" s="75">
        <f t="shared" si="6"/>
        <v>248.80952380952382</v>
      </c>
      <c r="AK49" s="76">
        <f t="shared" si="7"/>
        <v>1651.1904761904761</v>
      </c>
      <c r="AL49" s="77"/>
      <c r="AM49" s="78">
        <f t="shared" si="8"/>
        <v>22.61904761904762</v>
      </c>
      <c r="AN49" s="79">
        <f t="shared" si="9"/>
        <v>271.42857142857144</v>
      </c>
      <c r="AO49" s="79">
        <f t="shared" si="25"/>
        <v>271.42857142857144</v>
      </c>
      <c r="AP49" s="79">
        <f t="shared" si="25"/>
        <v>271.42857142857144</v>
      </c>
      <c r="AQ49" s="79">
        <f t="shared" si="25"/>
        <v>271.42857142857144</v>
      </c>
      <c r="AR49" s="79">
        <f t="shared" si="25"/>
        <v>271.42857142857144</v>
      </c>
      <c r="AS49" s="79">
        <f t="shared" si="25"/>
        <v>271.42857142857144</v>
      </c>
      <c r="AT49" s="79">
        <f t="shared" si="11"/>
        <v>22.61904761904762</v>
      </c>
      <c r="AV49" s="81">
        <f t="shared" si="17"/>
        <v>271.42857142857144</v>
      </c>
      <c r="AW49" s="75">
        <f t="shared" si="18"/>
        <v>520.2380952380953</v>
      </c>
      <c r="AX49" s="76">
        <f t="shared" si="19"/>
        <v>1379.7619047619046</v>
      </c>
      <c r="AY49" s="81">
        <f t="shared" si="20"/>
        <v>180.95238095238096</v>
      </c>
      <c r="AZ49" s="77">
        <f t="shared" si="21"/>
        <v>701.19047619047626</v>
      </c>
      <c r="BA49" s="76">
        <f t="shared" si="22"/>
        <v>1198.8095238095239</v>
      </c>
    </row>
    <row r="50" spans="1:53" s="80" customFormat="1" x14ac:dyDescent="0.25">
      <c r="A50" s="64">
        <v>2</v>
      </c>
      <c r="B50" s="65" t="s">
        <v>56</v>
      </c>
      <c r="C50" s="66">
        <v>54</v>
      </c>
      <c r="D50" s="66" t="s">
        <v>57</v>
      </c>
      <c r="E50" s="66" t="s">
        <v>96</v>
      </c>
      <c r="F50" s="66" t="s">
        <v>97</v>
      </c>
      <c r="G50" s="66">
        <v>66</v>
      </c>
      <c r="H50" s="66" t="s">
        <v>60</v>
      </c>
      <c r="I50" s="66"/>
      <c r="J50" s="66"/>
      <c r="K50" s="67">
        <v>42814</v>
      </c>
      <c r="L50" s="68">
        <v>42398</v>
      </c>
      <c r="M50" s="68">
        <v>45320</v>
      </c>
      <c r="N50" s="68">
        <v>43313</v>
      </c>
      <c r="O50" s="149">
        <v>0</v>
      </c>
      <c r="P50" s="68"/>
      <c r="Q50" s="68" t="s">
        <v>269</v>
      </c>
      <c r="R50" s="69">
        <f t="shared" si="12"/>
        <v>84</v>
      </c>
      <c r="S50" s="66">
        <v>120</v>
      </c>
      <c r="T50" s="90">
        <v>3441076</v>
      </c>
      <c r="U50" s="70">
        <v>2</v>
      </c>
      <c r="V50" s="70">
        <v>2019</v>
      </c>
      <c r="W50" s="66">
        <v>0</v>
      </c>
      <c r="X50" s="66">
        <v>0</v>
      </c>
      <c r="Y50" s="70">
        <f t="shared" si="1"/>
        <v>84</v>
      </c>
      <c r="Z50" s="69">
        <f t="shared" si="13"/>
        <v>23</v>
      </c>
      <c r="AA50" s="69">
        <f t="shared" si="14"/>
        <v>61</v>
      </c>
      <c r="AB50" s="69">
        <f t="shared" si="15"/>
        <v>27</v>
      </c>
      <c r="AC50" s="69">
        <f t="shared" si="23"/>
        <v>57</v>
      </c>
      <c r="AD50" s="69">
        <f t="shared" si="2"/>
        <v>40965.190476190473</v>
      </c>
      <c r="AE50" s="80">
        <v>0</v>
      </c>
      <c r="AF50" s="80">
        <f t="shared" si="3"/>
        <v>0</v>
      </c>
      <c r="AG50" s="80">
        <f t="shared" si="4"/>
        <v>0</v>
      </c>
      <c r="AH50" s="80">
        <f t="shared" si="5"/>
        <v>3441076</v>
      </c>
      <c r="AI50" s="74">
        <f t="shared" si="16"/>
        <v>450617.09523809521</v>
      </c>
      <c r="AJ50" s="75">
        <f t="shared" si="6"/>
        <v>450617.09523809521</v>
      </c>
      <c r="AK50" s="76">
        <f t="shared" si="7"/>
        <v>2990458.9047619049</v>
      </c>
      <c r="AL50" s="77"/>
      <c r="AM50" s="78">
        <f t="shared" si="8"/>
        <v>40965.190476190473</v>
      </c>
      <c r="AN50" s="79">
        <f t="shared" si="9"/>
        <v>491582.28571428568</v>
      </c>
      <c r="AO50" s="79">
        <f t="shared" si="25"/>
        <v>491582.28571428568</v>
      </c>
      <c r="AP50" s="79">
        <f t="shared" si="25"/>
        <v>491582.28571428568</v>
      </c>
      <c r="AQ50" s="79">
        <f t="shared" si="25"/>
        <v>491582.28571428568</v>
      </c>
      <c r="AR50" s="79">
        <f t="shared" si="25"/>
        <v>491582.28571428568</v>
      </c>
      <c r="AS50" s="79">
        <f t="shared" si="25"/>
        <v>491582.28571428568</v>
      </c>
      <c r="AT50" s="79">
        <f t="shared" si="11"/>
        <v>40965.190476190473</v>
      </c>
      <c r="AV50" s="81">
        <f t="shared" si="17"/>
        <v>491582.28571428568</v>
      </c>
      <c r="AW50" s="75">
        <f t="shared" si="18"/>
        <v>942199.38095238083</v>
      </c>
      <c r="AX50" s="76">
        <f t="shared" si="19"/>
        <v>2498876.6190476194</v>
      </c>
      <c r="AY50" s="81">
        <f t="shared" si="20"/>
        <v>327721.52380952379</v>
      </c>
      <c r="AZ50" s="77">
        <f t="shared" si="21"/>
        <v>1269920.9047619046</v>
      </c>
      <c r="BA50" s="76">
        <f t="shared" si="22"/>
        <v>2171155.0952380951</v>
      </c>
    </row>
    <row r="51" spans="1:53" s="80" customFormat="1" x14ac:dyDescent="0.25">
      <c r="A51" s="64">
        <v>2</v>
      </c>
      <c r="B51" s="65" t="s">
        <v>56</v>
      </c>
      <c r="C51" s="66">
        <v>55</v>
      </c>
      <c r="D51" s="66" t="s">
        <v>57</v>
      </c>
      <c r="E51" s="82" t="s">
        <v>98</v>
      </c>
      <c r="F51" s="82" t="s">
        <v>99</v>
      </c>
      <c r="G51" s="83">
        <v>7</v>
      </c>
      <c r="H51" s="82" t="s">
        <v>60</v>
      </c>
      <c r="I51" s="66"/>
      <c r="J51" s="66"/>
      <c r="K51" s="67">
        <v>42816</v>
      </c>
      <c r="L51" s="68">
        <v>42398</v>
      </c>
      <c r="M51" s="68">
        <v>45320</v>
      </c>
      <c r="N51" s="68">
        <v>43313</v>
      </c>
      <c r="O51" s="149">
        <v>0</v>
      </c>
      <c r="P51" s="68"/>
      <c r="Q51" s="68" t="s">
        <v>269</v>
      </c>
      <c r="R51" s="69">
        <f t="shared" si="12"/>
        <v>84</v>
      </c>
      <c r="S51" s="66">
        <v>120</v>
      </c>
      <c r="T51" s="88">
        <v>18000</v>
      </c>
      <c r="U51" s="70">
        <v>2</v>
      </c>
      <c r="V51" s="70">
        <v>2019</v>
      </c>
      <c r="W51" s="66">
        <v>0</v>
      </c>
      <c r="X51" s="66">
        <v>0</v>
      </c>
      <c r="Y51" s="70">
        <f t="shared" si="1"/>
        <v>84</v>
      </c>
      <c r="Z51" s="69">
        <f t="shared" si="13"/>
        <v>23</v>
      </c>
      <c r="AA51" s="69">
        <f t="shared" si="14"/>
        <v>61</v>
      </c>
      <c r="AB51" s="69">
        <f t="shared" si="15"/>
        <v>27</v>
      </c>
      <c r="AC51" s="69">
        <f t="shared" si="23"/>
        <v>57</v>
      </c>
      <c r="AD51" s="69">
        <f t="shared" si="2"/>
        <v>214.28571428571428</v>
      </c>
      <c r="AE51" s="80">
        <v>0</v>
      </c>
      <c r="AF51" s="80">
        <f t="shared" si="3"/>
        <v>0</v>
      </c>
      <c r="AG51" s="80">
        <f t="shared" si="4"/>
        <v>0</v>
      </c>
      <c r="AH51" s="80">
        <f t="shared" si="5"/>
        <v>18000</v>
      </c>
      <c r="AI51" s="74">
        <f t="shared" si="16"/>
        <v>2357.1428571428569</v>
      </c>
      <c r="AJ51" s="75">
        <f t="shared" si="6"/>
        <v>2357.1428571428569</v>
      </c>
      <c r="AK51" s="76">
        <f t="shared" si="7"/>
        <v>15642.857142857143</v>
      </c>
      <c r="AL51" s="77"/>
      <c r="AM51" s="78">
        <f t="shared" si="8"/>
        <v>214.28571428571428</v>
      </c>
      <c r="AN51" s="79">
        <f t="shared" si="9"/>
        <v>2571.4285714285716</v>
      </c>
      <c r="AO51" s="79">
        <f t="shared" si="25"/>
        <v>2571.4285714285716</v>
      </c>
      <c r="AP51" s="79">
        <f t="shared" si="25"/>
        <v>2571.4285714285716</v>
      </c>
      <c r="AQ51" s="79">
        <f t="shared" si="25"/>
        <v>2571.4285714285716</v>
      </c>
      <c r="AR51" s="79">
        <f t="shared" si="25"/>
        <v>2571.4285714285716</v>
      </c>
      <c r="AS51" s="79">
        <f t="shared" si="25"/>
        <v>2571.4285714285716</v>
      </c>
      <c r="AT51" s="79">
        <f t="shared" si="11"/>
        <v>214.28571428571428</v>
      </c>
      <c r="AV51" s="81">
        <f t="shared" si="17"/>
        <v>2571.4285714285716</v>
      </c>
      <c r="AW51" s="75">
        <f t="shared" si="18"/>
        <v>4928.5714285714284</v>
      </c>
      <c r="AX51" s="76">
        <f t="shared" si="19"/>
        <v>13071.428571428572</v>
      </c>
      <c r="AY51" s="81">
        <f t="shared" si="20"/>
        <v>1714.2857142857142</v>
      </c>
      <c r="AZ51" s="77">
        <f t="shared" si="21"/>
        <v>6642.8571428571431</v>
      </c>
      <c r="BA51" s="76">
        <f t="shared" si="22"/>
        <v>11357.142857142857</v>
      </c>
    </row>
    <row r="52" spans="1:53" s="80" customFormat="1" x14ac:dyDescent="0.25">
      <c r="A52" s="64">
        <v>2</v>
      </c>
      <c r="B52" s="65" t="s">
        <v>56</v>
      </c>
      <c r="C52" s="66">
        <v>55</v>
      </c>
      <c r="D52" s="66" t="s">
        <v>57</v>
      </c>
      <c r="E52" s="82" t="s">
        <v>98</v>
      </c>
      <c r="F52" s="82" t="s">
        <v>99</v>
      </c>
      <c r="G52" s="83">
        <v>7</v>
      </c>
      <c r="H52" s="82" t="s">
        <v>60</v>
      </c>
      <c r="I52" s="66"/>
      <c r="J52" s="66"/>
      <c r="K52" s="67">
        <v>42816</v>
      </c>
      <c r="L52" s="68">
        <v>42398</v>
      </c>
      <c r="M52" s="68">
        <v>45320</v>
      </c>
      <c r="N52" s="68">
        <v>43313</v>
      </c>
      <c r="O52" s="149">
        <v>0</v>
      </c>
      <c r="P52" s="68"/>
      <c r="Q52" s="68" t="s">
        <v>269</v>
      </c>
      <c r="R52" s="69">
        <f t="shared" si="12"/>
        <v>84</v>
      </c>
      <c r="S52" s="66">
        <v>120</v>
      </c>
      <c r="T52" s="88">
        <v>18000</v>
      </c>
      <c r="U52" s="70">
        <v>2</v>
      </c>
      <c r="V52" s="70">
        <v>2019</v>
      </c>
      <c r="W52" s="66">
        <v>0</v>
      </c>
      <c r="X52" s="66">
        <v>0</v>
      </c>
      <c r="Y52" s="70">
        <f t="shared" si="1"/>
        <v>84</v>
      </c>
      <c r="Z52" s="69">
        <f t="shared" si="13"/>
        <v>23</v>
      </c>
      <c r="AA52" s="69">
        <f t="shared" si="14"/>
        <v>61</v>
      </c>
      <c r="AB52" s="69">
        <f t="shared" si="15"/>
        <v>27</v>
      </c>
      <c r="AC52" s="69">
        <f t="shared" si="23"/>
        <v>57</v>
      </c>
      <c r="AD52" s="69">
        <f t="shared" si="2"/>
        <v>214.28571428571428</v>
      </c>
      <c r="AE52" s="80">
        <v>0</v>
      </c>
      <c r="AF52" s="80">
        <f t="shared" si="3"/>
        <v>0</v>
      </c>
      <c r="AG52" s="80">
        <f t="shared" si="4"/>
        <v>0</v>
      </c>
      <c r="AH52" s="80">
        <f t="shared" si="5"/>
        <v>18000</v>
      </c>
      <c r="AI52" s="74">
        <f t="shared" si="16"/>
        <v>2357.1428571428569</v>
      </c>
      <c r="AJ52" s="75">
        <f t="shared" si="6"/>
        <v>2357.1428571428569</v>
      </c>
      <c r="AK52" s="76">
        <f t="shared" si="7"/>
        <v>15642.857142857143</v>
      </c>
      <c r="AL52" s="77"/>
      <c r="AM52" s="78">
        <f t="shared" si="8"/>
        <v>214.28571428571428</v>
      </c>
      <c r="AN52" s="79">
        <f t="shared" si="9"/>
        <v>2571.4285714285716</v>
      </c>
      <c r="AO52" s="79">
        <f t="shared" si="25"/>
        <v>2571.4285714285716</v>
      </c>
      <c r="AP52" s="79">
        <f t="shared" si="25"/>
        <v>2571.4285714285716</v>
      </c>
      <c r="AQ52" s="79">
        <f t="shared" si="25"/>
        <v>2571.4285714285716</v>
      </c>
      <c r="AR52" s="79">
        <f t="shared" si="25"/>
        <v>2571.4285714285716</v>
      </c>
      <c r="AS52" s="79">
        <f t="shared" si="25"/>
        <v>2571.4285714285716</v>
      </c>
      <c r="AT52" s="79">
        <f t="shared" si="11"/>
        <v>214.28571428571428</v>
      </c>
      <c r="AV52" s="81">
        <f t="shared" si="17"/>
        <v>2571.4285714285716</v>
      </c>
      <c r="AW52" s="75">
        <f t="shared" si="18"/>
        <v>4928.5714285714284</v>
      </c>
      <c r="AX52" s="76">
        <f t="shared" si="19"/>
        <v>13071.428571428572</v>
      </c>
      <c r="AY52" s="81">
        <f t="shared" si="20"/>
        <v>1714.2857142857142</v>
      </c>
      <c r="AZ52" s="77">
        <f t="shared" si="21"/>
        <v>6642.8571428571431</v>
      </c>
      <c r="BA52" s="76">
        <f t="shared" si="22"/>
        <v>11357.142857142857</v>
      </c>
    </row>
    <row r="53" spans="1:53" s="80" customFormat="1" x14ac:dyDescent="0.25">
      <c r="A53" s="64">
        <v>2</v>
      </c>
      <c r="B53" s="65" t="s">
        <v>56</v>
      </c>
      <c r="C53" s="66">
        <v>56</v>
      </c>
      <c r="D53" s="66" t="s">
        <v>57</v>
      </c>
      <c r="E53" s="66" t="s">
        <v>100</v>
      </c>
      <c r="F53" s="66" t="s">
        <v>101</v>
      </c>
      <c r="G53" s="66">
        <v>16</v>
      </c>
      <c r="H53" s="66" t="s">
        <v>60</v>
      </c>
      <c r="I53" s="66"/>
      <c r="J53" s="66"/>
      <c r="K53" s="67">
        <v>42822</v>
      </c>
      <c r="L53" s="68">
        <v>42398</v>
      </c>
      <c r="M53" s="68">
        <v>45320</v>
      </c>
      <c r="N53" s="68">
        <v>43313</v>
      </c>
      <c r="O53" s="149">
        <v>0</v>
      </c>
      <c r="P53" s="68"/>
      <c r="Q53" s="68" t="s">
        <v>269</v>
      </c>
      <c r="R53" s="69">
        <f t="shared" si="12"/>
        <v>84</v>
      </c>
      <c r="S53" s="66">
        <v>120</v>
      </c>
      <c r="T53" s="66">
        <v>450000</v>
      </c>
      <c r="U53" s="70">
        <v>2</v>
      </c>
      <c r="V53" s="70">
        <v>2019</v>
      </c>
      <c r="W53" s="66">
        <v>0</v>
      </c>
      <c r="X53" s="66">
        <v>0</v>
      </c>
      <c r="Y53" s="70">
        <f t="shared" si="1"/>
        <v>84</v>
      </c>
      <c r="Z53" s="69">
        <f t="shared" si="13"/>
        <v>23</v>
      </c>
      <c r="AA53" s="69">
        <f t="shared" si="14"/>
        <v>61</v>
      </c>
      <c r="AB53" s="69">
        <f t="shared" si="15"/>
        <v>27</v>
      </c>
      <c r="AC53" s="69">
        <f t="shared" si="23"/>
        <v>57</v>
      </c>
      <c r="AD53" s="69">
        <f t="shared" si="2"/>
        <v>5357.1428571428569</v>
      </c>
      <c r="AE53" s="80">
        <v>0</v>
      </c>
      <c r="AF53" s="80">
        <f t="shared" si="3"/>
        <v>0</v>
      </c>
      <c r="AG53" s="80">
        <f t="shared" si="4"/>
        <v>0</v>
      </c>
      <c r="AH53" s="80">
        <f t="shared" si="5"/>
        <v>450000</v>
      </c>
      <c r="AI53" s="74">
        <f t="shared" si="16"/>
        <v>58928.571428571428</v>
      </c>
      <c r="AJ53" s="75">
        <f t="shared" si="6"/>
        <v>58928.571428571428</v>
      </c>
      <c r="AK53" s="76">
        <f t="shared" si="7"/>
        <v>391071.42857142858</v>
      </c>
      <c r="AL53" s="77"/>
      <c r="AM53" s="78">
        <f t="shared" si="8"/>
        <v>5357.1428571428569</v>
      </c>
      <c r="AN53" s="79">
        <f t="shared" si="9"/>
        <v>64285.714285714283</v>
      </c>
      <c r="AO53" s="79">
        <f t="shared" si="25"/>
        <v>64285.714285714283</v>
      </c>
      <c r="AP53" s="79">
        <f t="shared" si="25"/>
        <v>64285.714285714283</v>
      </c>
      <c r="AQ53" s="79">
        <f t="shared" si="25"/>
        <v>64285.714285714283</v>
      </c>
      <c r="AR53" s="79">
        <f t="shared" si="25"/>
        <v>64285.714285714283</v>
      </c>
      <c r="AS53" s="79">
        <f t="shared" si="25"/>
        <v>64285.714285714283</v>
      </c>
      <c r="AT53" s="79">
        <f t="shared" si="11"/>
        <v>5357.1428571428569</v>
      </c>
      <c r="AV53" s="81">
        <f t="shared" si="17"/>
        <v>64285.714285714283</v>
      </c>
      <c r="AW53" s="75">
        <f t="shared" si="18"/>
        <v>123214.28571428571</v>
      </c>
      <c r="AX53" s="76">
        <f t="shared" si="19"/>
        <v>326785.71428571432</v>
      </c>
      <c r="AY53" s="81">
        <f t="shared" si="20"/>
        <v>42857.142857142855</v>
      </c>
      <c r="AZ53" s="77">
        <f t="shared" si="21"/>
        <v>166071.42857142858</v>
      </c>
      <c r="BA53" s="76">
        <f t="shared" si="22"/>
        <v>283928.57142857142</v>
      </c>
    </row>
    <row r="54" spans="1:53" s="80" customFormat="1" x14ac:dyDescent="0.25">
      <c r="A54" s="64">
        <v>2</v>
      </c>
      <c r="B54" s="89" t="s">
        <v>56</v>
      </c>
      <c r="C54" s="66">
        <v>57</v>
      </c>
      <c r="D54" s="66" t="s">
        <v>57</v>
      </c>
      <c r="E54" s="66" t="s">
        <v>102</v>
      </c>
      <c r="F54" s="66" t="s">
        <v>103</v>
      </c>
      <c r="G54" s="66">
        <v>1</v>
      </c>
      <c r="H54" s="66" t="s">
        <v>60</v>
      </c>
      <c r="I54" s="66"/>
      <c r="J54" s="66"/>
      <c r="K54" s="67">
        <v>42828</v>
      </c>
      <c r="L54" s="68">
        <v>42398</v>
      </c>
      <c r="M54" s="68">
        <v>45320</v>
      </c>
      <c r="N54" s="68">
        <v>43313</v>
      </c>
      <c r="O54" s="149">
        <v>0</v>
      </c>
      <c r="P54" s="68"/>
      <c r="Q54" s="68" t="s">
        <v>269</v>
      </c>
      <c r="R54" s="69">
        <f t="shared" si="12"/>
        <v>84</v>
      </c>
      <c r="S54" s="66">
        <v>120</v>
      </c>
      <c r="T54" s="66">
        <v>520000</v>
      </c>
      <c r="U54" s="70">
        <v>2</v>
      </c>
      <c r="V54" s="70">
        <v>2019</v>
      </c>
      <c r="W54" s="66">
        <v>0</v>
      </c>
      <c r="X54" s="66">
        <v>0</v>
      </c>
      <c r="Y54" s="70">
        <f t="shared" si="1"/>
        <v>84</v>
      </c>
      <c r="Z54" s="69">
        <f t="shared" si="13"/>
        <v>23</v>
      </c>
      <c r="AA54" s="69">
        <f t="shared" si="14"/>
        <v>61</v>
      </c>
      <c r="AB54" s="69">
        <f t="shared" si="15"/>
        <v>27</v>
      </c>
      <c r="AC54" s="69">
        <f t="shared" si="23"/>
        <v>57</v>
      </c>
      <c r="AD54" s="69">
        <f t="shared" si="2"/>
        <v>6190.4761904761908</v>
      </c>
      <c r="AE54" s="80">
        <v>0</v>
      </c>
      <c r="AF54" s="80">
        <f t="shared" si="3"/>
        <v>0</v>
      </c>
      <c r="AG54" s="80">
        <f t="shared" si="4"/>
        <v>0</v>
      </c>
      <c r="AH54" s="80">
        <f t="shared" si="5"/>
        <v>520000</v>
      </c>
      <c r="AI54" s="74">
        <f t="shared" si="16"/>
        <v>68095.238095238106</v>
      </c>
      <c r="AJ54" s="75">
        <f t="shared" si="6"/>
        <v>68095.238095238106</v>
      </c>
      <c r="AK54" s="76">
        <f t="shared" si="7"/>
        <v>451904.76190476189</v>
      </c>
      <c r="AL54" s="77"/>
      <c r="AM54" s="78">
        <f t="shared" si="8"/>
        <v>6190.4761904761908</v>
      </c>
      <c r="AN54" s="79">
        <f t="shared" si="9"/>
        <v>74285.71428571429</v>
      </c>
      <c r="AO54" s="79">
        <f t="shared" si="25"/>
        <v>74285.71428571429</v>
      </c>
      <c r="AP54" s="79">
        <f t="shared" si="25"/>
        <v>74285.71428571429</v>
      </c>
      <c r="AQ54" s="79">
        <f t="shared" si="25"/>
        <v>74285.71428571429</v>
      </c>
      <c r="AR54" s="79">
        <f t="shared" si="25"/>
        <v>74285.71428571429</v>
      </c>
      <c r="AS54" s="79">
        <f t="shared" si="25"/>
        <v>74285.71428571429</v>
      </c>
      <c r="AT54" s="79">
        <f t="shared" si="11"/>
        <v>6190.4761904761908</v>
      </c>
      <c r="AV54" s="81">
        <f t="shared" si="17"/>
        <v>74285.71428571429</v>
      </c>
      <c r="AW54" s="75">
        <f t="shared" si="18"/>
        <v>142380.9523809524</v>
      </c>
      <c r="AX54" s="76">
        <f t="shared" si="19"/>
        <v>377619.04761904757</v>
      </c>
      <c r="AY54" s="81">
        <f t="shared" si="20"/>
        <v>49523.809523809527</v>
      </c>
      <c r="AZ54" s="77">
        <f t="shared" si="21"/>
        <v>191904.76190476192</v>
      </c>
      <c r="BA54" s="76">
        <f t="shared" si="22"/>
        <v>328095.23809523811</v>
      </c>
    </row>
    <row r="55" spans="1:53" s="80" customFormat="1" x14ac:dyDescent="0.25">
      <c r="A55" s="64">
        <v>2</v>
      </c>
      <c r="B55" s="65" t="s">
        <v>56</v>
      </c>
      <c r="C55" s="66">
        <v>59</v>
      </c>
      <c r="D55" s="66" t="s">
        <v>57</v>
      </c>
      <c r="E55" s="82" t="s">
        <v>104</v>
      </c>
      <c r="F55" s="82" t="s">
        <v>105</v>
      </c>
      <c r="G55" s="83">
        <v>118319</v>
      </c>
      <c r="H55" s="82" t="s">
        <v>60</v>
      </c>
      <c r="I55" s="66"/>
      <c r="J55" s="66"/>
      <c r="K55" s="67">
        <v>42866</v>
      </c>
      <c r="L55" s="68">
        <v>42398</v>
      </c>
      <c r="M55" s="68">
        <v>45320</v>
      </c>
      <c r="N55" s="68">
        <v>43313</v>
      </c>
      <c r="O55" s="149">
        <v>0</v>
      </c>
      <c r="P55" s="68"/>
      <c r="Q55" s="68" t="s">
        <v>269</v>
      </c>
      <c r="R55" s="69">
        <f t="shared" si="12"/>
        <v>84</v>
      </c>
      <c r="S55" s="66">
        <v>120</v>
      </c>
      <c r="T55" s="88">
        <v>60000</v>
      </c>
      <c r="U55" s="70">
        <v>2</v>
      </c>
      <c r="V55" s="70">
        <v>2019</v>
      </c>
      <c r="W55" s="66">
        <v>0</v>
      </c>
      <c r="X55" s="66">
        <v>0</v>
      </c>
      <c r="Y55" s="70">
        <f t="shared" si="1"/>
        <v>84</v>
      </c>
      <c r="Z55" s="69">
        <f t="shared" si="13"/>
        <v>23</v>
      </c>
      <c r="AA55" s="69">
        <f t="shared" si="14"/>
        <v>61</v>
      </c>
      <c r="AB55" s="69">
        <f t="shared" si="15"/>
        <v>27</v>
      </c>
      <c r="AC55" s="69">
        <f t="shared" si="23"/>
        <v>57</v>
      </c>
      <c r="AD55" s="69">
        <f t="shared" si="2"/>
        <v>714.28571428571433</v>
      </c>
      <c r="AE55" s="80">
        <v>0</v>
      </c>
      <c r="AF55" s="80">
        <f t="shared" si="3"/>
        <v>0</v>
      </c>
      <c r="AG55" s="80">
        <f t="shared" si="4"/>
        <v>0</v>
      </c>
      <c r="AH55" s="80">
        <f t="shared" si="5"/>
        <v>60000</v>
      </c>
      <c r="AI55" s="74">
        <f t="shared" si="16"/>
        <v>7857.1428571428578</v>
      </c>
      <c r="AJ55" s="75">
        <f t="shared" si="6"/>
        <v>7857.1428571428578</v>
      </c>
      <c r="AK55" s="76">
        <f t="shared" si="7"/>
        <v>52142.857142857145</v>
      </c>
      <c r="AL55" s="77"/>
      <c r="AM55" s="78">
        <f t="shared" si="8"/>
        <v>714.28571428571433</v>
      </c>
      <c r="AN55" s="79">
        <f t="shared" si="9"/>
        <v>8571.4285714285725</v>
      </c>
      <c r="AO55" s="79">
        <f t="shared" si="25"/>
        <v>8571.4285714285725</v>
      </c>
      <c r="AP55" s="79">
        <f t="shared" si="25"/>
        <v>8571.4285714285725</v>
      </c>
      <c r="AQ55" s="79">
        <f t="shared" si="25"/>
        <v>8571.4285714285725</v>
      </c>
      <c r="AR55" s="79">
        <f t="shared" si="25"/>
        <v>8571.4285714285725</v>
      </c>
      <c r="AS55" s="79">
        <f t="shared" si="25"/>
        <v>8571.4285714285725</v>
      </c>
      <c r="AT55" s="79">
        <f t="shared" si="11"/>
        <v>714.28571428571433</v>
      </c>
      <c r="AV55" s="81">
        <f t="shared" si="17"/>
        <v>8571.4285714285725</v>
      </c>
      <c r="AW55" s="75">
        <f t="shared" si="18"/>
        <v>16428.571428571431</v>
      </c>
      <c r="AX55" s="76">
        <f t="shared" si="19"/>
        <v>43571.428571428565</v>
      </c>
      <c r="AY55" s="81">
        <f t="shared" si="20"/>
        <v>5714.2857142857147</v>
      </c>
      <c r="AZ55" s="77">
        <f t="shared" si="21"/>
        <v>22142.857142857145</v>
      </c>
      <c r="BA55" s="76">
        <f t="shared" si="22"/>
        <v>37857.142857142855</v>
      </c>
    </row>
    <row r="56" spans="1:53" s="80" customFormat="1" x14ac:dyDescent="0.25">
      <c r="A56" s="64">
        <v>2</v>
      </c>
      <c r="B56" s="65" t="s">
        <v>56</v>
      </c>
      <c r="C56" s="66">
        <v>58</v>
      </c>
      <c r="D56" s="66" t="s">
        <v>57</v>
      </c>
      <c r="E56" s="82" t="s">
        <v>106</v>
      </c>
      <c r="F56" s="82" t="s">
        <v>107</v>
      </c>
      <c r="G56" s="83">
        <v>619</v>
      </c>
      <c r="H56" s="82" t="s">
        <v>60</v>
      </c>
      <c r="I56" s="66"/>
      <c r="J56" s="66"/>
      <c r="K56" s="67">
        <v>42866</v>
      </c>
      <c r="L56" s="68">
        <v>42398</v>
      </c>
      <c r="M56" s="68">
        <v>45320</v>
      </c>
      <c r="N56" s="68">
        <v>43313</v>
      </c>
      <c r="O56" s="149">
        <v>0</v>
      </c>
      <c r="P56" s="68"/>
      <c r="Q56" s="68" t="s">
        <v>269</v>
      </c>
      <c r="R56" s="69">
        <f t="shared" si="12"/>
        <v>84</v>
      </c>
      <c r="S56" s="66">
        <v>120</v>
      </c>
      <c r="T56" s="88">
        <v>45378</v>
      </c>
      <c r="U56" s="70">
        <v>2</v>
      </c>
      <c r="V56" s="70">
        <v>2019</v>
      </c>
      <c r="W56" s="66">
        <v>0</v>
      </c>
      <c r="X56" s="66">
        <v>0</v>
      </c>
      <c r="Y56" s="70">
        <f t="shared" si="1"/>
        <v>84</v>
      </c>
      <c r="Z56" s="69">
        <f t="shared" si="13"/>
        <v>23</v>
      </c>
      <c r="AA56" s="69">
        <f t="shared" si="14"/>
        <v>61</v>
      </c>
      <c r="AB56" s="69">
        <f t="shared" si="15"/>
        <v>27</v>
      </c>
      <c r="AC56" s="69">
        <f t="shared" si="23"/>
        <v>57</v>
      </c>
      <c r="AD56" s="69">
        <f t="shared" si="2"/>
        <v>540.21428571428567</v>
      </c>
      <c r="AE56" s="80">
        <v>0</v>
      </c>
      <c r="AF56" s="80">
        <f t="shared" si="3"/>
        <v>0</v>
      </c>
      <c r="AG56" s="80">
        <f t="shared" si="4"/>
        <v>0</v>
      </c>
      <c r="AH56" s="80">
        <f t="shared" si="5"/>
        <v>45378</v>
      </c>
      <c r="AI56" s="74">
        <f t="shared" si="16"/>
        <v>5942.3571428571422</v>
      </c>
      <c r="AJ56" s="75">
        <f t="shared" si="6"/>
        <v>5942.3571428571422</v>
      </c>
      <c r="AK56" s="76">
        <f t="shared" si="7"/>
        <v>39435.642857142855</v>
      </c>
      <c r="AL56" s="77"/>
      <c r="AM56" s="78">
        <f t="shared" si="8"/>
        <v>540.21428571428567</v>
      </c>
      <c r="AN56" s="79">
        <f t="shared" si="9"/>
        <v>6482.5714285714275</v>
      </c>
      <c r="AO56" s="79">
        <f t="shared" ref="AO56:AS71" si="26">+AN56</f>
        <v>6482.5714285714275</v>
      </c>
      <c r="AP56" s="79">
        <f t="shared" si="26"/>
        <v>6482.5714285714275</v>
      </c>
      <c r="AQ56" s="79">
        <f t="shared" si="26"/>
        <v>6482.5714285714275</v>
      </c>
      <c r="AR56" s="79">
        <f t="shared" si="26"/>
        <v>6482.5714285714275</v>
      </c>
      <c r="AS56" s="79">
        <f t="shared" si="26"/>
        <v>6482.5714285714275</v>
      </c>
      <c r="AT56" s="79">
        <f t="shared" si="11"/>
        <v>540.21428571428567</v>
      </c>
      <c r="AV56" s="81">
        <f t="shared" si="17"/>
        <v>6482.5714285714275</v>
      </c>
      <c r="AW56" s="75">
        <f t="shared" si="18"/>
        <v>12424.928571428569</v>
      </c>
      <c r="AX56" s="76">
        <f t="shared" si="19"/>
        <v>32953.071428571435</v>
      </c>
      <c r="AY56" s="81">
        <f t="shared" si="20"/>
        <v>4321.7142857142853</v>
      </c>
      <c r="AZ56" s="77">
        <f t="shared" si="21"/>
        <v>16746.642857142855</v>
      </c>
      <c r="BA56" s="76">
        <f t="shared" si="22"/>
        <v>28631.357142857145</v>
      </c>
    </row>
    <row r="57" spans="1:53" s="86" customFormat="1" x14ac:dyDescent="0.25">
      <c r="A57" s="64">
        <v>2</v>
      </c>
      <c r="B57" s="65" t="s">
        <v>56</v>
      </c>
      <c r="C57" s="83">
        <v>7</v>
      </c>
      <c r="D57" s="83" t="s">
        <v>57</v>
      </c>
      <c r="E57" s="82" t="s">
        <v>72</v>
      </c>
      <c r="F57" s="82" t="s">
        <v>108</v>
      </c>
      <c r="G57" s="83">
        <v>8</v>
      </c>
      <c r="H57" s="82" t="s">
        <v>60</v>
      </c>
      <c r="I57" s="82" t="s">
        <v>72</v>
      </c>
      <c r="J57" s="82"/>
      <c r="K57" s="84">
        <v>42892</v>
      </c>
      <c r="L57" s="68">
        <v>42398</v>
      </c>
      <c r="M57" s="68">
        <v>45320</v>
      </c>
      <c r="N57" s="68">
        <v>43313</v>
      </c>
      <c r="O57" s="149">
        <v>0</v>
      </c>
      <c r="P57" s="68"/>
      <c r="Q57" s="68" t="s">
        <v>269</v>
      </c>
      <c r="R57" s="69">
        <f t="shared" si="12"/>
        <v>84</v>
      </c>
      <c r="S57" s="82">
        <v>120</v>
      </c>
      <c r="T57" s="85">
        <v>84033614</v>
      </c>
      <c r="U57" s="70">
        <v>2</v>
      </c>
      <c r="V57" s="70">
        <v>2019</v>
      </c>
      <c r="W57" s="71">
        <v>0</v>
      </c>
      <c r="X57" s="71">
        <v>0</v>
      </c>
      <c r="Y57" s="70">
        <f t="shared" si="1"/>
        <v>84</v>
      </c>
      <c r="Z57" s="69">
        <f t="shared" si="13"/>
        <v>23</v>
      </c>
      <c r="AA57" s="69">
        <f t="shared" si="14"/>
        <v>61</v>
      </c>
      <c r="AB57" s="69">
        <f t="shared" si="15"/>
        <v>27</v>
      </c>
      <c r="AC57" s="69">
        <f t="shared" si="23"/>
        <v>57</v>
      </c>
      <c r="AD57" s="69">
        <f t="shared" si="2"/>
        <v>1000400.1666666666</v>
      </c>
      <c r="AE57" s="72">
        <v>0</v>
      </c>
      <c r="AF57" s="73">
        <f t="shared" si="3"/>
        <v>0</v>
      </c>
      <c r="AG57" s="73">
        <f t="shared" si="4"/>
        <v>0</v>
      </c>
      <c r="AH57" s="72">
        <f t="shared" si="5"/>
        <v>84033614</v>
      </c>
      <c r="AI57" s="74">
        <f t="shared" si="16"/>
        <v>11004401.833333332</v>
      </c>
      <c r="AJ57" s="75">
        <f t="shared" si="6"/>
        <v>11004401.833333332</v>
      </c>
      <c r="AK57" s="76">
        <f t="shared" si="7"/>
        <v>73029212.166666672</v>
      </c>
      <c r="AL57" s="77"/>
      <c r="AM57" s="78">
        <f t="shared" si="8"/>
        <v>1000400.1666666666</v>
      </c>
      <c r="AN57" s="79">
        <f t="shared" si="9"/>
        <v>12004802</v>
      </c>
      <c r="AO57" s="79">
        <f t="shared" si="26"/>
        <v>12004802</v>
      </c>
      <c r="AP57" s="79">
        <f t="shared" si="26"/>
        <v>12004802</v>
      </c>
      <c r="AQ57" s="79">
        <f t="shared" si="26"/>
        <v>12004802</v>
      </c>
      <c r="AR57" s="79">
        <f t="shared" si="26"/>
        <v>12004802</v>
      </c>
      <c r="AS57" s="79">
        <f t="shared" si="26"/>
        <v>12004802</v>
      </c>
      <c r="AT57" s="79">
        <f t="shared" si="11"/>
        <v>1000400.1666666666</v>
      </c>
      <c r="AV57" s="81">
        <f t="shared" si="17"/>
        <v>12004802</v>
      </c>
      <c r="AW57" s="75">
        <f t="shared" si="18"/>
        <v>23009203.833333332</v>
      </c>
      <c r="AX57" s="76">
        <v>62024410.166666672</v>
      </c>
      <c r="AY57" s="81">
        <f t="shared" si="20"/>
        <v>8003201.333333333</v>
      </c>
      <c r="AZ57" s="77">
        <f t="shared" si="21"/>
        <v>31012405.166666664</v>
      </c>
      <c r="BA57" s="76">
        <f t="shared" si="22"/>
        <v>53021208.833333336</v>
      </c>
    </row>
    <row r="58" spans="1:53" s="86" customFormat="1" x14ac:dyDescent="0.25">
      <c r="A58" s="64">
        <v>2</v>
      </c>
      <c r="B58" s="65" t="s">
        <v>56</v>
      </c>
      <c r="C58" s="83">
        <v>6</v>
      </c>
      <c r="D58" s="83" t="s">
        <v>57</v>
      </c>
      <c r="E58" s="82" t="s">
        <v>72</v>
      </c>
      <c r="F58" s="82" t="s">
        <v>108</v>
      </c>
      <c r="G58" s="83">
        <v>10</v>
      </c>
      <c r="H58" s="82" t="s">
        <v>60</v>
      </c>
      <c r="I58" s="82" t="s">
        <v>72</v>
      </c>
      <c r="J58" s="82"/>
      <c r="K58" s="84">
        <v>42920</v>
      </c>
      <c r="L58" s="68">
        <v>42398</v>
      </c>
      <c r="M58" s="68">
        <v>45320</v>
      </c>
      <c r="N58" s="68">
        <v>43313</v>
      </c>
      <c r="O58" s="149">
        <v>0</v>
      </c>
      <c r="P58" s="68"/>
      <c r="Q58" s="68" t="s">
        <v>269</v>
      </c>
      <c r="R58" s="69">
        <f t="shared" si="12"/>
        <v>84</v>
      </c>
      <c r="S58" s="82">
        <v>120</v>
      </c>
      <c r="T58" s="85">
        <v>51303733</v>
      </c>
      <c r="U58" s="70">
        <v>2</v>
      </c>
      <c r="V58" s="70">
        <v>2019</v>
      </c>
      <c r="W58" s="71">
        <v>0</v>
      </c>
      <c r="X58" s="71">
        <v>0</v>
      </c>
      <c r="Y58" s="70">
        <f t="shared" si="1"/>
        <v>84</v>
      </c>
      <c r="Z58" s="69">
        <f t="shared" si="13"/>
        <v>23</v>
      </c>
      <c r="AA58" s="69">
        <f t="shared" si="14"/>
        <v>61</v>
      </c>
      <c r="AB58" s="69">
        <f t="shared" si="15"/>
        <v>27</v>
      </c>
      <c r="AC58" s="69">
        <f t="shared" si="23"/>
        <v>57</v>
      </c>
      <c r="AD58" s="69">
        <f t="shared" si="2"/>
        <v>610758.72619047621</v>
      </c>
      <c r="AE58" s="72">
        <v>0</v>
      </c>
      <c r="AF58" s="73">
        <f t="shared" si="3"/>
        <v>0</v>
      </c>
      <c r="AG58" s="73">
        <f t="shared" si="4"/>
        <v>0</v>
      </c>
      <c r="AH58" s="72">
        <f t="shared" si="5"/>
        <v>51303733</v>
      </c>
      <c r="AI58" s="74">
        <f t="shared" si="16"/>
        <v>6718345.9880952388</v>
      </c>
      <c r="AJ58" s="75">
        <f t="shared" si="6"/>
        <v>6718345.9880952388</v>
      </c>
      <c r="AK58" s="76">
        <f t="shared" si="7"/>
        <v>44585387.011904761</v>
      </c>
      <c r="AL58" s="77"/>
      <c r="AM58" s="78">
        <f t="shared" si="8"/>
        <v>610758.72619047621</v>
      </c>
      <c r="AN58" s="79">
        <f t="shared" si="9"/>
        <v>7329104.7142857146</v>
      </c>
      <c r="AO58" s="79">
        <f t="shared" si="26"/>
        <v>7329104.7142857146</v>
      </c>
      <c r="AP58" s="79">
        <f t="shared" si="26"/>
        <v>7329104.7142857146</v>
      </c>
      <c r="AQ58" s="79">
        <f t="shared" si="26"/>
        <v>7329104.7142857146</v>
      </c>
      <c r="AR58" s="79">
        <f t="shared" si="26"/>
        <v>7329104.7142857146</v>
      </c>
      <c r="AS58" s="79">
        <f t="shared" si="26"/>
        <v>7329104.7142857146</v>
      </c>
      <c r="AT58" s="79">
        <f t="shared" si="11"/>
        <v>610758.72619047621</v>
      </c>
      <c r="AV58" s="81">
        <f t="shared" si="17"/>
        <v>7329104.7142857146</v>
      </c>
      <c r="AW58" s="75">
        <f t="shared" si="18"/>
        <v>14047450.702380953</v>
      </c>
      <c r="AX58" s="76">
        <f t="shared" si="19"/>
        <v>37256282.297619045</v>
      </c>
      <c r="AY58" s="81">
        <f t="shared" si="20"/>
        <v>4886069.8095238097</v>
      </c>
      <c r="AZ58" s="77">
        <f t="shared" si="21"/>
        <v>18933520.511904761</v>
      </c>
      <c r="BA58" s="76">
        <f t="shared" si="22"/>
        <v>32370212.488095239</v>
      </c>
    </row>
    <row r="59" spans="1:53" s="80" customFormat="1" x14ac:dyDescent="0.25">
      <c r="A59" s="64">
        <v>2</v>
      </c>
      <c r="B59" s="65" t="s">
        <v>56</v>
      </c>
      <c r="C59" s="66">
        <v>61</v>
      </c>
      <c r="D59" s="66" t="s">
        <v>57</v>
      </c>
      <c r="E59" s="66" t="s">
        <v>109</v>
      </c>
      <c r="F59" s="66" t="s">
        <v>110</v>
      </c>
      <c r="G59" s="66">
        <v>31</v>
      </c>
      <c r="H59" s="66" t="s">
        <v>60</v>
      </c>
      <c r="I59" s="66"/>
      <c r="J59" s="66"/>
      <c r="K59" s="67">
        <v>42923</v>
      </c>
      <c r="L59" s="68">
        <v>42398</v>
      </c>
      <c r="M59" s="68">
        <v>45320</v>
      </c>
      <c r="N59" s="68">
        <v>43313</v>
      </c>
      <c r="O59" s="149">
        <v>0</v>
      </c>
      <c r="P59" s="68"/>
      <c r="Q59" s="68" t="s">
        <v>269</v>
      </c>
      <c r="R59" s="69">
        <f t="shared" si="12"/>
        <v>84</v>
      </c>
      <c r="S59" s="66">
        <v>120</v>
      </c>
      <c r="T59" s="66">
        <v>835811</v>
      </c>
      <c r="U59" s="70">
        <v>2</v>
      </c>
      <c r="V59" s="70">
        <v>2019</v>
      </c>
      <c r="W59" s="66">
        <v>0</v>
      </c>
      <c r="X59" s="66">
        <v>0</v>
      </c>
      <c r="Y59" s="70">
        <f t="shared" si="1"/>
        <v>84</v>
      </c>
      <c r="Z59" s="69">
        <f t="shared" si="13"/>
        <v>23</v>
      </c>
      <c r="AA59" s="69">
        <f t="shared" si="14"/>
        <v>61</v>
      </c>
      <c r="AB59" s="69">
        <f t="shared" si="15"/>
        <v>27</v>
      </c>
      <c r="AC59" s="69">
        <f t="shared" si="23"/>
        <v>57</v>
      </c>
      <c r="AD59" s="69">
        <f t="shared" si="2"/>
        <v>9950.1309523809523</v>
      </c>
      <c r="AE59" s="80">
        <v>0</v>
      </c>
      <c r="AF59" s="80">
        <f t="shared" si="3"/>
        <v>0</v>
      </c>
      <c r="AG59" s="80">
        <f t="shared" si="4"/>
        <v>0</v>
      </c>
      <c r="AH59" s="80">
        <f t="shared" si="5"/>
        <v>835811</v>
      </c>
      <c r="AI59" s="74">
        <f t="shared" si="16"/>
        <v>109451.44047619047</v>
      </c>
      <c r="AJ59" s="75">
        <f t="shared" si="6"/>
        <v>109451.44047619047</v>
      </c>
      <c r="AK59" s="76">
        <f t="shared" si="7"/>
        <v>726359.55952380947</v>
      </c>
      <c r="AL59" s="77"/>
      <c r="AM59" s="78">
        <f t="shared" si="8"/>
        <v>9950.1309523809523</v>
      </c>
      <c r="AN59" s="79">
        <f t="shared" si="9"/>
        <v>119401.57142857142</v>
      </c>
      <c r="AO59" s="79">
        <f t="shared" si="26"/>
        <v>119401.57142857142</v>
      </c>
      <c r="AP59" s="79">
        <f t="shared" si="26"/>
        <v>119401.57142857142</v>
      </c>
      <c r="AQ59" s="79">
        <f t="shared" si="26"/>
        <v>119401.57142857142</v>
      </c>
      <c r="AR59" s="79">
        <f t="shared" si="26"/>
        <v>119401.57142857142</v>
      </c>
      <c r="AS59" s="79">
        <f t="shared" si="26"/>
        <v>119401.57142857142</v>
      </c>
      <c r="AT59" s="79">
        <f t="shared" si="11"/>
        <v>9950.1309523809523</v>
      </c>
      <c r="AV59" s="81">
        <f t="shared" si="17"/>
        <v>119401.57142857142</v>
      </c>
      <c r="AW59" s="75">
        <f t="shared" si="18"/>
        <v>228853.01190476189</v>
      </c>
      <c r="AX59" s="76">
        <f t="shared" si="19"/>
        <v>606957.98809523811</v>
      </c>
      <c r="AY59" s="81">
        <f t="shared" si="20"/>
        <v>79601.047619047618</v>
      </c>
      <c r="AZ59" s="77">
        <f t="shared" si="21"/>
        <v>308454.05952380953</v>
      </c>
      <c r="BA59" s="76">
        <f t="shared" si="22"/>
        <v>527356.94047619053</v>
      </c>
    </row>
    <row r="60" spans="1:53" s="80" customFormat="1" x14ac:dyDescent="0.25">
      <c r="A60" s="64">
        <v>2</v>
      </c>
      <c r="B60" s="65" t="s">
        <v>56</v>
      </c>
      <c r="C60" s="66">
        <v>62</v>
      </c>
      <c r="D60" s="66" t="s">
        <v>57</v>
      </c>
      <c r="E60" s="82" t="s">
        <v>93</v>
      </c>
      <c r="F60" s="82" t="s">
        <v>90</v>
      </c>
      <c r="G60" s="83">
        <v>2663</v>
      </c>
      <c r="H60" s="82" t="s">
        <v>60</v>
      </c>
      <c r="I60" s="82"/>
      <c r="J60" s="82"/>
      <c r="K60" s="84">
        <v>42933</v>
      </c>
      <c r="L60" s="68">
        <v>42398</v>
      </c>
      <c r="M60" s="68">
        <v>45320</v>
      </c>
      <c r="N60" s="68">
        <v>43313</v>
      </c>
      <c r="O60" s="149">
        <v>0</v>
      </c>
      <c r="P60" s="68"/>
      <c r="Q60" s="68" t="s">
        <v>269</v>
      </c>
      <c r="R60" s="69">
        <f t="shared" si="12"/>
        <v>84</v>
      </c>
      <c r="S60" s="82">
        <v>120</v>
      </c>
      <c r="T60" s="85">
        <v>19000</v>
      </c>
      <c r="U60" s="70">
        <v>2</v>
      </c>
      <c r="V60" s="70">
        <v>2019</v>
      </c>
      <c r="W60" s="66">
        <v>0</v>
      </c>
      <c r="X60" s="66">
        <v>0</v>
      </c>
      <c r="Y60" s="70">
        <f t="shared" si="1"/>
        <v>84</v>
      </c>
      <c r="Z60" s="69">
        <f t="shared" si="13"/>
        <v>23</v>
      </c>
      <c r="AA60" s="69">
        <f t="shared" si="14"/>
        <v>61</v>
      </c>
      <c r="AB60" s="69">
        <f t="shared" si="15"/>
        <v>27</v>
      </c>
      <c r="AC60" s="69">
        <f t="shared" si="23"/>
        <v>57</v>
      </c>
      <c r="AD60" s="69">
        <f t="shared" si="2"/>
        <v>226.1904761904762</v>
      </c>
      <c r="AE60" s="80">
        <v>0</v>
      </c>
      <c r="AF60" s="80">
        <f t="shared" si="3"/>
        <v>0</v>
      </c>
      <c r="AG60" s="80">
        <f t="shared" si="4"/>
        <v>0</v>
      </c>
      <c r="AH60" s="80">
        <f t="shared" si="5"/>
        <v>19000</v>
      </c>
      <c r="AI60" s="74">
        <f t="shared" si="16"/>
        <v>2488.0952380952381</v>
      </c>
      <c r="AJ60" s="75">
        <f t="shared" si="6"/>
        <v>2488.0952380952381</v>
      </c>
      <c r="AK60" s="76">
        <f t="shared" si="7"/>
        <v>16511.904761904763</v>
      </c>
      <c r="AL60" s="77"/>
      <c r="AM60" s="78">
        <f t="shared" si="8"/>
        <v>226.1904761904762</v>
      </c>
      <c r="AN60" s="79">
        <f t="shared" si="9"/>
        <v>2714.2857142857147</v>
      </c>
      <c r="AO60" s="79">
        <f t="shared" si="26"/>
        <v>2714.2857142857147</v>
      </c>
      <c r="AP60" s="79">
        <f t="shared" si="26"/>
        <v>2714.2857142857147</v>
      </c>
      <c r="AQ60" s="79">
        <f t="shared" si="26"/>
        <v>2714.2857142857147</v>
      </c>
      <c r="AR60" s="79">
        <f t="shared" si="26"/>
        <v>2714.2857142857147</v>
      </c>
      <c r="AS60" s="79">
        <f t="shared" si="26"/>
        <v>2714.2857142857147</v>
      </c>
      <c r="AT60" s="79">
        <f t="shared" si="11"/>
        <v>226.1904761904762</v>
      </c>
      <c r="AV60" s="81">
        <f t="shared" si="17"/>
        <v>2714.2857142857147</v>
      </c>
      <c r="AW60" s="75">
        <f t="shared" si="18"/>
        <v>5202.3809523809523</v>
      </c>
      <c r="AX60" s="76">
        <f t="shared" si="19"/>
        <v>13797.619047619048</v>
      </c>
      <c r="AY60" s="81">
        <f t="shared" si="20"/>
        <v>1809.5238095238096</v>
      </c>
      <c r="AZ60" s="77">
        <f t="shared" si="21"/>
        <v>7011.9047619047615</v>
      </c>
      <c r="BA60" s="76">
        <f t="shared" si="22"/>
        <v>11988.095238095239</v>
      </c>
    </row>
    <row r="61" spans="1:53" s="80" customFormat="1" x14ac:dyDescent="0.25">
      <c r="A61" s="64">
        <v>2</v>
      </c>
      <c r="B61" s="89" t="s">
        <v>56</v>
      </c>
      <c r="C61" s="66">
        <v>63</v>
      </c>
      <c r="D61" s="66" t="s">
        <v>57</v>
      </c>
      <c r="E61" s="82" t="s">
        <v>111</v>
      </c>
      <c r="F61" s="82" t="s">
        <v>77</v>
      </c>
      <c r="G61" s="83">
        <v>520</v>
      </c>
      <c r="H61" s="82" t="s">
        <v>60</v>
      </c>
      <c r="I61" s="66"/>
      <c r="J61" s="66"/>
      <c r="K61" s="67">
        <v>42941</v>
      </c>
      <c r="L61" s="68">
        <v>42398</v>
      </c>
      <c r="M61" s="68">
        <v>45320</v>
      </c>
      <c r="N61" s="68">
        <v>43313</v>
      </c>
      <c r="O61" s="149">
        <v>0</v>
      </c>
      <c r="P61" s="68"/>
      <c r="Q61" s="68" t="s">
        <v>269</v>
      </c>
      <c r="R61" s="69">
        <f t="shared" si="12"/>
        <v>84</v>
      </c>
      <c r="S61" s="66">
        <v>120</v>
      </c>
      <c r="T61" s="88">
        <v>463438</v>
      </c>
      <c r="U61" s="70">
        <v>2</v>
      </c>
      <c r="V61" s="70">
        <v>2019</v>
      </c>
      <c r="W61" s="66">
        <v>0</v>
      </c>
      <c r="X61" s="66">
        <v>0</v>
      </c>
      <c r="Y61" s="70">
        <f t="shared" si="1"/>
        <v>84</v>
      </c>
      <c r="Z61" s="69">
        <f t="shared" si="13"/>
        <v>23</v>
      </c>
      <c r="AA61" s="69">
        <f t="shared" si="14"/>
        <v>61</v>
      </c>
      <c r="AB61" s="69">
        <f t="shared" si="15"/>
        <v>27</v>
      </c>
      <c r="AC61" s="69">
        <f t="shared" si="23"/>
        <v>57</v>
      </c>
      <c r="AD61" s="69">
        <f t="shared" si="2"/>
        <v>5517.1190476190477</v>
      </c>
      <c r="AE61" s="80">
        <v>0</v>
      </c>
      <c r="AF61" s="80">
        <f t="shared" si="3"/>
        <v>0</v>
      </c>
      <c r="AG61" s="80">
        <f t="shared" si="4"/>
        <v>0</v>
      </c>
      <c r="AH61" s="80">
        <f t="shared" si="5"/>
        <v>463438</v>
      </c>
      <c r="AI61" s="74">
        <f t="shared" si="16"/>
        <v>60688.309523809527</v>
      </c>
      <c r="AJ61" s="75">
        <f t="shared" si="6"/>
        <v>60688.309523809527</v>
      </c>
      <c r="AK61" s="76">
        <f t="shared" si="7"/>
        <v>402749.69047619047</v>
      </c>
      <c r="AL61" s="77"/>
      <c r="AM61" s="78">
        <f t="shared" si="8"/>
        <v>5517.1190476190477</v>
      </c>
      <c r="AN61" s="79">
        <f t="shared" si="9"/>
        <v>66205.42857142858</v>
      </c>
      <c r="AO61" s="79">
        <f t="shared" si="26"/>
        <v>66205.42857142858</v>
      </c>
      <c r="AP61" s="79">
        <f t="shared" si="26"/>
        <v>66205.42857142858</v>
      </c>
      <c r="AQ61" s="79">
        <f t="shared" si="26"/>
        <v>66205.42857142858</v>
      </c>
      <c r="AR61" s="79">
        <f t="shared" si="26"/>
        <v>66205.42857142858</v>
      </c>
      <c r="AS61" s="79">
        <f t="shared" si="26"/>
        <v>66205.42857142858</v>
      </c>
      <c r="AT61" s="79">
        <f t="shared" si="11"/>
        <v>5517.1190476190477</v>
      </c>
      <c r="AV61" s="81">
        <f t="shared" si="17"/>
        <v>66205.42857142858</v>
      </c>
      <c r="AW61" s="75">
        <f t="shared" si="18"/>
        <v>126893.73809523811</v>
      </c>
      <c r="AX61" s="76">
        <f t="shared" si="19"/>
        <v>336544.26190476189</v>
      </c>
      <c r="AY61" s="81">
        <f t="shared" si="20"/>
        <v>44136.952380952382</v>
      </c>
      <c r="AZ61" s="77">
        <f t="shared" si="21"/>
        <v>171030.69047619047</v>
      </c>
      <c r="BA61" s="76">
        <f t="shared" si="22"/>
        <v>292407.30952380953</v>
      </c>
    </row>
    <row r="62" spans="1:53" s="86" customFormat="1" x14ac:dyDescent="0.25">
      <c r="A62" s="64">
        <v>2</v>
      </c>
      <c r="B62" s="89" t="s">
        <v>56</v>
      </c>
      <c r="C62" s="83">
        <v>5</v>
      </c>
      <c r="D62" s="83" t="s">
        <v>57</v>
      </c>
      <c r="E62" s="82" t="s">
        <v>72</v>
      </c>
      <c r="F62" s="82" t="s">
        <v>108</v>
      </c>
      <c r="G62" s="83">
        <v>11</v>
      </c>
      <c r="H62" s="82" t="s">
        <v>60</v>
      </c>
      <c r="I62" s="82" t="s">
        <v>72</v>
      </c>
      <c r="J62" s="82"/>
      <c r="K62" s="84">
        <v>42970</v>
      </c>
      <c r="L62" s="68">
        <v>42398</v>
      </c>
      <c r="M62" s="68">
        <v>45320</v>
      </c>
      <c r="N62" s="68">
        <v>43313</v>
      </c>
      <c r="O62" s="149">
        <v>0</v>
      </c>
      <c r="P62" s="68"/>
      <c r="Q62" s="68" t="s">
        <v>269</v>
      </c>
      <c r="R62" s="69">
        <f t="shared" si="12"/>
        <v>84</v>
      </c>
      <c r="S62" s="82">
        <v>120</v>
      </c>
      <c r="T62" s="85">
        <v>68398341</v>
      </c>
      <c r="U62" s="70">
        <v>2</v>
      </c>
      <c r="V62" s="70">
        <v>2019</v>
      </c>
      <c r="W62" s="71">
        <v>0</v>
      </c>
      <c r="X62" s="71">
        <v>0</v>
      </c>
      <c r="Y62" s="70">
        <f t="shared" si="1"/>
        <v>84</v>
      </c>
      <c r="Z62" s="69">
        <f t="shared" si="13"/>
        <v>23</v>
      </c>
      <c r="AA62" s="69">
        <f t="shared" si="14"/>
        <v>61</v>
      </c>
      <c r="AB62" s="69">
        <f t="shared" si="15"/>
        <v>27</v>
      </c>
      <c r="AC62" s="69">
        <f t="shared" si="23"/>
        <v>57</v>
      </c>
      <c r="AD62" s="69">
        <f t="shared" si="2"/>
        <v>814265.96428571432</v>
      </c>
      <c r="AE62" s="72">
        <v>0</v>
      </c>
      <c r="AF62" s="73">
        <f t="shared" si="3"/>
        <v>0</v>
      </c>
      <c r="AG62" s="73">
        <f t="shared" si="4"/>
        <v>0</v>
      </c>
      <c r="AH62" s="72">
        <f t="shared" si="5"/>
        <v>68398341</v>
      </c>
      <c r="AI62" s="74">
        <f t="shared" si="16"/>
        <v>8956925.6071428582</v>
      </c>
      <c r="AJ62" s="75">
        <f t="shared" si="6"/>
        <v>8956925.6071428582</v>
      </c>
      <c r="AK62" s="76">
        <f t="shared" si="7"/>
        <v>59441415.392857142</v>
      </c>
      <c r="AL62" s="77"/>
      <c r="AM62" s="78">
        <f t="shared" si="8"/>
        <v>814265.96428571432</v>
      </c>
      <c r="AN62" s="79">
        <f t="shared" si="9"/>
        <v>9771191.5714285709</v>
      </c>
      <c r="AO62" s="79">
        <f t="shared" si="26"/>
        <v>9771191.5714285709</v>
      </c>
      <c r="AP62" s="79">
        <f t="shared" si="26"/>
        <v>9771191.5714285709</v>
      </c>
      <c r="AQ62" s="79">
        <f t="shared" si="26"/>
        <v>9771191.5714285709</v>
      </c>
      <c r="AR62" s="79">
        <f t="shared" si="26"/>
        <v>9771191.5714285709</v>
      </c>
      <c r="AS62" s="79">
        <f t="shared" si="26"/>
        <v>9771191.5714285709</v>
      </c>
      <c r="AT62" s="79">
        <f t="shared" si="11"/>
        <v>814265.96428571432</v>
      </c>
      <c r="AV62" s="81">
        <f t="shared" si="17"/>
        <v>9771191.5714285709</v>
      </c>
      <c r="AW62" s="75">
        <f t="shared" si="18"/>
        <v>18728117.178571429</v>
      </c>
      <c r="AX62" s="76">
        <f t="shared" si="19"/>
        <v>49670223.821428567</v>
      </c>
      <c r="AY62" s="81">
        <f t="shared" si="20"/>
        <v>6514127.7142857146</v>
      </c>
      <c r="AZ62" s="77">
        <f t="shared" si="21"/>
        <v>25242244.892857142</v>
      </c>
      <c r="BA62" s="76">
        <f t="shared" si="22"/>
        <v>43156096.107142858</v>
      </c>
    </row>
    <row r="63" spans="1:53" s="80" customFormat="1" x14ac:dyDescent="0.25">
      <c r="A63" s="64">
        <v>2</v>
      </c>
      <c r="B63" s="65" t="s">
        <v>56</v>
      </c>
      <c r="C63" s="66">
        <v>100</v>
      </c>
      <c r="D63" s="66" t="s">
        <v>57</v>
      </c>
      <c r="E63" s="82" t="s">
        <v>112</v>
      </c>
      <c r="F63" s="82" t="s">
        <v>113</v>
      </c>
      <c r="G63" s="83">
        <v>6</v>
      </c>
      <c r="H63" s="82" t="s">
        <v>60</v>
      </c>
      <c r="I63" s="66"/>
      <c r="J63" s="66"/>
      <c r="K63" s="67">
        <v>42976</v>
      </c>
      <c r="L63" s="68">
        <v>42398</v>
      </c>
      <c r="M63" s="68">
        <v>45320</v>
      </c>
      <c r="N63" s="68">
        <v>43313</v>
      </c>
      <c r="O63" s="149">
        <v>0</v>
      </c>
      <c r="P63" s="68"/>
      <c r="Q63" s="68" t="s">
        <v>269</v>
      </c>
      <c r="R63" s="69">
        <f t="shared" si="12"/>
        <v>84</v>
      </c>
      <c r="S63" s="66">
        <v>120</v>
      </c>
      <c r="T63" s="88">
        <v>398490</v>
      </c>
      <c r="U63" s="70">
        <v>2</v>
      </c>
      <c r="V63" s="70">
        <v>2019</v>
      </c>
      <c r="W63" s="66">
        <v>0</v>
      </c>
      <c r="X63" s="66">
        <v>0</v>
      </c>
      <c r="Y63" s="70">
        <f t="shared" si="1"/>
        <v>84</v>
      </c>
      <c r="Z63" s="69">
        <f t="shared" si="13"/>
        <v>23</v>
      </c>
      <c r="AA63" s="69">
        <f t="shared" si="14"/>
        <v>61</v>
      </c>
      <c r="AB63" s="69">
        <f t="shared" si="15"/>
        <v>27</v>
      </c>
      <c r="AC63" s="69">
        <f t="shared" si="23"/>
        <v>57</v>
      </c>
      <c r="AD63" s="69">
        <f t="shared" si="2"/>
        <v>4743.9285714285716</v>
      </c>
      <c r="AE63" s="80">
        <v>0</v>
      </c>
      <c r="AF63" s="80">
        <f t="shared" si="3"/>
        <v>0</v>
      </c>
      <c r="AG63" s="80">
        <f t="shared" si="4"/>
        <v>0</v>
      </c>
      <c r="AH63" s="80">
        <f t="shared" si="5"/>
        <v>398490</v>
      </c>
      <c r="AI63" s="74">
        <f t="shared" si="16"/>
        <v>52183.21428571429</v>
      </c>
      <c r="AJ63" s="75">
        <f t="shared" si="6"/>
        <v>52183.21428571429</v>
      </c>
      <c r="AK63" s="76">
        <f t="shared" si="7"/>
        <v>346306.78571428568</v>
      </c>
      <c r="AL63" s="77"/>
      <c r="AM63" s="78">
        <f t="shared" si="8"/>
        <v>4743.9285714285716</v>
      </c>
      <c r="AN63" s="79">
        <f t="shared" si="9"/>
        <v>56927.142857142855</v>
      </c>
      <c r="AO63" s="79">
        <f t="shared" si="26"/>
        <v>56927.142857142855</v>
      </c>
      <c r="AP63" s="79">
        <f t="shared" si="26"/>
        <v>56927.142857142855</v>
      </c>
      <c r="AQ63" s="79">
        <f t="shared" si="26"/>
        <v>56927.142857142855</v>
      </c>
      <c r="AR63" s="79">
        <f t="shared" si="26"/>
        <v>56927.142857142855</v>
      </c>
      <c r="AS63" s="79">
        <f t="shared" si="26"/>
        <v>56927.142857142855</v>
      </c>
      <c r="AT63" s="79">
        <f t="shared" si="11"/>
        <v>4743.9285714285716</v>
      </c>
      <c r="AV63" s="81">
        <f t="shared" si="17"/>
        <v>56927.142857142855</v>
      </c>
      <c r="AW63" s="75">
        <f t="shared" si="18"/>
        <v>109110.35714285714</v>
      </c>
      <c r="AX63" s="76">
        <f t="shared" si="19"/>
        <v>289379.64285714284</v>
      </c>
      <c r="AY63" s="81">
        <f t="shared" si="20"/>
        <v>37951.428571428572</v>
      </c>
      <c r="AZ63" s="77">
        <f t="shared" si="21"/>
        <v>147061.78571428571</v>
      </c>
      <c r="BA63" s="76">
        <f t="shared" si="22"/>
        <v>251428.21428571429</v>
      </c>
    </row>
    <row r="64" spans="1:53" s="80" customFormat="1" x14ac:dyDescent="0.25">
      <c r="A64" s="64">
        <v>2</v>
      </c>
      <c r="B64" s="65" t="s">
        <v>56</v>
      </c>
      <c r="C64" s="66">
        <v>64</v>
      </c>
      <c r="D64" s="66" t="s">
        <v>57</v>
      </c>
      <c r="E64" s="82" t="s">
        <v>114</v>
      </c>
      <c r="F64" s="82" t="s">
        <v>115</v>
      </c>
      <c r="G64" s="83">
        <v>9099614</v>
      </c>
      <c r="H64" s="82" t="s">
        <v>60</v>
      </c>
      <c r="I64" s="66"/>
      <c r="J64" s="66"/>
      <c r="K64" s="67">
        <v>42999</v>
      </c>
      <c r="L64" s="68">
        <v>42398</v>
      </c>
      <c r="M64" s="68">
        <v>45320</v>
      </c>
      <c r="N64" s="68">
        <v>43313</v>
      </c>
      <c r="O64" s="149">
        <v>0</v>
      </c>
      <c r="P64" s="68"/>
      <c r="Q64" s="68" t="s">
        <v>269</v>
      </c>
      <c r="R64" s="69">
        <f t="shared" si="12"/>
        <v>84</v>
      </c>
      <c r="S64" s="66">
        <v>120</v>
      </c>
      <c r="T64" s="88">
        <v>2475791</v>
      </c>
      <c r="U64" s="70">
        <v>2</v>
      </c>
      <c r="V64" s="70">
        <v>2019</v>
      </c>
      <c r="W64" s="66">
        <v>0</v>
      </c>
      <c r="X64" s="66">
        <v>0</v>
      </c>
      <c r="Y64" s="70">
        <f t="shared" si="1"/>
        <v>84</v>
      </c>
      <c r="Z64" s="69">
        <f t="shared" si="13"/>
        <v>23</v>
      </c>
      <c r="AA64" s="69">
        <f t="shared" si="14"/>
        <v>61</v>
      </c>
      <c r="AB64" s="69">
        <f t="shared" si="15"/>
        <v>27</v>
      </c>
      <c r="AC64" s="69">
        <f t="shared" si="23"/>
        <v>57</v>
      </c>
      <c r="AD64" s="69">
        <f t="shared" si="2"/>
        <v>29473.702380952382</v>
      </c>
      <c r="AE64" s="80">
        <v>0</v>
      </c>
      <c r="AF64" s="80">
        <f t="shared" si="3"/>
        <v>0</v>
      </c>
      <c r="AG64" s="80">
        <f t="shared" si="4"/>
        <v>0</v>
      </c>
      <c r="AH64" s="80">
        <f t="shared" si="5"/>
        <v>2475791</v>
      </c>
      <c r="AI64" s="74">
        <f t="shared" si="16"/>
        <v>324210.72619047621</v>
      </c>
      <c r="AJ64" s="75">
        <f t="shared" si="6"/>
        <v>324210.72619047621</v>
      </c>
      <c r="AK64" s="76">
        <f t="shared" si="7"/>
        <v>2151580.2738095238</v>
      </c>
      <c r="AL64" s="77"/>
      <c r="AM64" s="78">
        <f t="shared" si="8"/>
        <v>29473.702380952382</v>
      </c>
      <c r="AN64" s="79">
        <f t="shared" si="9"/>
        <v>353684.42857142858</v>
      </c>
      <c r="AO64" s="79">
        <f t="shared" si="26"/>
        <v>353684.42857142858</v>
      </c>
      <c r="AP64" s="79">
        <f t="shared" si="26"/>
        <v>353684.42857142858</v>
      </c>
      <c r="AQ64" s="79">
        <f t="shared" si="26"/>
        <v>353684.42857142858</v>
      </c>
      <c r="AR64" s="79">
        <f t="shared" si="26"/>
        <v>353684.42857142858</v>
      </c>
      <c r="AS64" s="79">
        <f t="shared" si="26"/>
        <v>353684.42857142858</v>
      </c>
      <c r="AT64" s="79">
        <f t="shared" si="11"/>
        <v>29473.702380952382</v>
      </c>
      <c r="AV64" s="81">
        <f t="shared" si="17"/>
        <v>353684.42857142858</v>
      </c>
      <c r="AW64" s="75">
        <f t="shared" si="18"/>
        <v>677895.15476190485</v>
      </c>
      <c r="AX64" s="76">
        <f t="shared" si="19"/>
        <v>1797895.8452380951</v>
      </c>
      <c r="AY64" s="81">
        <f t="shared" si="20"/>
        <v>235789.61904761905</v>
      </c>
      <c r="AZ64" s="77">
        <f t="shared" si="21"/>
        <v>913684.7738095239</v>
      </c>
      <c r="BA64" s="76">
        <f t="shared" si="22"/>
        <v>1562106.2261904762</v>
      </c>
    </row>
    <row r="65" spans="1:53" s="80" customFormat="1" x14ac:dyDescent="0.25">
      <c r="A65" s="64">
        <v>2</v>
      </c>
      <c r="B65" s="65" t="s">
        <v>56</v>
      </c>
      <c r="C65" s="66">
        <v>64</v>
      </c>
      <c r="D65" s="66" t="s">
        <v>57</v>
      </c>
      <c r="E65" s="82" t="s">
        <v>116</v>
      </c>
      <c r="F65" s="82" t="s">
        <v>115</v>
      </c>
      <c r="G65" s="83">
        <v>9099614</v>
      </c>
      <c r="H65" s="82" t="s">
        <v>60</v>
      </c>
      <c r="I65" s="66"/>
      <c r="J65" s="66"/>
      <c r="K65" s="67">
        <v>42999</v>
      </c>
      <c r="L65" s="68">
        <v>42398</v>
      </c>
      <c r="M65" s="68">
        <v>45320</v>
      </c>
      <c r="N65" s="68">
        <v>43313</v>
      </c>
      <c r="O65" s="149">
        <v>0</v>
      </c>
      <c r="P65" s="68"/>
      <c r="Q65" s="68" t="s">
        <v>269</v>
      </c>
      <c r="R65" s="69">
        <f t="shared" si="12"/>
        <v>84</v>
      </c>
      <c r="S65" s="66">
        <v>120</v>
      </c>
      <c r="T65" s="88">
        <v>233430</v>
      </c>
      <c r="U65" s="70">
        <v>2</v>
      </c>
      <c r="V65" s="70">
        <v>2019</v>
      </c>
      <c r="W65" s="66">
        <v>0</v>
      </c>
      <c r="X65" s="66">
        <v>0</v>
      </c>
      <c r="Y65" s="70">
        <f t="shared" si="1"/>
        <v>84</v>
      </c>
      <c r="Z65" s="69">
        <f t="shared" si="13"/>
        <v>23</v>
      </c>
      <c r="AA65" s="69">
        <f t="shared" si="14"/>
        <v>61</v>
      </c>
      <c r="AB65" s="69">
        <f t="shared" si="15"/>
        <v>27</v>
      </c>
      <c r="AC65" s="69">
        <f t="shared" si="23"/>
        <v>57</v>
      </c>
      <c r="AD65" s="69">
        <f t="shared" si="2"/>
        <v>2778.9285714285716</v>
      </c>
      <c r="AE65" s="80">
        <v>0</v>
      </c>
      <c r="AF65" s="80">
        <f t="shared" si="3"/>
        <v>0</v>
      </c>
      <c r="AG65" s="80">
        <f t="shared" si="4"/>
        <v>0</v>
      </c>
      <c r="AH65" s="80">
        <f t="shared" si="5"/>
        <v>233430</v>
      </c>
      <c r="AI65" s="74">
        <f t="shared" si="16"/>
        <v>30568.214285714286</v>
      </c>
      <c r="AJ65" s="75">
        <f t="shared" si="6"/>
        <v>30568.214285714286</v>
      </c>
      <c r="AK65" s="76">
        <f t="shared" si="7"/>
        <v>202861.78571428571</v>
      </c>
      <c r="AL65" s="77"/>
      <c r="AM65" s="78">
        <f t="shared" si="8"/>
        <v>2778.9285714285716</v>
      </c>
      <c r="AN65" s="79">
        <f t="shared" si="9"/>
        <v>33347.142857142855</v>
      </c>
      <c r="AO65" s="79">
        <f t="shared" si="26"/>
        <v>33347.142857142855</v>
      </c>
      <c r="AP65" s="79">
        <f t="shared" si="26"/>
        <v>33347.142857142855</v>
      </c>
      <c r="AQ65" s="79">
        <f t="shared" si="26"/>
        <v>33347.142857142855</v>
      </c>
      <c r="AR65" s="79">
        <f t="shared" si="26"/>
        <v>33347.142857142855</v>
      </c>
      <c r="AS65" s="79">
        <f t="shared" si="26"/>
        <v>33347.142857142855</v>
      </c>
      <c r="AT65" s="79">
        <f t="shared" si="11"/>
        <v>2778.9285714285716</v>
      </c>
      <c r="AV65" s="81">
        <f t="shared" si="17"/>
        <v>33347.142857142855</v>
      </c>
      <c r="AW65" s="75">
        <f t="shared" si="18"/>
        <v>63915.357142857145</v>
      </c>
      <c r="AX65" s="76">
        <f t="shared" si="19"/>
        <v>169514.64285714284</v>
      </c>
      <c r="AY65" s="81">
        <f t="shared" si="20"/>
        <v>22231.428571428572</v>
      </c>
      <c r="AZ65" s="77">
        <f t="shared" si="21"/>
        <v>86146.78571428571</v>
      </c>
      <c r="BA65" s="76">
        <f t="shared" si="22"/>
        <v>147283.21428571429</v>
      </c>
    </row>
    <row r="66" spans="1:53" s="80" customFormat="1" x14ac:dyDescent="0.25">
      <c r="A66" s="64">
        <v>2</v>
      </c>
      <c r="B66" s="65" t="s">
        <v>56</v>
      </c>
      <c r="C66" s="66">
        <v>65</v>
      </c>
      <c r="D66" s="66" t="s">
        <v>57</v>
      </c>
      <c r="E66" s="82" t="s">
        <v>117</v>
      </c>
      <c r="F66" s="82" t="s">
        <v>103</v>
      </c>
      <c r="G66" s="83">
        <v>85</v>
      </c>
      <c r="H66" s="82" t="s">
        <v>60</v>
      </c>
      <c r="I66" s="66"/>
      <c r="J66" s="66"/>
      <c r="K66" s="67">
        <v>43003</v>
      </c>
      <c r="L66" s="68">
        <v>42398</v>
      </c>
      <c r="M66" s="68">
        <v>45320</v>
      </c>
      <c r="N66" s="68">
        <v>43313</v>
      </c>
      <c r="O66" s="149">
        <v>0</v>
      </c>
      <c r="P66" s="68"/>
      <c r="Q66" s="68" t="s">
        <v>269</v>
      </c>
      <c r="R66" s="69">
        <f t="shared" si="12"/>
        <v>84</v>
      </c>
      <c r="S66" s="66">
        <v>120</v>
      </c>
      <c r="T66" s="85">
        <v>4550000</v>
      </c>
      <c r="U66" s="70">
        <v>2</v>
      </c>
      <c r="V66" s="70">
        <v>2019</v>
      </c>
      <c r="W66" s="66">
        <v>0</v>
      </c>
      <c r="X66" s="66">
        <v>0</v>
      </c>
      <c r="Y66" s="70">
        <f t="shared" si="1"/>
        <v>84</v>
      </c>
      <c r="Z66" s="69">
        <f t="shared" si="13"/>
        <v>23</v>
      </c>
      <c r="AA66" s="69">
        <f t="shared" si="14"/>
        <v>61</v>
      </c>
      <c r="AB66" s="69">
        <f t="shared" si="15"/>
        <v>27</v>
      </c>
      <c r="AC66" s="69">
        <f t="shared" si="23"/>
        <v>57</v>
      </c>
      <c r="AD66" s="69">
        <f t="shared" si="2"/>
        <v>54166.666666666664</v>
      </c>
      <c r="AE66" s="80">
        <v>0</v>
      </c>
      <c r="AF66" s="80">
        <f t="shared" si="3"/>
        <v>0</v>
      </c>
      <c r="AG66" s="80">
        <f t="shared" si="4"/>
        <v>0</v>
      </c>
      <c r="AH66" s="80">
        <f t="shared" si="5"/>
        <v>4550000</v>
      </c>
      <c r="AI66" s="74">
        <f t="shared" si="16"/>
        <v>595833.33333333326</v>
      </c>
      <c r="AJ66" s="75">
        <f t="shared" si="6"/>
        <v>595833.33333333326</v>
      </c>
      <c r="AK66" s="76">
        <f t="shared" si="7"/>
        <v>3954166.666666667</v>
      </c>
      <c r="AL66" s="77"/>
      <c r="AM66" s="78">
        <f t="shared" si="8"/>
        <v>54166.666666666664</v>
      </c>
      <c r="AN66" s="79">
        <f t="shared" si="9"/>
        <v>650000</v>
      </c>
      <c r="AO66" s="79">
        <f t="shared" si="26"/>
        <v>650000</v>
      </c>
      <c r="AP66" s="79">
        <f t="shared" si="26"/>
        <v>650000</v>
      </c>
      <c r="AQ66" s="79">
        <f t="shared" si="26"/>
        <v>650000</v>
      </c>
      <c r="AR66" s="79">
        <f t="shared" si="26"/>
        <v>650000</v>
      </c>
      <c r="AS66" s="79">
        <f t="shared" si="26"/>
        <v>650000</v>
      </c>
      <c r="AT66" s="79">
        <f t="shared" si="11"/>
        <v>54166.666666666664</v>
      </c>
      <c r="AV66" s="81">
        <f t="shared" si="17"/>
        <v>650000</v>
      </c>
      <c r="AW66" s="75">
        <f t="shared" si="18"/>
        <v>1245833.3333333333</v>
      </c>
      <c r="AX66" s="76">
        <f t="shared" si="19"/>
        <v>3304166.666666667</v>
      </c>
      <c r="AY66" s="81">
        <f t="shared" si="20"/>
        <v>433333.33333333331</v>
      </c>
      <c r="AZ66" s="77">
        <f t="shared" si="21"/>
        <v>1679166.6666666665</v>
      </c>
      <c r="BA66" s="76">
        <f t="shared" si="22"/>
        <v>2870833.3333333335</v>
      </c>
    </row>
    <row r="67" spans="1:53" s="80" customFormat="1" x14ac:dyDescent="0.25">
      <c r="A67" s="64">
        <v>2</v>
      </c>
      <c r="B67" s="65" t="s">
        <v>56</v>
      </c>
      <c r="C67" s="66">
        <v>66</v>
      </c>
      <c r="D67" s="66" t="s">
        <v>57</v>
      </c>
      <c r="E67" s="82" t="s">
        <v>118</v>
      </c>
      <c r="F67" s="82" t="s">
        <v>119</v>
      </c>
      <c r="G67" s="83">
        <v>3637</v>
      </c>
      <c r="H67" s="82" t="s">
        <v>60</v>
      </c>
      <c r="I67" s="66"/>
      <c r="J67" s="66"/>
      <c r="K67" s="67">
        <v>43011</v>
      </c>
      <c r="L67" s="68">
        <v>42398</v>
      </c>
      <c r="M67" s="68">
        <v>45320</v>
      </c>
      <c r="N67" s="68">
        <v>43313</v>
      </c>
      <c r="O67" s="149">
        <v>0</v>
      </c>
      <c r="P67" s="68"/>
      <c r="Q67" s="68" t="s">
        <v>269</v>
      </c>
      <c r="R67" s="69">
        <f t="shared" si="12"/>
        <v>84</v>
      </c>
      <c r="S67" s="66">
        <v>120</v>
      </c>
      <c r="T67" s="88">
        <v>80640</v>
      </c>
      <c r="U67" s="70">
        <v>2</v>
      </c>
      <c r="V67" s="70">
        <v>2019</v>
      </c>
      <c r="W67" s="66">
        <v>0</v>
      </c>
      <c r="X67" s="66">
        <v>0</v>
      </c>
      <c r="Y67" s="70">
        <f t="shared" si="1"/>
        <v>84</v>
      </c>
      <c r="Z67" s="69">
        <f t="shared" si="13"/>
        <v>23</v>
      </c>
      <c r="AA67" s="69">
        <f t="shared" si="14"/>
        <v>61</v>
      </c>
      <c r="AB67" s="69">
        <f t="shared" si="15"/>
        <v>27</v>
      </c>
      <c r="AC67" s="69">
        <f t="shared" si="23"/>
        <v>57</v>
      </c>
      <c r="AD67" s="69">
        <f t="shared" si="2"/>
        <v>960</v>
      </c>
      <c r="AE67" s="80">
        <v>0</v>
      </c>
      <c r="AF67" s="80">
        <f t="shared" si="3"/>
        <v>0</v>
      </c>
      <c r="AG67" s="80">
        <f t="shared" si="4"/>
        <v>0</v>
      </c>
      <c r="AH67" s="80">
        <f t="shared" si="5"/>
        <v>80640</v>
      </c>
      <c r="AI67" s="74">
        <f t="shared" si="16"/>
        <v>10560</v>
      </c>
      <c r="AJ67" s="75">
        <f t="shared" si="6"/>
        <v>10560</v>
      </c>
      <c r="AK67" s="76">
        <f t="shared" si="7"/>
        <v>70080</v>
      </c>
      <c r="AL67" s="77"/>
      <c r="AM67" s="78">
        <f t="shared" si="8"/>
        <v>960</v>
      </c>
      <c r="AN67" s="79">
        <f t="shared" si="9"/>
        <v>11520</v>
      </c>
      <c r="AO67" s="79">
        <f t="shared" si="26"/>
        <v>11520</v>
      </c>
      <c r="AP67" s="79">
        <f t="shared" si="26"/>
        <v>11520</v>
      </c>
      <c r="AQ67" s="79">
        <f t="shared" si="26"/>
        <v>11520</v>
      </c>
      <c r="AR67" s="79">
        <f t="shared" si="26"/>
        <v>11520</v>
      </c>
      <c r="AS67" s="79">
        <f t="shared" si="26"/>
        <v>11520</v>
      </c>
      <c r="AT67" s="79">
        <f t="shared" si="11"/>
        <v>960</v>
      </c>
      <c r="AV67" s="81">
        <f t="shared" si="17"/>
        <v>11520</v>
      </c>
      <c r="AW67" s="75">
        <f t="shared" si="18"/>
        <v>22080</v>
      </c>
      <c r="AX67" s="76">
        <f t="shared" si="19"/>
        <v>58560</v>
      </c>
      <c r="AY67" s="81">
        <f t="shared" si="20"/>
        <v>7680</v>
      </c>
      <c r="AZ67" s="77">
        <f t="shared" si="21"/>
        <v>29760</v>
      </c>
      <c r="BA67" s="76">
        <f t="shared" si="22"/>
        <v>50880</v>
      </c>
    </row>
    <row r="68" spans="1:53" s="86" customFormat="1" x14ac:dyDescent="0.25">
      <c r="A68" s="64">
        <v>2</v>
      </c>
      <c r="B68" s="89" t="s">
        <v>56</v>
      </c>
      <c r="C68" s="83">
        <v>4</v>
      </c>
      <c r="D68" s="83" t="s">
        <v>57</v>
      </c>
      <c r="E68" s="82" t="s">
        <v>72</v>
      </c>
      <c r="F68" s="82" t="s">
        <v>108</v>
      </c>
      <c r="G68" s="83">
        <v>12</v>
      </c>
      <c r="H68" s="82" t="s">
        <v>60</v>
      </c>
      <c r="I68" s="82" t="s">
        <v>72</v>
      </c>
      <c r="J68" s="82"/>
      <c r="K68" s="84">
        <v>43017</v>
      </c>
      <c r="L68" s="68">
        <v>42398</v>
      </c>
      <c r="M68" s="68">
        <v>45320</v>
      </c>
      <c r="N68" s="68">
        <v>43313</v>
      </c>
      <c r="O68" s="149">
        <v>0</v>
      </c>
      <c r="P68" s="68"/>
      <c r="Q68" s="68" t="s">
        <v>269</v>
      </c>
      <c r="R68" s="69">
        <f t="shared" si="12"/>
        <v>84</v>
      </c>
      <c r="S68" s="82">
        <v>120</v>
      </c>
      <c r="T68" s="85">
        <v>76718883</v>
      </c>
      <c r="U68" s="70">
        <v>2</v>
      </c>
      <c r="V68" s="70">
        <v>2019</v>
      </c>
      <c r="W68" s="71">
        <v>0</v>
      </c>
      <c r="X68" s="71">
        <v>0</v>
      </c>
      <c r="Y68" s="70">
        <f t="shared" si="1"/>
        <v>84</v>
      </c>
      <c r="Z68" s="69">
        <f t="shared" si="13"/>
        <v>23</v>
      </c>
      <c r="AA68" s="69">
        <f t="shared" si="14"/>
        <v>61</v>
      </c>
      <c r="AB68" s="69">
        <f t="shared" si="15"/>
        <v>27</v>
      </c>
      <c r="AC68" s="69">
        <f t="shared" si="23"/>
        <v>57</v>
      </c>
      <c r="AD68" s="69">
        <f t="shared" si="2"/>
        <v>913320.03571428568</v>
      </c>
      <c r="AE68" s="72">
        <v>0</v>
      </c>
      <c r="AF68" s="73">
        <f t="shared" si="3"/>
        <v>0</v>
      </c>
      <c r="AG68" s="73">
        <f t="shared" si="4"/>
        <v>0</v>
      </c>
      <c r="AH68" s="72">
        <f t="shared" si="5"/>
        <v>76718883</v>
      </c>
      <c r="AI68" s="74">
        <f t="shared" si="16"/>
        <v>10046520.392857142</v>
      </c>
      <c r="AJ68" s="75">
        <f t="shared" si="6"/>
        <v>10046520.392857142</v>
      </c>
      <c r="AK68" s="76">
        <f t="shared" si="7"/>
        <v>66672362.607142858</v>
      </c>
      <c r="AL68" s="77"/>
      <c r="AM68" s="78">
        <f t="shared" si="8"/>
        <v>913320.03571428568</v>
      </c>
      <c r="AN68" s="79">
        <f t="shared" si="9"/>
        <v>10959840.428571429</v>
      </c>
      <c r="AO68" s="79">
        <f t="shared" si="26"/>
        <v>10959840.428571429</v>
      </c>
      <c r="AP68" s="79">
        <f t="shared" si="26"/>
        <v>10959840.428571429</v>
      </c>
      <c r="AQ68" s="79">
        <f t="shared" si="26"/>
        <v>10959840.428571429</v>
      </c>
      <c r="AR68" s="79">
        <f t="shared" si="26"/>
        <v>10959840.428571429</v>
      </c>
      <c r="AS68" s="79">
        <f t="shared" si="26"/>
        <v>10959840.428571429</v>
      </c>
      <c r="AT68" s="79">
        <f t="shared" si="11"/>
        <v>913320.03571428568</v>
      </c>
      <c r="AV68" s="81">
        <f t="shared" si="17"/>
        <v>10959840.428571429</v>
      </c>
      <c r="AW68" s="75">
        <f t="shared" si="18"/>
        <v>21006360.821428571</v>
      </c>
      <c r="AX68" s="76">
        <f t="shared" si="19"/>
        <v>55712522.178571433</v>
      </c>
      <c r="AY68" s="81">
        <f t="shared" si="20"/>
        <v>7306560.2857142854</v>
      </c>
      <c r="AZ68" s="77">
        <f t="shared" si="21"/>
        <v>28312921.107142858</v>
      </c>
      <c r="BA68" s="76">
        <f t="shared" si="22"/>
        <v>48405961.892857142</v>
      </c>
    </row>
    <row r="69" spans="1:53" s="80" customFormat="1" x14ac:dyDescent="0.25">
      <c r="A69" s="64">
        <v>2</v>
      </c>
      <c r="B69" s="65" t="s">
        <v>56</v>
      </c>
      <c r="C69" s="66">
        <v>67</v>
      </c>
      <c r="D69" s="66" t="s">
        <v>57</v>
      </c>
      <c r="E69" s="82" t="s">
        <v>120</v>
      </c>
      <c r="F69" s="82" t="s">
        <v>121</v>
      </c>
      <c r="G69" s="83">
        <v>86169498</v>
      </c>
      <c r="H69" s="82" t="s">
        <v>60</v>
      </c>
      <c r="I69" s="66"/>
      <c r="J69" s="66"/>
      <c r="K69" s="67">
        <v>43017</v>
      </c>
      <c r="L69" s="68">
        <v>42398</v>
      </c>
      <c r="M69" s="68">
        <v>45320</v>
      </c>
      <c r="N69" s="68">
        <v>43313</v>
      </c>
      <c r="O69" s="149">
        <v>0</v>
      </c>
      <c r="P69" s="68"/>
      <c r="Q69" s="68" t="s">
        <v>269</v>
      </c>
      <c r="R69" s="69">
        <f t="shared" si="12"/>
        <v>84</v>
      </c>
      <c r="S69" s="66">
        <v>120</v>
      </c>
      <c r="T69" s="85">
        <v>37226</v>
      </c>
      <c r="U69" s="70">
        <v>2</v>
      </c>
      <c r="V69" s="70">
        <v>2019</v>
      </c>
      <c r="W69" s="66">
        <v>0</v>
      </c>
      <c r="X69" s="66">
        <v>0</v>
      </c>
      <c r="Y69" s="70">
        <f t="shared" si="1"/>
        <v>84</v>
      </c>
      <c r="Z69" s="69">
        <f t="shared" si="13"/>
        <v>23</v>
      </c>
      <c r="AA69" s="69">
        <f t="shared" si="14"/>
        <v>61</v>
      </c>
      <c r="AB69" s="69">
        <f t="shared" si="15"/>
        <v>27</v>
      </c>
      <c r="AC69" s="69">
        <f t="shared" si="23"/>
        <v>57</v>
      </c>
      <c r="AD69" s="69">
        <f t="shared" si="2"/>
        <v>443.16666666666669</v>
      </c>
      <c r="AE69" s="80">
        <v>0</v>
      </c>
      <c r="AF69" s="80">
        <f t="shared" si="3"/>
        <v>0</v>
      </c>
      <c r="AG69" s="80">
        <f t="shared" si="4"/>
        <v>0</v>
      </c>
      <c r="AH69" s="80">
        <f t="shared" si="5"/>
        <v>37226</v>
      </c>
      <c r="AI69" s="74">
        <f t="shared" si="16"/>
        <v>4874.8333333333339</v>
      </c>
      <c r="AJ69" s="75">
        <f t="shared" si="6"/>
        <v>4874.8333333333339</v>
      </c>
      <c r="AK69" s="76">
        <f t="shared" si="7"/>
        <v>32351.166666666664</v>
      </c>
      <c r="AL69" s="77"/>
      <c r="AM69" s="78">
        <f t="shared" si="8"/>
        <v>443.16666666666669</v>
      </c>
      <c r="AN69" s="79">
        <f t="shared" si="9"/>
        <v>5318</v>
      </c>
      <c r="AO69" s="79">
        <f t="shared" si="26"/>
        <v>5318</v>
      </c>
      <c r="AP69" s="79">
        <f t="shared" si="26"/>
        <v>5318</v>
      </c>
      <c r="AQ69" s="79">
        <f t="shared" si="26"/>
        <v>5318</v>
      </c>
      <c r="AR69" s="79">
        <f t="shared" si="26"/>
        <v>5318</v>
      </c>
      <c r="AS69" s="79">
        <f t="shared" si="26"/>
        <v>5318</v>
      </c>
      <c r="AT69" s="79">
        <f t="shared" si="11"/>
        <v>443.16666666666669</v>
      </c>
      <c r="AV69" s="81">
        <f t="shared" si="17"/>
        <v>5318</v>
      </c>
      <c r="AW69" s="75">
        <f t="shared" si="18"/>
        <v>10192.833333333334</v>
      </c>
      <c r="AX69" s="76">
        <f t="shared" si="19"/>
        <v>27033.166666666664</v>
      </c>
      <c r="AY69" s="81">
        <f t="shared" si="20"/>
        <v>3545.3333333333335</v>
      </c>
      <c r="AZ69" s="77">
        <f t="shared" si="21"/>
        <v>13738.166666666668</v>
      </c>
      <c r="BA69" s="76">
        <f t="shared" si="22"/>
        <v>23487.833333333332</v>
      </c>
    </row>
    <row r="70" spans="1:53" s="80" customFormat="1" x14ac:dyDescent="0.25">
      <c r="A70" s="64">
        <v>2</v>
      </c>
      <c r="B70" s="65" t="s">
        <v>56</v>
      </c>
      <c r="C70" s="66">
        <v>68</v>
      </c>
      <c r="D70" s="66" t="s">
        <v>57</v>
      </c>
      <c r="E70" s="82" t="s">
        <v>120</v>
      </c>
      <c r="F70" s="82" t="s">
        <v>122</v>
      </c>
      <c r="G70" s="83">
        <v>6036</v>
      </c>
      <c r="H70" s="82" t="s">
        <v>60</v>
      </c>
      <c r="I70" s="82"/>
      <c r="J70" s="82"/>
      <c r="K70" s="84">
        <v>43022</v>
      </c>
      <c r="L70" s="68">
        <v>42398</v>
      </c>
      <c r="M70" s="68">
        <v>45320</v>
      </c>
      <c r="N70" s="68">
        <v>43313</v>
      </c>
      <c r="O70" s="149">
        <v>0</v>
      </c>
      <c r="P70" s="68"/>
      <c r="Q70" s="68" t="s">
        <v>269</v>
      </c>
      <c r="R70" s="69">
        <f t="shared" si="12"/>
        <v>84</v>
      </c>
      <c r="S70" s="82">
        <v>120</v>
      </c>
      <c r="T70" s="85">
        <v>85714</v>
      </c>
      <c r="U70" s="70">
        <v>2</v>
      </c>
      <c r="V70" s="70">
        <v>2019</v>
      </c>
      <c r="W70" s="66">
        <v>0</v>
      </c>
      <c r="X70" s="66">
        <v>0</v>
      </c>
      <c r="Y70" s="70">
        <f t="shared" si="1"/>
        <v>84</v>
      </c>
      <c r="Z70" s="69">
        <f t="shared" si="13"/>
        <v>23</v>
      </c>
      <c r="AA70" s="69">
        <f t="shared" si="14"/>
        <v>61</v>
      </c>
      <c r="AB70" s="69">
        <f t="shared" si="15"/>
        <v>27</v>
      </c>
      <c r="AC70" s="69">
        <f t="shared" si="23"/>
        <v>57</v>
      </c>
      <c r="AD70" s="69">
        <f t="shared" si="2"/>
        <v>1020.4047619047619</v>
      </c>
      <c r="AE70" s="80">
        <v>0</v>
      </c>
      <c r="AF70" s="80">
        <f t="shared" si="3"/>
        <v>0</v>
      </c>
      <c r="AG70" s="80">
        <f t="shared" si="4"/>
        <v>0</v>
      </c>
      <c r="AH70" s="80">
        <f t="shared" si="5"/>
        <v>85714</v>
      </c>
      <c r="AI70" s="74">
        <f t="shared" si="16"/>
        <v>11224.452380952382</v>
      </c>
      <c r="AJ70" s="75">
        <f t="shared" si="6"/>
        <v>11224.452380952382</v>
      </c>
      <c r="AK70" s="76">
        <f t="shared" si="7"/>
        <v>74489.547619047618</v>
      </c>
      <c r="AL70" s="77"/>
      <c r="AM70" s="78">
        <f t="shared" si="8"/>
        <v>1020.4047619047619</v>
      </c>
      <c r="AN70" s="79">
        <f t="shared" si="9"/>
        <v>12244.857142857143</v>
      </c>
      <c r="AO70" s="79">
        <f t="shared" si="26"/>
        <v>12244.857142857143</v>
      </c>
      <c r="AP70" s="79">
        <f t="shared" si="26"/>
        <v>12244.857142857143</v>
      </c>
      <c r="AQ70" s="79">
        <f t="shared" si="26"/>
        <v>12244.857142857143</v>
      </c>
      <c r="AR70" s="79">
        <f t="shared" si="26"/>
        <v>12244.857142857143</v>
      </c>
      <c r="AS70" s="79">
        <f t="shared" si="26"/>
        <v>12244.857142857143</v>
      </c>
      <c r="AT70" s="79">
        <f t="shared" si="11"/>
        <v>1020.4047619047619</v>
      </c>
      <c r="AV70" s="81">
        <f t="shared" si="17"/>
        <v>12244.857142857143</v>
      </c>
      <c r="AW70" s="75">
        <f t="shared" si="18"/>
        <v>23469.309523809527</v>
      </c>
      <c r="AX70" s="76">
        <f t="shared" si="19"/>
        <v>62244.690476190473</v>
      </c>
      <c r="AY70" s="81">
        <f t="shared" si="20"/>
        <v>8163.2380952380954</v>
      </c>
      <c r="AZ70" s="77">
        <f t="shared" si="21"/>
        <v>31632.547619047622</v>
      </c>
      <c r="BA70" s="76">
        <f t="shared" si="22"/>
        <v>54081.452380952382</v>
      </c>
    </row>
    <row r="71" spans="1:53" s="80" customFormat="1" x14ac:dyDescent="0.25">
      <c r="A71" s="64">
        <v>2</v>
      </c>
      <c r="B71" s="65" t="s">
        <v>56</v>
      </c>
      <c r="C71" s="66">
        <v>69</v>
      </c>
      <c r="D71" s="66" t="s">
        <v>57</v>
      </c>
      <c r="E71" s="82" t="s">
        <v>123</v>
      </c>
      <c r="F71" s="82" t="s">
        <v>124</v>
      </c>
      <c r="G71" s="83">
        <v>87</v>
      </c>
      <c r="H71" s="82" t="s">
        <v>60</v>
      </c>
      <c r="I71" s="82"/>
      <c r="J71" s="82"/>
      <c r="K71" s="84">
        <v>43025</v>
      </c>
      <c r="L71" s="68">
        <v>42398</v>
      </c>
      <c r="M71" s="68">
        <v>45320</v>
      </c>
      <c r="N71" s="68">
        <v>43313</v>
      </c>
      <c r="O71" s="149">
        <v>0</v>
      </c>
      <c r="P71" s="68"/>
      <c r="Q71" s="68" t="s">
        <v>269</v>
      </c>
      <c r="R71" s="69">
        <f t="shared" si="12"/>
        <v>84</v>
      </c>
      <c r="S71" s="82">
        <v>120</v>
      </c>
      <c r="T71" s="85">
        <v>655462</v>
      </c>
      <c r="U71" s="70">
        <v>2</v>
      </c>
      <c r="V71" s="70">
        <v>2019</v>
      </c>
      <c r="W71" s="66">
        <v>0</v>
      </c>
      <c r="X71" s="66">
        <v>0</v>
      </c>
      <c r="Y71" s="70">
        <f t="shared" si="1"/>
        <v>84</v>
      </c>
      <c r="Z71" s="69">
        <f t="shared" si="13"/>
        <v>23</v>
      </c>
      <c r="AA71" s="69">
        <f t="shared" si="14"/>
        <v>61</v>
      </c>
      <c r="AB71" s="69">
        <f t="shared" si="15"/>
        <v>27</v>
      </c>
      <c r="AC71" s="69">
        <f t="shared" si="23"/>
        <v>57</v>
      </c>
      <c r="AD71" s="69">
        <f t="shared" si="2"/>
        <v>7803.1190476190477</v>
      </c>
      <c r="AE71" s="80">
        <v>0</v>
      </c>
      <c r="AF71" s="80">
        <f t="shared" si="3"/>
        <v>0</v>
      </c>
      <c r="AG71" s="80">
        <f t="shared" si="4"/>
        <v>0</v>
      </c>
      <c r="AH71" s="80">
        <f t="shared" si="5"/>
        <v>655462</v>
      </c>
      <c r="AI71" s="74">
        <f t="shared" si="16"/>
        <v>85834.309523809527</v>
      </c>
      <c r="AJ71" s="75">
        <f t="shared" si="6"/>
        <v>85834.309523809527</v>
      </c>
      <c r="AK71" s="76">
        <f t="shared" si="7"/>
        <v>569627.69047619053</v>
      </c>
      <c r="AL71" s="77"/>
      <c r="AM71" s="78">
        <f t="shared" si="8"/>
        <v>7803.1190476190477</v>
      </c>
      <c r="AN71" s="79">
        <f t="shared" si="9"/>
        <v>93637.42857142858</v>
      </c>
      <c r="AO71" s="79">
        <f t="shared" si="26"/>
        <v>93637.42857142858</v>
      </c>
      <c r="AP71" s="79">
        <f t="shared" si="26"/>
        <v>93637.42857142858</v>
      </c>
      <c r="AQ71" s="79">
        <f t="shared" si="26"/>
        <v>93637.42857142858</v>
      </c>
      <c r="AR71" s="79">
        <f t="shared" si="26"/>
        <v>93637.42857142858</v>
      </c>
      <c r="AS71" s="79">
        <f t="shared" si="26"/>
        <v>93637.42857142858</v>
      </c>
      <c r="AT71" s="79">
        <f t="shared" si="11"/>
        <v>7803.1190476190477</v>
      </c>
      <c r="AV71" s="81">
        <f t="shared" si="17"/>
        <v>93637.42857142858</v>
      </c>
      <c r="AW71" s="75">
        <f t="shared" si="18"/>
        <v>179471.73809523811</v>
      </c>
      <c r="AX71" s="76">
        <f t="shared" si="19"/>
        <v>475990.26190476189</v>
      </c>
      <c r="AY71" s="81">
        <f t="shared" si="20"/>
        <v>62424.952380952382</v>
      </c>
      <c r="AZ71" s="77">
        <f t="shared" si="21"/>
        <v>241896.69047619047</v>
      </c>
      <c r="BA71" s="76">
        <f t="shared" si="22"/>
        <v>413565.30952380953</v>
      </c>
    </row>
    <row r="72" spans="1:53" s="80" customFormat="1" x14ac:dyDescent="0.25">
      <c r="A72" s="64">
        <v>2</v>
      </c>
      <c r="B72" s="65" t="s">
        <v>56</v>
      </c>
      <c r="C72" s="66">
        <v>70</v>
      </c>
      <c r="D72" s="66" t="s">
        <v>57</v>
      </c>
      <c r="E72" s="82" t="s">
        <v>125</v>
      </c>
      <c r="F72" s="82" t="s">
        <v>126</v>
      </c>
      <c r="G72" s="83">
        <v>29978</v>
      </c>
      <c r="H72" s="82" t="s">
        <v>60</v>
      </c>
      <c r="I72" s="82"/>
      <c r="J72" s="82"/>
      <c r="K72" s="84">
        <v>43026</v>
      </c>
      <c r="L72" s="68">
        <v>42398</v>
      </c>
      <c r="M72" s="68">
        <v>45320</v>
      </c>
      <c r="N72" s="68">
        <v>43313</v>
      </c>
      <c r="O72" s="149">
        <v>0</v>
      </c>
      <c r="P72" s="68"/>
      <c r="Q72" s="68" t="s">
        <v>269</v>
      </c>
      <c r="R72" s="69">
        <f t="shared" si="12"/>
        <v>84</v>
      </c>
      <c r="S72" s="82">
        <v>120</v>
      </c>
      <c r="T72" s="85">
        <v>1066248</v>
      </c>
      <c r="U72" s="70">
        <v>2</v>
      </c>
      <c r="V72" s="70">
        <v>2019</v>
      </c>
      <c r="W72" s="66">
        <v>0</v>
      </c>
      <c r="X72" s="66">
        <v>0</v>
      </c>
      <c r="Y72" s="70">
        <f t="shared" ref="Y72:Y101" si="27">+IF(R72&lt;X72,0,R72-X72)</f>
        <v>84</v>
      </c>
      <c r="Z72" s="69">
        <f t="shared" si="13"/>
        <v>23</v>
      </c>
      <c r="AA72" s="69">
        <f t="shared" si="14"/>
        <v>61</v>
      </c>
      <c r="AB72" s="69">
        <f t="shared" si="15"/>
        <v>27</v>
      </c>
      <c r="AC72" s="69">
        <f t="shared" si="23"/>
        <v>57</v>
      </c>
      <c r="AD72" s="69">
        <f t="shared" ref="AD72:AD101" si="28">+T72/R72</f>
        <v>12693.428571428571</v>
      </c>
      <c r="AE72" s="80">
        <v>0</v>
      </c>
      <c r="AF72" s="80">
        <f t="shared" ref="AF72:AF135" si="29">+(X72-W72)*AD72</f>
        <v>0</v>
      </c>
      <c r="AG72" s="80">
        <f t="shared" ref="AG72:AG135" si="30">+AF72+AE72</f>
        <v>0</v>
      </c>
      <c r="AH72" s="80">
        <f t="shared" ref="AH72:AH135" si="31">+T72-AG72</f>
        <v>1066248</v>
      </c>
      <c r="AI72" s="74">
        <f t="shared" si="16"/>
        <v>139627.71428571429</v>
      </c>
      <c r="AJ72" s="75">
        <f t="shared" ref="AJ72:AJ135" si="32">+AI72</f>
        <v>139627.71428571429</v>
      </c>
      <c r="AK72" s="76">
        <f t="shared" ref="AK72:AK135" si="33">+AH72-AJ72</f>
        <v>926620.28571428568</v>
      </c>
      <c r="AL72" s="77"/>
      <c r="AM72" s="78">
        <f t="shared" ref="AM72:AM101" si="34">+AD72</f>
        <v>12693.428571428571</v>
      </c>
      <c r="AN72" s="79">
        <f t="shared" ref="AN72:AN101" si="35">+AD72*12</f>
        <v>152321.14285714284</v>
      </c>
      <c r="AO72" s="79">
        <f t="shared" ref="AO72:AS87" si="36">+AN72</f>
        <v>152321.14285714284</v>
      </c>
      <c r="AP72" s="79">
        <f t="shared" si="36"/>
        <v>152321.14285714284</v>
      </c>
      <c r="AQ72" s="79">
        <f t="shared" si="36"/>
        <v>152321.14285714284</v>
      </c>
      <c r="AR72" s="79">
        <f t="shared" si="36"/>
        <v>152321.14285714284</v>
      </c>
      <c r="AS72" s="79">
        <f t="shared" si="36"/>
        <v>152321.14285714284</v>
      </c>
      <c r="AT72" s="79">
        <f t="shared" ref="AT72:AT101" si="37">+AD72</f>
        <v>12693.428571428571</v>
      </c>
      <c r="AV72" s="81">
        <f t="shared" si="17"/>
        <v>152321.14285714284</v>
      </c>
      <c r="AW72" s="75">
        <f t="shared" si="18"/>
        <v>291948.85714285716</v>
      </c>
      <c r="AX72" s="76">
        <f t="shared" si="19"/>
        <v>774299.14285714284</v>
      </c>
      <c r="AY72" s="81">
        <f t="shared" si="20"/>
        <v>101547.42857142857</v>
      </c>
      <c r="AZ72" s="77">
        <f t="shared" si="21"/>
        <v>393496.28571428574</v>
      </c>
      <c r="BA72" s="76">
        <f t="shared" si="22"/>
        <v>672751.71428571432</v>
      </c>
    </row>
    <row r="73" spans="1:53" s="80" customFormat="1" x14ac:dyDescent="0.25">
      <c r="A73" s="64">
        <v>2</v>
      </c>
      <c r="B73" s="65" t="s">
        <v>56</v>
      </c>
      <c r="C73" s="66">
        <v>71</v>
      </c>
      <c r="D73" s="66" t="s">
        <v>57</v>
      </c>
      <c r="E73" s="82" t="s">
        <v>127</v>
      </c>
      <c r="F73" s="82" t="s">
        <v>128</v>
      </c>
      <c r="G73" s="83">
        <v>18145555</v>
      </c>
      <c r="H73" s="82" t="s">
        <v>60</v>
      </c>
      <c r="I73" s="82"/>
      <c r="J73" s="82"/>
      <c r="K73" s="84">
        <v>43033</v>
      </c>
      <c r="L73" s="68">
        <v>42398</v>
      </c>
      <c r="M73" s="68">
        <v>45320</v>
      </c>
      <c r="N73" s="68">
        <v>43313</v>
      </c>
      <c r="O73" s="149">
        <v>0</v>
      </c>
      <c r="P73" s="68"/>
      <c r="Q73" s="68" t="s">
        <v>269</v>
      </c>
      <c r="R73" s="69">
        <f t="shared" ref="R73:R101" si="38">+R72</f>
        <v>84</v>
      </c>
      <c r="S73" s="82">
        <v>120</v>
      </c>
      <c r="T73" s="85">
        <v>479614</v>
      </c>
      <c r="U73" s="70">
        <v>2</v>
      </c>
      <c r="V73" s="70">
        <v>2019</v>
      </c>
      <c r="W73" s="66">
        <v>0</v>
      </c>
      <c r="X73" s="66">
        <v>0</v>
      </c>
      <c r="Y73" s="70">
        <f t="shared" si="27"/>
        <v>84</v>
      </c>
      <c r="Z73" s="69">
        <f t="shared" ref="Z73:Z136" si="39">11+12</f>
        <v>23</v>
      </c>
      <c r="AA73" s="69">
        <f t="shared" ref="AA73:AA136" si="40">+Y73-Z73</f>
        <v>61</v>
      </c>
      <c r="AB73" s="69">
        <f t="shared" ref="AB73:AB135" si="41">Z73+AB$4</f>
        <v>27</v>
      </c>
      <c r="AC73" s="69">
        <f t="shared" si="23"/>
        <v>57</v>
      </c>
      <c r="AD73" s="69">
        <f t="shared" si="28"/>
        <v>5709.6904761904761</v>
      </c>
      <c r="AE73" s="80">
        <v>0</v>
      </c>
      <c r="AF73" s="80">
        <f t="shared" si="29"/>
        <v>0</v>
      </c>
      <c r="AG73" s="80">
        <f t="shared" si="30"/>
        <v>0</v>
      </c>
      <c r="AH73" s="80">
        <f t="shared" si="31"/>
        <v>479614</v>
      </c>
      <c r="AI73" s="74">
        <f t="shared" ref="AI73:AI136" si="42">+AD73*11</f>
        <v>62806.595238095237</v>
      </c>
      <c r="AJ73" s="75">
        <f t="shared" si="32"/>
        <v>62806.595238095237</v>
      </c>
      <c r="AK73" s="76">
        <f t="shared" si="33"/>
        <v>416807.40476190473</v>
      </c>
      <c r="AL73" s="77"/>
      <c r="AM73" s="78">
        <f t="shared" si="34"/>
        <v>5709.6904761904761</v>
      </c>
      <c r="AN73" s="79">
        <f t="shared" si="35"/>
        <v>68516.28571428571</v>
      </c>
      <c r="AO73" s="79">
        <f t="shared" si="36"/>
        <v>68516.28571428571</v>
      </c>
      <c r="AP73" s="79">
        <f t="shared" si="36"/>
        <v>68516.28571428571</v>
      </c>
      <c r="AQ73" s="79">
        <f t="shared" si="36"/>
        <v>68516.28571428571</v>
      </c>
      <c r="AR73" s="79">
        <f t="shared" si="36"/>
        <v>68516.28571428571</v>
      </c>
      <c r="AS73" s="79">
        <f t="shared" si="36"/>
        <v>68516.28571428571</v>
      </c>
      <c r="AT73" s="79">
        <f t="shared" si="37"/>
        <v>5709.6904761904761</v>
      </c>
      <c r="AV73" s="81">
        <f t="shared" ref="AV73:AV136" si="43">+AD73*12</f>
        <v>68516.28571428571</v>
      </c>
      <c r="AW73" s="75">
        <f t="shared" ref="AW73:AW136" si="44">+AV73+AJ73</f>
        <v>131322.88095238095</v>
      </c>
      <c r="AX73" s="76">
        <f t="shared" ref="AX73:AX136" si="45">+T73-AW73</f>
        <v>348291.11904761905</v>
      </c>
      <c r="AY73" s="81">
        <f t="shared" ref="AY73:AY135" si="46">AD73*AY$5</f>
        <v>45677.523809523809</v>
      </c>
      <c r="AZ73" s="77">
        <f t="shared" ref="AZ73:AZ135" si="47">AW73+AY73</f>
        <v>177000.40476190476</v>
      </c>
      <c r="BA73" s="76">
        <f t="shared" si="22"/>
        <v>302613.59523809527</v>
      </c>
    </row>
    <row r="74" spans="1:53" s="80" customFormat="1" x14ac:dyDescent="0.25">
      <c r="A74" s="64">
        <v>2</v>
      </c>
      <c r="B74" s="65" t="s">
        <v>56</v>
      </c>
      <c r="C74" s="66">
        <v>77</v>
      </c>
      <c r="D74" s="66" t="s">
        <v>57</v>
      </c>
      <c r="E74" s="66" t="s">
        <v>129</v>
      </c>
      <c r="F74" s="66" t="s">
        <v>130</v>
      </c>
      <c r="G74" s="66">
        <v>3</v>
      </c>
      <c r="H74" s="66" t="s">
        <v>60</v>
      </c>
      <c r="I74" s="66"/>
      <c r="J74" s="66"/>
      <c r="K74" s="67">
        <v>43039</v>
      </c>
      <c r="L74" s="68">
        <v>42398</v>
      </c>
      <c r="M74" s="68">
        <v>45320</v>
      </c>
      <c r="N74" s="68">
        <v>43313</v>
      </c>
      <c r="O74" s="149">
        <v>0</v>
      </c>
      <c r="P74" s="68"/>
      <c r="Q74" s="68" t="s">
        <v>269</v>
      </c>
      <c r="R74" s="69">
        <f t="shared" si="38"/>
        <v>84</v>
      </c>
      <c r="S74" s="66">
        <v>120</v>
      </c>
      <c r="T74" s="66">
        <v>1127500</v>
      </c>
      <c r="U74" s="70">
        <v>2</v>
      </c>
      <c r="V74" s="70">
        <v>2019</v>
      </c>
      <c r="W74" s="66">
        <v>0</v>
      </c>
      <c r="X74" s="66">
        <v>0</v>
      </c>
      <c r="Y74" s="70">
        <f t="shared" si="27"/>
        <v>84</v>
      </c>
      <c r="Z74" s="69">
        <f t="shared" si="39"/>
        <v>23</v>
      </c>
      <c r="AA74" s="69">
        <f t="shared" si="40"/>
        <v>61</v>
      </c>
      <c r="AB74" s="69">
        <f t="shared" si="41"/>
        <v>27</v>
      </c>
      <c r="AC74" s="69">
        <f t="shared" si="23"/>
        <v>57</v>
      </c>
      <c r="AD74" s="69">
        <f t="shared" si="28"/>
        <v>13422.619047619048</v>
      </c>
      <c r="AE74" s="80">
        <v>0</v>
      </c>
      <c r="AF74" s="80">
        <f t="shared" si="29"/>
        <v>0</v>
      </c>
      <c r="AG74" s="80">
        <f t="shared" si="30"/>
        <v>0</v>
      </c>
      <c r="AH74" s="80">
        <f t="shared" si="31"/>
        <v>1127500</v>
      </c>
      <c r="AI74" s="74">
        <f t="shared" si="42"/>
        <v>147648.80952380953</v>
      </c>
      <c r="AJ74" s="75">
        <f t="shared" si="32"/>
        <v>147648.80952380953</v>
      </c>
      <c r="AK74" s="76">
        <f t="shared" si="33"/>
        <v>979851.19047619053</v>
      </c>
      <c r="AL74" s="77"/>
      <c r="AM74" s="78">
        <f t="shared" si="34"/>
        <v>13422.619047619048</v>
      </c>
      <c r="AN74" s="79">
        <f t="shared" si="35"/>
        <v>161071.42857142858</v>
      </c>
      <c r="AO74" s="79">
        <f t="shared" si="36"/>
        <v>161071.42857142858</v>
      </c>
      <c r="AP74" s="79">
        <f t="shared" si="36"/>
        <v>161071.42857142858</v>
      </c>
      <c r="AQ74" s="79">
        <f t="shared" si="36"/>
        <v>161071.42857142858</v>
      </c>
      <c r="AR74" s="79">
        <f t="shared" si="36"/>
        <v>161071.42857142858</v>
      </c>
      <c r="AS74" s="79">
        <f t="shared" si="36"/>
        <v>161071.42857142858</v>
      </c>
      <c r="AT74" s="79">
        <f t="shared" si="37"/>
        <v>13422.619047619048</v>
      </c>
      <c r="AV74" s="81">
        <f t="shared" si="43"/>
        <v>161071.42857142858</v>
      </c>
      <c r="AW74" s="75">
        <f t="shared" si="44"/>
        <v>308720.23809523811</v>
      </c>
      <c r="AX74" s="76">
        <f t="shared" si="45"/>
        <v>818779.76190476189</v>
      </c>
      <c r="AY74" s="81">
        <f t="shared" si="46"/>
        <v>107380.95238095238</v>
      </c>
      <c r="AZ74" s="77">
        <f t="shared" si="47"/>
        <v>416101.19047619047</v>
      </c>
      <c r="BA74" s="76">
        <f t="shared" ref="BA74:BA136" si="48">+T74-AZ74</f>
        <v>711398.80952380947</v>
      </c>
    </row>
    <row r="75" spans="1:53" s="80" customFormat="1" x14ac:dyDescent="0.25">
      <c r="A75" s="64">
        <v>2</v>
      </c>
      <c r="B75" s="65" t="s">
        <v>56</v>
      </c>
      <c r="C75" s="66">
        <v>72</v>
      </c>
      <c r="D75" s="66" t="s">
        <v>57</v>
      </c>
      <c r="E75" s="82" t="s">
        <v>131</v>
      </c>
      <c r="F75" s="82" t="s">
        <v>132</v>
      </c>
      <c r="G75" s="83">
        <v>33</v>
      </c>
      <c r="H75" s="82" t="s">
        <v>60</v>
      </c>
      <c r="I75" s="82"/>
      <c r="J75" s="82"/>
      <c r="K75" s="84">
        <v>43053</v>
      </c>
      <c r="L75" s="68">
        <v>42398</v>
      </c>
      <c r="M75" s="68">
        <v>45320</v>
      </c>
      <c r="N75" s="68">
        <v>43313</v>
      </c>
      <c r="O75" s="149">
        <v>0</v>
      </c>
      <c r="P75" s="68"/>
      <c r="Q75" s="68" t="s">
        <v>269</v>
      </c>
      <c r="R75" s="69">
        <f t="shared" si="38"/>
        <v>84</v>
      </c>
      <c r="S75" s="82">
        <v>120</v>
      </c>
      <c r="T75" s="85">
        <v>336500</v>
      </c>
      <c r="U75" s="70">
        <v>2</v>
      </c>
      <c r="V75" s="70">
        <v>2019</v>
      </c>
      <c r="W75" s="66">
        <v>0</v>
      </c>
      <c r="X75" s="66">
        <v>0</v>
      </c>
      <c r="Y75" s="70">
        <f t="shared" si="27"/>
        <v>84</v>
      </c>
      <c r="Z75" s="69">
        <f t="shared" si="39"/>
        <v>23</v>
      </c>
      <c r="AA75" s="69">
        <f t="shared" si="40"/>
        <v>61</v>
      </c>
      <c r="AB75" s="69">
        <f t="shared" si="41"/>
        <v>27</v>
      </c>
      <c r="AC75" s="69">
        <f t="shared" ref="AC75:AC137" si="49">+Y75-AB75</f>
        <v>57</v>
      </c>
      <c r="AD75" s="69">
        <f t="shared" si="28"/>
        <v>4005.9523809523807</v>
      </c>
      <c r="AE75" s="80">
        <v>0</v>
      </c>
      <c r="AF75" s="80">
        <f t="shared" si="29"/>
        <v>0</v>
      </c>
      <c r="AG75" s="80">
        <f t="shared" si="30"/>
        <v>0</v>
      </c>
      <c r="AH75" s="80">
        <f t="shared" si="31"/>
        <v>336500</v>
      </c>
      <c r="AI75" s="74">
        <f t="shared" si="42"/>
        <v>44065.476190476191</v>
      </c>
      <c r="AJ75" s="75">
        <f t="shared" si="32"/>
        <v>44065.476190476191</v>
      </c>
      <c r="AK75" s="76">
        <f t="shared" si="33"/>
        <v>292434.52380952379</v>
      </c>
      <c r="AL75" s="77"/>
      <c r="AM75" s="78">
        <f t="shared" si="34"/>
        <v>4005.9523809523807</v>
      </c>
      <c r="AN75" s="79">
        <f t="shared" si="35"/>
        <v>48071.428571428565</v>
      </c>
      <c r="AO75" s="79">
        <f t="shared" si="36"/>
        <v>48071.428571428565</v>
      </c>
      <c r="AP75" s="79">
        <f t="shared" si="36"/>
        <v>48071.428571428565</v>
      </c>
      <c r="AQ75" s="79">
        <f t="shared" si="36"/>
        <v>48071.428571428565</v>
      </c>
      <c r="AR75" s="79">
        <f t="shared" si="36"/>
        <v>48071.428571428565</v>
      </c>
      <c r="AS75" s="79">
        <f t="shared" si="36"/>
        <v>48071.428571428565</v>
      </c>
      <c r="AT75" s="79">
        <f t="shared" si="37"/>
        <v>4005.9523809523807</v>
      </c>
      <c r="AV75" s="81">
        <f t="shared" si="43"/>
        <v>48071.428571428565</v>
      </c>
      <c r="AW75" s="75">
        <f t="shared" si="44"/>
        <v>92136.904761904763</v>
      </c>
      <c r="AX75" s="76">
        <f t="shared" si="45"/>
        <v>244363.09523809524</v>
      </c>
      <c r="AY75" s="81">
        <f t="shared" si="46"/>
        <v>32047.619047619046</v>
      </c>
      <c r="AZ75" s="77">
        <f t="shared" si="47"/>
        <v>124184.52380952382</v>
      </c>
      <c r="BA75" s="76">
        <f t="shared" si="48"/>
        <v>212315.47619047618</v>
      </c>
    </row>
    <row r="76" spans="1:53" s="80" customFormat="1" x14ac:dyDescent="0.25">
      <c r="A76" s="64">
        <v>2</v>
      </c>
      <c r="B76" s="65" t="s">
        <v>56</v>
      </c>
      <c r="C76" s="66">
        <v>73</v>
      </c>
      <c r="D76" s="66" t="s">
        <v>57</v>
      </c>
      <c r="E76" s="82" t="s">
        <v>133</v>
      </c>
      <c r="F76" s="82" t="s">
        <v>82</v>
      </c>
      <c r="G76" s="83">
        <v>118</v>
      </c>
      <c r="H76" s="82" t="s">
        <v>60</v>
      </c>
      <c r="I76" s="82"/>
      <c r="J76" s="82"/>
      <c r="K76" s="84">
        <v>43053</v>
      </c>
      <c r="L76" s="68">
        <v>42398</v>
      </c>
      <c r="M76" s="68">
        <v>45320</v>
      </c>
      <c r="N76" s="68">
        <v>43313</v>
      </c>
      <c r="O76" s="149">
        <v>0</v>
      </c>
      <c r="P76" s="68"/>
      <c r="Q76" s="68" t="s">
        <v>269</v>
      </c>
      <c r="R76" s="69">
        <f t="shared" si="38"/>
        <v>84</v>
      </c>
      <c r="S76" s="82">
        <v>120</v>
      </c>
      <c r="T76" s="85">
        <v>1523376</v>
      </c>
      <c r="U76" s="70">
        <v>2</v>
      </c>
      <c r="V76" s="70">
        <v>2019</v>
      </c>
      <c r="W76" s="66">
        <v>0</v>
      </c>
      <c r="X76" s="66">
        <v>0</v>
      </c>
      <c r="Y76" s="70">
        <f t="shared" si="27"/>
        <v>84</v>
      </c>
      <c r="Z76" s="69">
        <f t="shared" si="39"/>
        <v>23</v>
      </c>
      <c r="AA76" s="69">
        <f t="shared" si="40"/>
        <v>61</v>
      </c>
      <c r="AB76" s="69">
        <f t="shared" si="41"/>
        <v>27</v>
      </c>
      <c r="AC76" s="69">
        <f t="shared" si="49"/>
        <v>57</v>
      </c>
      <c r="AD76" s="69">
        <f t="shared" si="28"/>
        <v>18135.428571428572</v>
      </c>
      <c r="AE76" s="80">
        <v>0</v>
      </c>
      <c r="AF76" s="80">
        <f t="shared" si="29"/>
        <v>0</v>
      </c>
      <c r="AG76" s="80">
        <f t="shared" si="30"/>
        <v>0</v>
      </c>
      <c r="AH76" s="80">
        <f t="shared" si="31"/>
        <v>1523376</v>
      </c>
      <c r="AI76" s="74">
        <f t="shared" si="42"/>
        <v>199489.71428571429</v>
      </c>
      <c r="AJ76" s="75">
        <f t="shared" si="32"/>
        <v>199489.71428571429</v>
      </c>
      <c r="AK76" s="76">
        <f t="shared" si="33"/>
        <v>1323886.2857142857</v>
      </c>
      <c r="AL76" s="77"/>
      <c r="AM76" s="78">
        <f t="shared" si="34"/>
        <v>18135.428571428572</v>
      </c>
      <c r="AN76" s="79">
        <f t="shared" si="35"/>
        <v>217625.14285714287</v>
      </c>
      <c r="AO76" s="79">
        <f t="shared" si="36"/>
        <v>217625.14285714287</v>
      </c>
      <c r="AP76" s="79">
        <f t="shared" si="36"/>
        <v>217625.14285714287</v>
      </c>
      <c r="AQ76" s="79">
        <f t="shared" si="36"/>
        <v>217625.14285714287</v>
      </c>
      <c r="AR76" s="79">
        <f t="shared" si="36"/>
        <v>217625.14285714287</v>
      </c>
      <c r="AS76" s="79">
        <f t="shared" si="36"/>
        <v>217625.14285714287</v>
      </c>
      <c r="AT76" s="79">
        <f t="shared" si="37"/>
        <v>18135.428571428572</v>
      </c>
      <c r="AV76" s="81">
        <f t="shared" si="43"/>
        <v>217625.14285714287</v>
      </c>
      <c r="AW76" s="75">
        <f t="shared" si="44"/>
        <v>417114.85714285716</v>
      </c>
      <c r="AX76" s="76">
        <f t="shared" si="45"/>
        <v>1106261.1428571427</v>
      </c>
      <c r="AY76" s="81">
        <f t="shared" si="46"/>
        <v>145083.42857142858</v>
      </c>
      <c r="AZ76" s="77">
        <f t="shared" si="47"/>
        <v>562198.28571428568</v>
      </c>
      <c r="BA76" s="76">
        <f t="shared" si="48"/>
        <v>961177.71428571432</v>
      </c>
    </row>
    <row r="77" spans="1:53" s="86" customFormat="1" x14ac:dyDescent="0.25">
      <c r="A77" s="64">
        <v>2</v>
      </c>
      <c r="B77" s="65" t="s">
        <v>56</v>
      </c>
      <c r="C77" s="83">
        <v>3</v>
      </c>
      <c r="D77" s="83" t="s">
        <v>57</v>
      </c>
      <c r="E77" s="82" t="s">
        <v>72</v>
      </c>
      <c r="F77" s="82" t="s">
        <v>108</v>
      </c>
      <c r="G77" s="83">
        <v>14</v>
      </c>
      <c r="H77" s="82" t="s">
        <v>60</v>
      </c>
      <c r="I77" s="82" t="s">
        <v>72</v>
      </c>
      <c r="J77" s="82"/>
      <c r="K77" s="84">
        <v>43054</v>
      </c>
      <c r="L77" s="68">
        <v>42398</v>
      </c>
      <c r="M77" s="68">
        <v>45320</v>
      </c>
      <c r="N77" s="68">
        <v>43313</v>
      </c>
      <c r="O77" s="149">
        <v>0</v>
      </c>
      <c r="P77" s="68"/>
      <c r="Q77" s="68" t="s">
        <v>269</v>
      </c>
      <c r="R77" s="69">
        <f t="shared" si="38"/>
        <v>84</v>
      </c>
      <c r="S77" s="82">
        <v>120</v>
      </c>
      <c r="T77" s="85">
        <v>37547580</v>
      </c>
      <c r="U77" s="70">
        <v>2</v>
      </c>
      <c r="V77" s="70">
        <v>2019</v>
      </c>
      <c r="W77" s="71">
        <v>0</v>
      </c>
      <c r="X77" s="71">
        <v>0</v>
      </c>
      <c r="Y77" s="70">
        <f t="shared" si="27"/>
        <v>84</v>
      </c>
      <c r="Z77" s="69">
        <f t="shared" si="39"/>
        <v>23</v>
      </c>
      <c r="AA77" s="69">
        <f t="shared" si="40"/>
        <v>61</v>
      </c>
      <c r="AB77" s="69">
        <f t="shared" si="41"/>
        <v>27</v>
      </c>
      <c r="AC77" s="69">
        <f t="shared" si="49"/>
        <v>57</v>
      </c>
      <c r="AD77" s="69">
        <f t="shared" si="28"/>
        <v>446995</v>
      </c>
      <c r="AE77" s="72">
        <v>0</v>
      </c>
      <c r="AF77" s="73">
        <f t="shared" si="29"/>
        <v>0</v>
      </c>
      <c r="AG77" s="73">
        <f t="shared" si="30"/>
        <v>0</v>
      </c>
      <c r="AH77" s="72">
        <f t="shared" si="31"/>
        <v>37547580</v>
      </c>
      <c r="AI77" s="74">
        <f t="shared" si="42"/>
        <v>4916945</v>
      </c>
      <c r="AJ77" s="75">
        <f t="shared" si="32"/>
        <v>4916945</v>
      </c>
      <c r="AK77" s="76">
        <f t="shared" si="33"/>
        <v>32630635</v>
      </c>
      <c r="AL77" s="77"/>
      <c r="AM77" s="78">
        <f t="shared" si="34"/>
        <v>446995</v>
      </c>
      <c r="AN77" s="79">
        <f t="shared" si="35"/>
        <v>5363940</v>
      </c>
      <c r="AO77" s="79">
        <f t="shared" si="36"/>
        <v>5363940</v>
      </c>
      <c r="AP77" s="79">
        <f t="shared" si="36"/>
        <v>5363940</v>
      </c>
      <c r="AQ77" s="79">
        <f t="shared" si="36"/>
        <v>5363940</v>
      </c>
      <c r="AR77" s="79">
        <f t="shared" si="36"/>
        <v>5363940</v>
      </c>
      <c r="AS77" s="79">
        <f t="shared" si="36"/>
        <v>5363940</v>
      </c>
      <c r="AT77" s="79">
        <f t="shared" si="37"/>
        <v>446995</v>
      </c>
      <c r="AV77" s="81">
        <v>5763940</v>
      </c>
      <c r="AW77" s="75">
        <f t="shared" si="44"/>
        <v>10680885</v>
      </c>
      <c r="AX77" s="76">
        <f t="shared" si="45"/>
        <v>26866695</v>
      </c>
      <c r="AY77" s="81">
        <f t="shared" si="46"/>
        <v>3575960</v>
      </c>
      <c r="AZ77" s="77">
        <f t="shared" si="47"/>
        <v>14256845</v>
      </c>
      <c r="BA77" s="76">
        <f t="shared" si="48"/>
        <v>23290735</v>
      </c>
    </row>
    <row r="78" spans="1:53" s="80" customFormat="1" x14ac:dyDescent="0.25">
      <c r="A78" s="64">
        <v>2</v>
      </c>
      <c r="B78" s="65" t="s">
        <v>56</v>
      </c>
      <c r="C78" s="66">
        <v>75</v>
      </c>
      <c r="D78" s="66" t="s">
        <v>57</v>
      </c>
      <c r="E78" s="82" t="s">
        <v>120</v>
      </c>
      <c r="F78" s="82" t="s">
        <v>134</v>
      </c>
      <c r="G78" s="83">
        <v>26739</v>
      </c>
      <c r="H78" s="82" t="s">
        <v>60</v>
      </c>
      <c r="I78" s="82"/>
      <c r="J78" s="82"/>
      <c r="K78" s="84">
        <v>43062</v>
      </c>
      <c r="L78" s="68">
        <v>42398</v>
      </c>
      <c r="M78" s="68">
        <v>45320</v>
      </c>
      <c r="N78" s="68">
        <v>43313</v>
      </c>
      <c r="O78" s="149">
        <v>0</v>
      </c>
      <c r="P78" s="68"/>
      <c r="Q78" s="68" t="s">
        <v>269</v>
      </c>
      <c r="R78" s="69">
        <f t="shared" si="38"/>
        <v>84</v>
      </c>
      <c r="S78" s="82">
        <v>120</v>
      </c>
      <c r="T78" s="85">
        <v>352506</v>
      </c>
      <c r="U78" s="70">
        <v>2</v>
      </c>
      <c r="V78" s="70">
        <v>2019</v>
      </c>
      <c r="W78" s="66">
        <v>0</v>
      </c>
      <c r="X78" s="66">
        <v>0</v>
      </c>
      <c r="Y78" s="70">
        <f t="shared" si="27"/>
        <v>84</v>
      </c>
      <c r="Z78" s="69">
        <f t="shared" si="39"/>
        <v>23</v>
      </c>
      <c r="AA78" s="69">
        <f t="shared" si="40"/>
        <v>61</v>
      </c>
      <c r="AB78" s="69">
        <f t="shared" si="41"/>
        <v>27</v>
      </c>
      <c r="AC78" s="69">
        <f t="shared" si="49"/>
        <v>57</v>
      </c>
      <c r="AD78" s="69">
        <f t="shared" si="28"/>
        <v>4196.5</v>
      </c>
      <c r="AE78" s="80">
        <v>0</v>
      </c>
      <c r="AF78" s="80">
        <f t="shared" si="29"/>
        <v>0</v>
      </c>
      <c r="AG78" s="80">
        <f t="shared" si="30"/>
        <v>0</v>
      </c>
      <c r="AH78" s="80">
        <f t="shared" si="31"/>
        <v>352506</v>
      </c>
      <c r="AI78" s="74">
        <f t="shared" si="42"/>
        <v>46161.5</v>
      </c>
      <c r="AJ78" s="75">
        <f t="shared" si="32"/>
        <v>46161.5</v>
      </c>
      <c r="AK78" s="76">
        <f t="shared" si="33"/>
        <v>306344.5</v>
      </c>
      <c r="AL78" s="77"/>
      <c r="AM78" s="78">
        <f t="shared" si="34"/>
        <v>4196.5</v>
      </c>
      <c r="AN78" s="79">
        <f t="shared" si="35"/>
        <v>50358</v>
      </c>
      <c r="AO78" s="79">
        <f t="shared" si="36"/>
        <v>50358</v>
      </c>
      <c r="AP78" s="79">
        <f t="shared" si="36"/>
        <v>50358</v>
      </c>
      <c r="AQ78" s="79">
        <f t="shared" si="36"/>
        <v>50358</v>
      </c>
      <c r="AR78" s="79">
        <f t="shared" si="36"/>
        <v>50358</v>
      </c>
      <c r="AS78" s="79">
        <f t="shared" si="36"/>
        <v>50358</v>
      </c>
      <c r="AT78" s="79">
        <f t="shared" si="37"/>
        <v>4196.5</v>
      </c>
      <c r="AV78" s="81">
        <f t="shared" si="43"/>
        <v>50358</v>
      </c>
      <c r="AW78" s="75">
        <f t="shared" si="44"/>
        <v>96519.5</v>
      </c>
      <c r="AX78" s="76">
        <f t="shared" si="45"/>
        <v>255986.5</v>
      </c>
      <c r="AY78" s="81">
        <f t="shared" si="46"/>
        <v>33572</v>
      </c>
      <c r="AZ78" s="77">
        <f t="shared" si="47"/>
        <v>130091.5</v>
      </c>
      <c r="BA78" s="76">
        <f t="shared" si="48"/>
        <v>222414.5</v>
      </c>
    </row>
    <row r="79" spans="1:53" s="80" customFormat="1" x14ac:dyDescent="0.25">
      <c r="A79" s="64">
        <v>2</v>
      </c>
      <c r="B79" s="65" t="s">
        <v>56</v>
      </c>
      <c r="C79" s="66">
        <v>78</v>
      </c>
      <c r="D79" s="66" t="s">
        <v>57</v>
      </c>
      <c r="E79" s="66" t="s">
        <v>129</v>
      </c>
      <c r="F79" s="66" t="s">
        <v>130</v>
      </c>
      <c r="G79" s="66">
        <v>4</v>
      </c>
      <c r="H79" s="66" t="s">
        <v>60</v>
      </c>
      <c r="I79" s="66"/>
      <c r="J79" s="66"/>
      <c r="K79" s="67">
        <v>43069</v>
      </c>
      <c r="L79" s="68">
        <v>42398</v>
      </c>
      <c r="M79" s="68">
        <v>45320</v>
      </c>
      <c r="N79" s="68">
        <v>43313</v>
      </c>
      <c r="O79" s="149">
        <v>0</v>
      </c>
      <c r="P79" s="68"/>
      <c r="Q79" s="68" t="s">
        <v>269</v>
      </c>
      <c r="R79" s="69">
        <f t="shared" si="38"/>
        <v>84</v>
      </c>
      <c r="S79" s="66">
        <v>120</v>
      </c>
      <c r="T79" s="66">
        <v>1500000</v>
      </c>
      <c r="U79" s="70">
        <v>2</v>
      </c>
      <c r="V79" s="70">
        <v>2019</v>
      </c>
      <c r="W79" s="66">
        <v>0</v>
      </c>
      <c r="X79" s="66">
        <v>0</v>
      </c>
      <c r="Y79" s="70">
        <f t="shared" si="27"/>
        <v>84</v>
      </c>
      <c r="Z79" s="69">
        <f t="shared" si="39"/>
        <v>23</v>
      </c>
      <c r="AA79" s="69">
        <f t="shared" si="40"/>
        <v>61</v>
      </c>
      <c r="AB79" s="69">
        <f t="shared" si="41"/>
        <v>27</v>
      </c>
      <c r="AC79" s="69">
        <f t="shared" si="49"/>
        <v>57</v>
      </c>
      <c r="AD79" s="69">
        <f t="shared" si="28"/>
        <v>17857.142857142859</v>
      </c>
      <c r="AE79" s="80">
        <v>0</v>
      </c>
      <c r="AF79" s="80">
        <f t="shared" si="29"/>
        <v>0</v>
      </c>
      <c r="AG79" s="80">
        <f t="shared" si="30"/>
        <v>0</v>
      </c>
      <c r="AH79" s="80">
        <f t="shared" si="31"/>
        <v>1500000</v>
      </c>
      <c r="AI79" s="74">
        <f t="shared" si="42"/>
        <v>196428.57142857145</v>
      </c>
      <c r="AJ79" s="75">
        <f t="shared" si="32"/>
        <v>196428.57142857145</v>
      </c>
      <c r="AK79" s="76">
        <f t="shared" si="33"/>
        <v>1303571.4285714286</v>
      </c>
      <c r="AL79" s="77"/>
      <c r="AM79" s="78">
        <f t="shared" si="34"/>
        <v>17857.142857142859</v>
      </c>
      <c r="AN79" s="79">
        <f t="shared" si="35"/>
        <v>214285.71428571432</v>
      </c>
      <c r="AO79" s="79">
        <f t="shared" si="36"/>
        <v>214285.71428571432</v>
      </c>
      <c r="AP79" s="79">
        <f t="shared" si="36"/>
        <v>214285.71428571432</v>
      </c>
      <c r="AQ79" s="79">
        <f t="shared" si="36"/>
        <v>214285.71428571432</v>
      </c>
      <c r="AR79" s="79">
        <f t="shared" si="36"/>
        <v>214285.71428571432</v>
      </c>
      <c r="AS79" s="79">
        <f t="shared" si="36"/>
        <v>214285.71428571432</v>
      </c>
      <c r="AT79" s="79">
        <f t="shared" si="37"/>
        <v>17857.142857142859</v>
      </c>
      <c r="AV79" s="81">
        <f t="shared" si="43"/>
        <v>214285.71428571432</v>
      </c>
      <c r="AW79" s="75">
        <f t="shared" si="44"/>
        <v>410714.2857142858</v>
      </c>
      <c r="AX79" s="76">
        <f t="shared" si="45"/>
        <v>1089285.7142857141</v>
      </c>
      <c r="AY79" s="81">
        <f t="shared" si="46"/>
        <v>142857.14285714287</v>
      </c>
      <c r="AZ79" s="77">
        <f t="shared" si="47"/>
        <v>553571.42857142864</v>
      </c>
      <c r="BA79" s="76">
        <f t="shared" si="48"/>
        <v>946428.57142857136</v>
      </c>
    </row>
    <row r="80" spans="1:53" s="80" customFormat="1" x14ac:dyDescent="0.25">
      <c r="A80" s="64">
        <v>2</v>
      </c>
      <c r="B80" s="65" t="s">
        <v>56</v>
      </c>
      <c r="C80" s="66">
        <v>101</v>
      </c>
      <c r="D80" s="66" t="s">
        <v>57</v>
      </c>
      <c r="E80" s="82" t="s">
        <v>135</v>
      </c>
      <c r="F80" s="82" t="s">
        <v>136</v>
      </c>
      <c r="G80" s="83">
        <v>4</v>
      </c>
      <c r="H80" s="66" t="s">
        <v>60</v>
      </c>
      <c r="I80" s="66"/>
      <c r="J80" s="66"/>
      <c r="K80" s="67">
        <v>43073</v>
      </c>
      <c r="L80" s="68">
        <v>42398</v>
      </c>
      <c r="M80" s="68">
        <v>45320</v>
      </c>
      <c r="N80" s="68">
        <v>43313</v>
      </c>
      <c r="O80" s="149">
        <v>0</v>
      </c>
      <c r="P80" s="68"/>
      <c r="Q80" s="68" t="s">
        <v>269</v>
      </c>
      <c r="R80" s="69">
        <f t="shared" si="38"/>
        <v>84</v>
      </c>
      <c r="S80" s="66">
        <v>120</v>
      </c>
      <c r="T80" s="85">
        <v>550000</v>
      </c>
      <c r="U80" s="70">
        <v>2</v>
      </c>
      <c r="V80" s="70">
        <v>2019</v>
      </c>
      <c r="W80" s="66">
        <v>0</v>
      </c>
      <c r="X80" s="66">
        <v>0</v>
      </c>
      <c r="Y80" s="70">
        <f t="shared" si="27"/>
        <v>84</v>
      </c>
      <c r="Z80" s="69">
        <f t="shared" si="39"/>
        <v>23</v>
      </c>
      <c r="AA80" s="69">
        <f t="shared" si="40"/>
        <v>61</v>
      </c>
      <c r="AB80" s="69">
        <f t="shared" si="41"/>
        <v>27</v>
      </c>
      <c r="AC80" s="69">
        <f t="shared" si="49"/>
        <v>57</v>
      </c>
      <c r="AD80" s="69">
        <f t="shared" si="28"/>
        <v>6547.6190476190477</v>
      </c>
      <c r="AE80" s="80">
        <v>0</v>
      </c>
      <c r="AF80" s="80">
        <f t="shared" si="29"/>
        <v>0</v>
      </c>
      <c r="AG80" s="80">
        <f t="shared" si="30"/>
        <v>0</v>
      </c>
      <c r="AH80" s="80">
        <f t="shared" si="31"/>
        <v>550000</v>
      </c>
      <c r="AI80" s="74">
        <f t="shared" si="42"/>
        <v>72023.809523809527</v>
      </c>
      <c r="AJ80" s="75">
        <f t="shared" si="32"/>
        <v>72023.809523809527</v>
      </c>
      <c r="AK80" s="76">
        <f t="shared" si="33"/>
        <v>477976.19047619047</v>
      </c>
      <c r="AL80" s="77"/>
      <c r="AM80" s="78">
        <f t="shared" si="34"/>
        <v>6547.6190476190477</v>
      </c>
      <c r="AN80" s="79">
        <f t="shared" si="35"/>
        <v>78571.42857142858</v>
      </c>
      <c r="AO80" s="79">
        <f t="shared" si="36"/>
        <v>78571.42857142858</v>
      </c>
      <c r="AP80" s="79">
        <f t="shared" si="36"/>
        <v>78571.42857142858</v>
      </c>
      <c r="AQ80" s="79">
        <f t="shared" si="36"/>
        <v>78571.42857142858</v>
      </c>
      <c r="AR80" s="79">
        <f t="shared" si="36"/>
        <v>78571.42857142858</v>
      </c>
      <c r="AS80" s="79">
        <f t="shared" si="36"/>
        <v>78571.42857142858</v>
      </c>
      <c r="AT80" s="79">
        <f t="shared" si="37"/>
        <v>6547.6190476190477</v>
      </c>
      <c r="AV80" s="81">
        <f t="shared" si="43"/>
        <v>78571.42857142858</v>
      </c>
      <c r="AW80" s="75">
        <f t="shared" si="44"/>
        <v>150595.23809523811</v>
      </c>
      <c r="AX80" s="76">
        <f t="shared" si="45"/>
        <v>399404.76190476189</v>
      </c>
      <c r="AY80" s="81">
        <f t="shared" si="46"/>
        <v>52380.952380952382</v>
      </c>
      <c r="AZ80" s="77">
        <f t="shared" si="47"/>
        <v>202976.19047619047</v>
      </c>
      <c r="BA80" s="76">
        <f t="shared" si="48"/>
        <v>347023.80952380953</v>
      </c>
    </row>
    <row r="81" spans="1:53" s="80" customFormat="1" x14ac:dyDescent="0.25">
      <c r="A81" s="64">
        <v>2</v>
      </c>
      <c r="B81" s="65" t="s">
        <v>56</v>
      </c>
      <c r="C81" s="66">
        <v>101</v>
      </c>
      <c r="D81" s="66" t="s">
        <v>57</v>
      </c>
      <c r="E81" s="82" t="s">
        <v>137</v>
      </c>
      <c r="F81" s="82" t="s">
        <v>136</v>
      </c>
      <c r="G81" s="83">
        <v>4</v>
      </c>
      <c r="H81" s="82" t="s">
        <v>60</v>
      </c>
      <c r="I81" s="66"/>
      <c r="J81" s="66"/>
      <c r="K81" s="67">
        <v>43073</v>
      </c>
      <c r="L81" s="68">
        <v>42398</v>
      </c>
      <c r="M81" s="68">
        <v>45320</v>
      </c>
      <c r="N81" s="68">
        <v>43313</v>
      </c>
      <c r="O81" s="149">
        <v>0</v>
      </c>
      <c r="P81" s="68"/>
      <c r="Q81" s="68" t="s">
        <v>269</v>
      </c>
      <c r="R81" s="69">
        <f t="shared" si="38"/>
        <v>84</v>
      </c>
      <c r="S81" s="66">
        <v>120</v>
      </c>
      <c r="T81" s="88">
        <v>175413</v>
      </c>
      <c r="U81" s="70">
        <v>2</v>
      </c>
      <c r="V81" s="70">
        <v>2019</v>
      </c>
      <c r="W81" s="66">
        <v>0</v>
      </c>
      <c r="X81" s="66">
        <v>0</v>
      </c>
      <c r="Y81" s="70">
        <f t="shared" si="27"/>
        <v>84</v>
      </c>
      <c r="Z81" s="69">
        <f t="shared" si="39"/>
        <v>23</v>
      </c>
      <c r="AA81" s="69">
        <f t="shared" si="40"/>
        <v>61</v>
      </c>
      <c r="AB81" s="69">
        <f t="shared" si="41"/>
        <v>27</v>
      </c>
      <c r="AC81" s="69">
        <f t="shared" si="49"/>
        <v>57</v>
      </c>
      <c r="AD81" s="69">
        <f t="shared" si="28"/>
        <v>2088.25</v>
      </c>
      <c r="AE81" s="80">
        <v>0</v>
      </c>
      <c r="AF81" s="80">
        <f t="shared" si="29"/>
        <v>0</v>
      </c>
      <c r="AG81" s="80">
        <f t="shared" si="30"/>
        <v>0</v>
      </c>
      <c r="AH81" s="80">
        <f t="shared" si="31"/>
        <v>175413</v>
      </c>
      <c r="AI81" s="74">
        <f t="shared" si="42"/>
        <v>22970.75</v>
      </c>
      <c r="AJ81" s="75">
        <f t="shared" si="32"/>
        <v>22970.75</v>
      </c>
      <c r="AK81" s="76">
        <f t="shared" si="33"/>
        <v>152442.25</v>
      </c>
      <c r="AL81" s="77"/>
      <c r="AM81" s="78">
        <f t="shared" si="34"/>
        <v>2088.25</v>
      </c>
      <c r="AN81" s="79">
        <f t="shared" si="35"/>
        <v>25059</v>
      </c>
      <c r="AO81" s="79">
        <f t="shared" si="36"/>
        <v>25059</v>
      </c>
      <c r="AP81" s="79">
        <f t="shared" si="36"/>
        <v>25059</v>
      </c>
      <c r="AQ81" s="79">
        <f t="shared" si="36"/>
        <v>25059</v>
      </c>
      <c r="AR81" s="79">
        <f t="shared" si="36"/>
        <v>25059</v>
      </c>
      <c r="AS81" s="79">
        <f t="shared" si="36"/>
        <v>25059</v>
      </c>
      <c r="AT81" s="79">
        <f t="shared" si="37"/>
        <v>2088.25</v>
      </c>
      <c r="AV81" s="81">
        <f t="shared" si="43"/>
        <v>25059</v>
      </c>
      <c r="AW81" s="75">
        <f t="shared" si="44"/>
        <v>48029.75</v>
      </c>
      <c r="AX81" s="76">
        <f t="shared" si="45"/>
        <v>127383.25</v>
      </c>
      <c r="AY81" s="81">
        <f t="shared" si="46"/>
        <v>16706</v>
      </c>
      <c r="AZ81" s="77">
        <f t="shared" si="47"/>
        <v>64735.75</v>
      </c>
      <c r="BA81" s="76">
        <f t="shared" si="48"/>
        <v>110677.25</v>
      </c>
    </row>
    <row r="82" spans="1:53" s="80" customFormat="1" x14ac:dyDescent="0.25">
      <c r="A82" s="64">
        <v>2</v>
      </c>
      <c r="B82" s="65" t="s">
        <v>56</v>
      </c>
      <c r="C82" s="66">
        <v>94</v>
      </c>
      <c r="D82" s="66" t="s">
        <v>57</v>
      </c>
      <c r="E82" s="66" t="s">
        <v>129</v>
      </c>
      <c r="F82" s="66" t="s">
        <v>130</v>
      </c>
      <c r="G82" s="66">
        <v>5</v>
      </c>
      <c r="H82" s="66" t="s">
        <v>60</v>
      </c>
      <c r="I82" s="66"/>
      <c r="J82" s="66"/>
      <c r="K82" s="67">
        <v>43073</v>
      </c>
      <c r="L82" s="68">
        <v>42398</v>
      </c>
      <c r="M82" s="68">
        <v>45320</v>
      </c>
      <c r="N82" s="68">
        <v>43313</v>
      </c>
      <c r="O82" s="149">
        <v>0</v>
      </c>
      <c r="P82" s="68"/>
      <c r="Q82" s="68" t="s">
        <v>269</v>
      </c>
      <c r="R82" s="69">
        <f t="shared" si="38"/>
        <v>84</v>
      </c>
      <c r="S82" s="70">
        <v>120</v>
      </c>
      <c r="T82" s="66">
        <v>1281110</v>
      </c>
      <c r="U82" s="70">
        <v>2</v>
      </c>
      <c r="V82" s="70">
        <v>2019</v>
      </c>
      <c r="W82" s="66">
        <v>0</v>
      </c>
      <c r="X82" s="66">
        <v>0</v>
      </c>
      <c r="Y82" s="66">
        <f t="shared" si="27"/>
        <v>84</v>
      </c>
      <c r="Z82" s="69">
        <f t="shared" si="39"/>
        <v>23</v>
      </c>
      <c r="AA82" s="69">
        <f t="shared" si="40"/>
        <v>61</v>
      </c>
      <c r="AB82" s="69">
        <f t="shared" si="41"/>
        <v>27</v>
      </c>
      <c r="AC82" s="69">
        <f t="shared" si="49"/>
        <v>57</v>
      </c>
      <c r="AD82" s="69">
        <f t="shared" si="28"/>
        <v>15251.309523809523</v>
      </c>
      <c r="AE82" s="80">
        <v>0</v>
      </c>
      <c r="AF82" s="80">
        <f t="shared" si="29"/>
        <v>0</v>
      </c>
      <c r="AG82" s="80">
        <f t="shared" si="30"/>
        <v>0</v>
      </c>
      <c r="AH82" s="80">
        <f t="shared" si="31"/>
        <v>1281110</v>
      </c>
      <c r="AI82" s="74">
        <f t="shared" si="42"/>
        <v>167764.40476190476</v>
      </c>
      <c r="AJ82" s="75">
        <f t="shared" si="32"/>
        <v>167764.40476190476</v>
      </c>
      <c r="AK82" s="76">
        <f t="shared" si="33"/>
        <v>1113345.5952380951</v>
      </c>
      <c r="AL82" s="77"/>
      <c r="AM82" s="78">
        <f t="shared" si="34"/>
        <v>15251.309523809523</v>
      </c>
      <c r="AN82" s="79">
        <f t="shared" si="35"/>
        <v>183015.71428571426</v>
      </c>
      <c r="AO82" s="79">
        <f t="shared" si="36"/>
        <v>183015.71428571426</v>
      </c>
      <c r="AP82" s="79">
        <f t="shared" si="36"/>
        <v>183015.71428571426</v>
      </c>
      <c r="AQ82" s="79">
        <f t="shared" si="36"/>
        <v>183015.71428571426</v>
      </c>
      <c r="AR82" s="79">
        <f t="shared" si="36"/>
        <v>183015.71428571426</v>
      </c>
      <c r="AS82" s="79">
        <f t="shared" si="36"/>
        <v>183015.71428571426</v>
      </c>
      <c r="AT82" s="79">
        <f t="shared" si="37"/>
        <v>15251.309523809523</v>
      </c>
      <c r="AV82" s="81">
        <f t="shared" si="43"/>
        <v>183015.71428571426</v>
      </c>
      <c r="AW82" s="75">
        <f t="shared" si="44"/>
        <v>350780.11904761905</v>
      </c>
      <c r="AX82" s="76">
        <f t="shared" si="45"/>
        <v>930329.88095238095</v>
      </c>
      <c r="AY82" s="81">
        <f t="shared" si="46"/>
        <v>122010.47619047618</v>
      </c>
      <c r="AZ82" s="77">
        <f t="shared" si="47"/>
        <v>472790.59523809527</v>
      </c>
      <c r="BA82" s="76">
        <f t="shared" si="48"/>
        <v>808319.40476190473</v>
      </c>
    </row>
    <row r="83" spans="1:53" s="80" customFormat="1" x14ac:dyDescent="0.25">
      <c r="A83" s="64">
        <v>2</v>
      </c>
      <c r="B83" s="65" t="s">
        <v>56</v>
      </c>
      <c r="C83" s="66">
        <v>88</v>
      </c>
      <c r="D83" s="66" t="s">
        <v>57</v>
      </c>
      <c r="E83" s="82" t="s">
        <v>138</v>
      </c>
      <c r="F83" s="82" t="s">
        <v>139</v>
      </c>
      <c r="G83" s="83">
        <v>193</v>
      </c>
      <c r="H83" s="82" t="s">
        <v>60</v>
      </c>
      <c r="I83" s="66"/>
      <c r="J83" s="66"/>
      <c r="K83" s="67">
        <v>43087</v>
      </c>
      <c r="L83" s="68">
        <v>42398</v>
      </c>
      <c r="M83" s="68">
        <v>45320</v>
      </c>
      <c r="N83" s="68">
        <v>43313</v>
      </c>
      <c r="O83" s="149">
        <v>0</v>
      </c>
      <c r="P83" s="68"/>
      <c r="Q83" s="68" t="s">
        <v>269</v>
      </c>
      <c r="R83" s="69">
        <f t="shared" si="38"/>
        <v>84</v>
      </c>
      <c r="S83" s="70">
        <v>120</v>
      </c>
      <c r="T83" s="85">
        <v>70000</v>
      </c>
      <c r="U83" s="70">
        <v>2</v>
      </c>
      <c r="V83" s="70">
        <v>2019</v>
      </c>
      <c r="W83" s="66">
        <v>0</v>
      </c>
      <c r="X83" s="66">
        <v>0</v>
      </c>
      <c r="Y83" s="66">
        <f t="shared" si="27"/>
        <v>84</v>
      </c>
      <c r="Z83" s="69">
        <f t="shared" si="39"/>
        <v>23</v>
      </c>
      <c r="AA83" s="69">
        <f t="shared" si="40"/>
        <v>61</v>
      </c>
      <c r="AB83" s="69">
        <f t="shared" si="41"/>
        <v>27</v>
      </c>
      <c r="AC83" s="69">
        <f t="shared" si="49"/>
        <v>57</v>
      </c>
      <c r="AD83" s="69">
        <f t="shared" si="28"/>
        <v>833.33333333333337</v>
      </c>
      <c r="AE83" s="80">
        <v>0</v>
      </c>
      <c r="AF83" s="80">
        <f t="shared" si="29"/>
        <v>0</v>
      </c>
      <c r="AG83" s="80">
        <f t="shared" si="30"/>
        <v>0</v>
      </c>
      <c r="AH83" s="80">
        <f t="shared" si="31"/>
        <v>70000</v>
      </c>
      <c r="AI83" s="74">
        <f t="shared" si="42"/>
        <v>9166.6666666666679</v>
      </c>
      <c r="AJ83" s="75">
        <f t="shared" si="32"/>
        <v>9166.6666666666679</v>
      </c>
      <c r="AK83" s="76">
        <f t="shared" si="33"/>
        <v>60833.333333333328</v>
      </c>
      <c r="AL83" s="77"/>
      <c r="AM83" s="78">
        <f t="shared" si="34"/>
        <v>833.33333333333337</v>
      </c>
      <c r="AN83" s="79">
        <f t="shared" si="35"/>
        <v>10000</v>
      </c>
      <c r="AO83" s="79">
        <f t="shared" si="36"/>
        <v>10000</v>
      </c>
      <c r="AP83" s="79">
        <f t="shared" si="36"/>
        <v>10000</v>
      </c>
      <c r="AQ83" s="79">
        <f t="shared" si="36"/>
        <v>10000</v>
      </c>
      <c r="AR83" s="79">
        <f t="shared" si="36"/>
        <v>10000</v>
      </c>
      <c r="AS83" s="79">
        <f t="shared" si="36"/>
        <v>10000</v>
      </c>
      <c r="AT83" s="79">
        <f t="shared" si="37"/>
        <v>833.33333333333337</v>
      </c>
      <c r="AV83" s="81">
        <f t="shared" si="43"/>
        <v>10000</v>
      </c>
      <c r="AW83" s="75">
        <f t="shared" si="44"/>
        <v>19166.666666666668</v>
      </c>
      <c r="AX83" s="76">
        <f t="shared" si="45"/>
        <v>50833.333333333328</v>
      </c>
      <c r="AY83" s="81">
        <f t="shared" si="46"/>
        <v>6666.666666666667</v>
      </c>
      <c r="AZ83" s="77">
        <f t="shared" si="47"/>
        <v>25833.333333333336</v>
      </c>
      <c r="BA83" s="76">
        <f t="shared" si="48"/>
        <v>44166.666666666664</v>
      </c>
    </row>
    <row r="84" spans="1:53" s="80" customFormat="1" x14ac:dyDescent="0.25">
      <c r="A84" s="64">
        <v>2</v>
      </c>
      <c r="B84" s="65" t="s">
        <v>56</v>
      </c>
      <c r="C84" s="66">
        <v>95</v>
      </c>
      <c r="D84" s="66" t="s">
        <v>140</v>
      </c>
      <c r="E84" s="66" t="s">
        <v>129</v>
      </c>
      <c r="F84" s="66" t="s">
        <v>130</v>
      </c>
      <c r="G84" s="66">
        <v>6</v>
      </c>
      <c r="H84" s="66" t="s">
        <v>60</v>
      </c>
      <c r="I84" s="66"/>
      <c r="J84" s="66"/>
      <c r="K84" s="67">
        <v>43096</v>
      </c>
      <c r="L84" s="68">
        <v>42398</v>
      </c>
      <c r="M84" s="68">
        <v>45320</v>
      </c>
      <c r="N84" s="68">
        <v>43313</v>
      </c>
      <c r="O84" s="149">
        <v>0</v>
      </c>
      <c r="P84" s="68"/>
      <c r="Q84" s="68" t="s">
        <v>269</v>
      </c>
      <c r="R84" s="69">
        <f t="shared" si="38"/>
        <v>84</v>
      </c>
      <c r="S84" s="66">
        <v>120</v>
      </c>
      <c r="T84" s="66">
        <v>6000000</v>
      </c>
      <c r="U84" s="70">
        <v>2</v>
      </c>
      <c r="V84" s="70">
        <v>2019</v>
      </c>
      <c r="W84" s="66">
        <v>0</v>
      </c>
      <c r="X84" s="66">
        <v>0</v>
      </c>
      <c r="Y84" s="70">
        <f t="shared" si="27"/>
        <v>84</v>
      </c>
      <c r="Z84" s="69">
        <f t="shared" si="39"/>
        <v>23</v>
      </c>
      <c r="AA84" s="69">
        <f t="shared" si="40"/>
        <v>61</v>
      </c>
      <c r="AB84" s="69">
        <f t="shared" si="41"/>
        <v>27</v>
      </c>
      <c r="AC84" s="69">
        <f t="shared" si="49"/>
        <v>57</v>
      </c>
      <c r="AD84" s="69">
        <f t="shared" si="28"/>
        <v>71428.571428571435</v>
      </c>
      <c r="AE84" s="80">
        <v>0</v>
      </c>
      <c r="AF84" s="80">
        <f t="shared" si="29"/>
        <v>0</v>
      </c>
      <c r="AG84" s="80">
        <f t="shared" si="30"/>
        <v>0</v>
      </c>
      <c r="AH84" s="80">
        <f t="shared" si="31"/>
        <v>6000000</v>
      </c>
      <c r="AI84" s="74">
        <f t="shared" si="42"/>
        <v>785714.2857142858</v>
      </c>
      <c r="AJ84" s="75">
        <f t="shared" si="32"/>
        <v>785714.2857142858</v>
      </c>
      <c r="AK84" s="76">
        <f t="shared" si="33"/>
        <v>5214285.7142857146</v>
      </c>
      <c r="AL84" s="77"/>
      <c r="AM84" s="78">
        <f t="shared" si="34"/>
        <v>71428.571428571435</v>
      </c>
      <c r="AN84" s="79">
        <f t="shared" si="35"/>
        <v>857142.85714285728</v>
      </c>
      <c r="AO84" s="79">
        <f t="shared" si="36"/>
        <v>857142.85714285728</v>
      </c>
      <c r="AP84" s="79">
        <f t="shared" si="36"/>
        <v>857142.85714285728</v>
      </c>
      <c r="AQ84" s="79">
        <f t="shared" si="36"/>
        <v>857142.85714285728</v>
      </c>
      <c r="AR84" s="79">
        <f t="shared" si="36"/>
        <v>857142.85714285728</v>
      </c>
      <c r="AS84" s="79">
        <f t="shared" si="36"/>
        <v>857142.85714285728</v>
      </c>
      <c r="AT84" s="79">
        <f t="shared" si="37"/>
        <v>71428.571428571435</v>
      </c>
      <c r="AV84" s="81">
        <f t="shared" si="43"/>
        <v>857142.85714285728</v>
      </c>
      <c r="AW84" s="75">
        <f t="shared" si="44"/>
        <v>1642857.1428571432</v>
      </c>
      <c r="AX84" s="76">
        <f t="shared" si="45"/>
        <v>4357142.8571428563</v>
      </c>
      <c r="AY84" s="81">
        <f t="shared" si="46"/>
        <v>571428.57142857148</v>
      </c>
      <c r="AZ84" s="77">
        <f t="shared" si="47"/>
        <v>2214285.7142857146</v>
      </c>
      <c r="BA84" s="76">
        <f t="shared" si="48"/>
        <v>3785714.2857142854</v>
      </c>
    </row>
    <row r="85" spans="1:53" s="86" customFormat="1" x14ac:dyDescent="0.25">
      <c r="A85" s="64">
        <v>2</v>
      </c>
      <c r="B85" s="65" t="s">
        <v>56</v>
      </c>
      <c r="C85" s="83">
        <v>2</v>
      </c>
      <c r="D85" s="83" t="s">
        <v>57</v>
      </c>
      <c r="E85" s="82" t="s">
        <v>72</v>
      </c>
      <c r="F85" s="82" t="s">
        <v>108</v>
      </c>
      <c r="G85" s="83">
        <v>22</v>
      </c>
      <c r="H85" s="82" t="s">
        <v>60</v>
      </c>
      <c r="I85" s="82" t="s">
        <v>72</v>
      </c>
      <c r="J85" s="82"/>
      <c r="K85" s="84">
        <v>43103</v>
      </c>
      <c r="L85" s="68">
        <v>42398</v>
      </c>
      <c r="M85" s="68">
        <v>45320</v>
      </c>
      <c r="N85" s="68">
        <v>43313</v>
      </c>
      <c r="O85" s="149">
        <v>0</v>
      </c>
      <c r="P85" s="68"/>
      <c r="Q85" s="68" t="s">
        <v>269</v>
      </c>
      <c r="R85" s="69">
        <f t="shared" si="38"/>
        <v>84</v>
      </c>
      <c r="S85" s="82">
        <v>120</v>
      </c>
      <c r="T85" s="85">
        <v>51173083</v>
      </c>
      <c r="U85" s="70">
        <v>2</v>
      </c>
      <c r="V85" s="70">
        <v>2019</v>
      </c>
      <c r="W85" s="71">
        <v>0</v>
      </c>
      <c r="X85" s="71">
        <v>0</v>
      </c>
      <c r="Y85" s="70">
        <f t="shared" si="27"/>
        <v>84</v>
      </c>
      <c r="Z85" s="69">
        <f t="shared" si="39"/>
        <v>23</v>
      </c>
      <c r="AA85" s="69">
        <f t="shared" si="40"/>
        <v>61</v>
      </c>
      <c r="AB85" s="69">
        <f t="shared" si="41"/>
        <v>27</v>
      </c>
      <c r="AC85" s="69">
        <f t="shared" si="49"/>
        <v>57</v>
      </c>
      <c r="AD85" s="69">
        <f t="shared" si="28"/>
        <v>609203.36904761905</v>
      </c>
      <c r="AE85" s="72">
        <v>0</v>
      </c>
      <c r="AF85" s="73">
        <f t="shared" si="29"/>
        <v>0</v>
      </c>
      <c r="AG85" s="73">
        <f t="shared" si="30"/>
        <v>0</v>
      </c>
      <c r="AH85" s="72">
        <f t="shared" si="31"/>
        <v>51173083</v>
      </c>
      <c r="AI85" s="74">
        <f t="shared" si="42"/>
        <v>6701237.0595238097</v>
      </c>
      <c r="AJ85" s="75">
        <f t="shared" si="32"/>
        <v>6701237.0595238097</v>
      </c>
      <c r="AK85" s="76">
        <f t="shared" si="33"/>
        <v>44471845.940476194</v>
      </c>
      <c r="AL85" s="77"/>
      <c r="AM85" s="78">
        <f t="shared" si="34"/>
        <v>609203.36904761905</v>
      </c>
      <c r="AN85" s="79">
        <f t="shared" si="35"/>
        <v>7310440.4285714291</v>
      </c>
      <c r="AO85" s="79">
        <f t="shared" si="36"/>
        <v>7310440.4285714291</v>
      </c>
      <c r="AP85" s="79">
        <f t="shared" si="36"/>
        <v>7310440.4285714291</v>
      </c>
      <c r="AQ85" s="79">
        <f t="shared" si="36"/>
        <v>7310440.4285714291</v>
      </c>
      <c r="AR85" s="79">
        <f t="shared" si="36"/>
        <v>7310440.4285714291</v>
      </c>
      <c r="AS85" s="79">
        <f t="shared" si="36"/>
        <v>7310440.4285714291</v>
      </c>
      <c r="AT85" s="79">
        <f t="shared" si="37"/>
        <v>609203.36904761905</v>
      </c>
      <c r="AV85" s="81">
        <f t="shared" si="43"/>
        <v>7310440.4285714291</v>
      </c>
      <c r="AW85" s="75">
        <f t="shared" si="44"/>
        <v>14011677.488095239</v>
      </c>
      <c r="AX85" s="76">
        <f t="shared" si="45"/>
        <v>37161405.511904761</v>
      </c>
      <c r="AY85" s="81">
        <f t="shared" si="46"/>
        <v>4873626.9523809524</v>
      </c>
      <c r="AZ85" s="77">
        <f t="shared" si="47"/>
        <v>18885304.44047619</v>
      </c>
      <c r="BA85" s="76">
        <f t="shared" si="48"/>
        <v>32287778.55952381</v>
      </c>
    </row>
    <row r="86" spans="1:53" s="80" customFormat="1" x14ac:dyDescent="0.25">
      <c r="A86" s="64">
        <v>2</v>
      </c>
      <c r="B86" s="65" t="s">
        <v>56</v>
      </c>
      <c r="C86" s="66">
        <v>79</v>
      </c>
      <c r="D86" s="66" t="s">
        <v>57</v>
      </c>
      <c r="E86" s="66" t="s">
        <v>129</v>
      </c>
      <c r="F86" s="66" t="s">
        <v>130</v>
      </c>
      <c r="G86" s="66">
        <v>7</v>
      </c>
      <c r="H86" s="66" t="s">
        <v>60</v>
      </c>
      <c r="I86" s="66"/>
      <c r="J86" s="66"/>
      <c r="K86" s="67">
        <v>43129</v>
      </c>
      <c r="L86" s="68">
        <v>42398</v>
      </c>
      <c r="M86" s="68">
        <v>45320</v>
      </c>
      <c r="N86" s="68">
        <v>43313</v>
      </c>
      <c r="O86" s="149">
        <v>0</v>
      </c>
      <c r="P86" s="68"/>
      <c r="Q86" s="68" t="s">
        <v>269</v>
      </c>
      <c r="R86" s="69">
        <f t="shared" si="38"/>
        <v>84</v>
      </c>
      <c r="S86" s="66">
        <v>120</v>
      </c>
      <c r="T86" s="66">
        <v>1500000</v>
      </c>
      <c r="U86" s="70">
        <v>2</v>
      </c>
      <c r="V86" s="70">
        <v>2019</v>
      </c>
      <c r="W86" s="66">
        <v>0</v>
      </c>
      <c r="X86" s="66">
        <v>0</v>
      </c>
      <c r="Y86" s="70">
        <f t="shared" si="27"/>
        <v>84</v>
      </c>
      <c r="Z86" s="69">
        <f t="shared" si="39"/>
        <v>23</v>
      </c>
      <c r="AA86" s="69">
        <f t="shared" si="40"/>
        <v>61</v>
      </c>
      <c r="AB86" s="69">
        <f t="shared" si="41"/>
        <v>27</v>
      </c>
      <c r="AC86" s="69">
        <f t="shared" si="49"/>
        <v>57</v>
      </c>
      <c r="AD86" s="69">
        <f t="shared" si="28"/>
        <v>17857.142857142859</v>
      </c>
      <c r="AE86" s="80">
        <v>0</v>
      </c>
      <c r="AF86" s="80">
        <f t="shared" si="29"/>
        <v>0</v>
      </c>
      <c r="AG86" s="80">
        <f t="shared" si="30"/>
        <v>0</v>
      </c>
      <c r="AH86" s="80">
        <f t="shared" si="31"/>
        <v>1500000</v>
      </c>
      <c r="AI86" s="74">
        <f t="shared" si="42"/>
        <v>196428.57142857145</v>
      </c>
      <c r="AJ86" s="75">
        <f t="shared" si="32"/>
        <v>196428.57142857145</v>
      </c>
      <c r="AK86" s="76">
        <f t="shared" si="33"/>
        <v>1303571.4285714286</v>
      </c>
      <c r="AL86" s="77"/>
      <c r="AM86" s="78">
        <f t="shared" si="34"/>
        <v>17857.142857142859</v>
      </c>
      <c r="AN86" s="79">
        <f t="shared" si="35"/>
        <v>214285.71428571432</v>
      </c>
      <c r="AO86" s="79">
        <f t="shared" si="36"/>
        <v>214285.71428571432</v>
      </c>
      <c r="AP86" s="79">
        <f t="shared" si="36"/>
        <v>214285.71428571432</v>
      </c>
      <c r="AQ86" s="79">
        <f t="shared" si="36"/>
        <v>214285.71428571432</v>
      </c>
      <c r="AR86" s="79">
        <f t="shared" si="36"/>
        <v>214285.71428571432</v>
      </c>
      <c r="AS86" s="79">
        <f t="shared" si="36"/>
        <v>214285.71428571432</v>
      </c>
      <c r="AT86" s="79">
        <f t="shared" si="37"/>
        <v>17857.142857142859</v>
      </c>
      <c r="AV86" s="81">
        <f t="shared" si="43"/>
        <v>214285.71428571432</v>
      </c>
      <c r="AW86" s="75">
        <f t="shared" si="44"/>
        <v>410714.2857142858</v>
      </c>
      <c r="AX86" s="76">
        <f t="shared" si="45"/>
        <v>1089285.7142857141</v>
      </c>
      <c r="AY86" s="81">
        <f t="shared" si="46"/>
        <v>142857.14285714287</v>
      </c>
      <c r="AZ86" s="77">
        <f t="shared" si="47"/>
        <v>553571.42857142864</v>
      </c>
      <c r="BA86" s="76">
        <f t="shared" si="48"/>
        <v>946428.57142857136</v>
      </c>
    </row>
    <row r="87" spans="1:53" s="80" customFormat="1" x14ac:dyDescent="0.25">
      <c r="A87" s="64">
        <v>2</v>
      </c>
      <c r="B87" s="65" t="s">
        <v>56</v>
      </c>
      <c r="C87" s="66">
        <v>80</v>
      </c>
      <c r="D87" s="66" t="s">
        <v>140</v>
      </c>
      <c r="E87" s="66" t="s">
        <v>129</v>
      </c>
      <c r="F87" s="66" t="s">
        <v>130</v>
      </c>
      <c r="G87" s="66">
        <v>9</v>
      </c>
      <c r="H87" s="66" t="s">
        <v>60</v>
      </c>
      <c r="I87" s="66"/>
      <c r="J87" s="66"/>
      <c r="K87" s="67">
        <v>43161</v>
      </c>
      <c r="L87" s="68">
        <v>42398</v>
      </c>
      <c r="M87" s="68">
        <v>45320</v>
      </c>
      <c r="N87" s="68">
        <v>43313</v>
      </c>
      <c r="O87" s="149">
        <v>0</v>
      </c>
      <c r="P87" s="68"/>
      <c r="Q87" s="68" t="s">
        <v>269</v>
      </c>
      <c r="R87" s="69">
        <f t="shared" si="38"/>
        <v>84</v>
      </c>
      <c r="S87" s="66">
        <v>120</v>
      </c>
      <c r="T87" s="66">
        <v>2000000</v>
      </c>
      <c r="U87" s="70">
        <v>2</v>
      </c>
      <c r="V87" s="70">
        <v>2019</v>
      </c>
      <c r="W87" s="66">
        <v>0</v>
      </c>
      <c r="X87" s="66">
        <v>0</v>
      </c>
      <c r="Y87" s="70">
        <f t="shared" si="27"/>
        <v>84</v>
      </c>
      <c r="Z87" s="69">
        <f t="shared" si="39"/>
        <v>23</v>
      </c>
      <c r="AA87" s="69">
        <f t="shared" si="40"/>
        <v>61</v>
      </c>
      <c r="AB87" s="69">
        <f t="shared" si="41"/>
        <v>27</v>
      </c>
      <c r="AC87" s="69">
        <f t="shared" si="49"/>
        <v>57</v>
      </c>
      <c r="AD87" s="69">
        <f t="shared" si="28"/>
        <v>23809.523809523809</v>
      </c>
      <c r="AE87" s="80">
        <v>0</v>
      </c>
      <c r="AF87" s="80">
        <f t="shared" si="29"/>
        <v>0</v>
      </c>
      <c r="AG87" s="80">
        <f t="shared" si="30"/>
        <v>0</v>
      </c>
      <c r="AH87" s="80">
        <f t="shared" si="31"/>
        <v>2000000</v>
      </c>
      <c r="AI87" s="74">
        <f t="shared" si="42"/>
        <v>261904.76190476189</v>
      </c>
      <c r="AJ87" s="75">
        <f t="shared" si="32"/>
        <v>261904.76190476189</v>
      </c>
      <c r="AK87" s="76">
        <f t="shared" si="33"/>
        <v>1738095.2380952381</v>
      </c>
      <c r="AL87" s="77"/>
      <c r="AM87" s="78">
        <f t="shared" si="34"/>
        <v>23809.523809523809</v>
      </c>
      <c r="AN87" s="79">
        <f t="shared" si="35"/>
        <v>285714.28571428568</v>
      </c>
      <c r="AO87" s="79">
        <f t="shared" si="36"/>
        <v>285714.28571428568</v>
      </c>
      <c r="AP87" s="79">
        <f t="shared" si="36"/>
        <v>285714.28571428568</v>
      </c>
      <c r="AQ87" s="79">
        <f t="shared" si="36"/>
        <v>285714.28571428568</v>
      </c>
      <c r="AR87" s="79">
        <f t="shared" si="36"/>
        <v>285714.28571428568</v>
      </c>
      <c r="AS87" s="79">
        <f t="shared" si="36"/>
        <v>285714.28571428568</v>
      </c>
      <c r="AT87" s="79">
        <f t="shared" si="37"/>
        <v>23809.523809523809</v>
      </c>
      <c r="AV87" s="81">
        <f t="shared" si="43"/>
        <v>285714.28571428568</v>
      </c>
      <c r="AW87" s="75">
        <f t="shared" si="44"/>
        <v>547619.04761904757</v>
      </c>
      <c r="AX87" s="76">
        <f t="shared" si="45"/>
        <v>1452380.9523809524</v>
      </c>
      <c r="AY87" s="81">
        <f t="shared" si="46"/>
        <v>190476.19047619047</v>
      </c>
      <c r="AZ87" s="77">
        <f t="shared" si="47"/>
        <v>738095.23809523811</v>
      </c>
      <c r="BA87" s="76">
        <f t="shared" si="48"/>
        <v>1261904.7619047619</v>
      </c>
    </row>
    <row r="88" spans="1:53" s="80" customFormat="1" x14ac:dyDescent="0.25">
      <c r="A88" s="64">
        <v>2</v>
      </c>
      <c r="B88" s="65" t="s">
        <v>56</v>
      </c>
      <c r="C88" s="66">
        <v>81</v>
      </c>
      <c r="D88" s="66" t="s">
        <v>57</v>
      </c>
      <c r="E88" s="66" t="s">
        <v>129</v>
      </c>
      <c r="F88" s="66" t="s">
        <v>130</v>
      </c>
      <c r="G88" s="66">
        <v>10</v>
      </c>
      <c r="H88" s="66" t="s">
        <v>60</v>
      </c>
      <c r="I88" s="66"/>
      <c r="J88" s="66"/>
      <c r="K88" s="67">
        <v>43187</v>
      </c>
      <c r="L88" s="68">
        <v>42398</v>
      </c>
      <c r="M88" s="68">
        <v>45320</v>
      </c>
      <c r="N88" s="68">
        <v>43313</v>
      </c>
      <c r="O88" s="149">
        <v>0</v>
      </c>
      <c r="P88" s="68"/>
      <c r="Q88" s="68" t="s">
        <v>269</v>
      </c>
      <c r="R88" s="69">
        <f t="shared" si="38"/>
        <v>84</v>
      </c>
      <c r="S88" s="66">
        <v>120</v>
      </c>
      <c r="T88" s="66">
        <v>2000000</v>
      </c>
      <c r="U88" s="70">
        <v>2</v>
      </c>
      <c r="V88" s="70">
        <v>2019</v>
      </c>
      <c r="W88" s="66">
        <v>0</v>
      </c>
      <c r="X88" s="66">
        <v>0</v>
      </c>
      <c r="Y88" s="70">
        <f t="shared" si="27"/>
        <v>84</v>
      </c>
      <c r="Z88" s="69">
        <f t="shared" si="39"/>
        <v>23</v>
      </c>
      <c r="AA88" s="69">
        <f t="shared" si="40"/>
        <v>61</v>
      </c>
      <c r="AB88" s="69">
        <f t="shared" si="41"/>
        <v>27</v>
      </c>
      <c r="AC88" s="69">
        <f t="shared" si="49"/>
        <v>57</v>
      </c>
      <c r="AD88" s="69">
        <f t="shared" si="28"/>
        <v>23809.523809523809</v>
      </c>
      <c r="AE88" s="80">
        <v>0</v>
      </c>
      <c r="AF88" s="80">
        <f t="shared" si="29"/>
        <v>0</v>
      </c>
      <c r="AG88" s="80">
        <f t="shared" si="30"/>
        <v>0</v>
      </c>
      <c r="AH88" s="80">
        <f t="shared" si="31"/>
        <v>2000000</v>
      </c>
      <c r="AI88" s="74">
        <f t="shared" si="42"/>
        <v>261904.76190476189</v>
      </c>
      <c r="AJ88" s="75">
        <f t="shared" si="32"/>
        <v>261904.76190476189</v>
      </c>
      <c r="AK88" s="76">
        <f t="shared" si="33"/>
        <v>1738095.2380952381</v>
      </c>
      <c r="AL88" s="77"/>
      <c r="AM88" s="78">
        <f t="shared" si="34"/>
        <v>23809.523809523809</v>
      </c>
      <c r="AN88" s="79">
        <f t="shared" si="35"/>
        <v>285714.28571428568</v>
      </c>
      <c r="AO88" s="79">
        <f t="shared" ref="AO88:AS101" si="50">+AN88</f>
        <v>285714.28571428568</v>
      </c>
      <c r="AP88" s="79">
        <f t="shared" si="50"/>
        <v>285714.28571428568</v>
      </c>
      <c r="AQ88" s="79">
        <f t="shared" si="50"/>
        <v>285714.28571428568</v>
      </c>
      <c r="AR88" s="79">
        <f t="shared" si="50"/>
        <v>285714.28571428568</v>
      </c>
      <c r="AS88" s="79">
        <f t="shared" si="50"/>
        <v>285714.28571428568</v>
      </c>
      <c r="AT88" s="79">
        <f t="shared" si="37"/>
        <v>23809.523809523809</v>
      </c>
      <c r="AV88" s="81">
        <f t="shared" si="43"/>
        <v>285714.28571428568</v>
      </c>
      <c r="AW88" s="75">
        <f t="shared" si="44"/>
        <v>547619.04761904757</v>
      </c>
      <c r="AX88" s="76">
        <f t="shared" si="45"/>
        <v>1452380.9523809524</v>
      </c>
      <c r="AY88" s="81">
        <f t="shared" si="46"/>
        <v>190476.19047619047</v>
      </c>
      <c r="AZ88" s="77">
        <f t="shared" si="47"/>
        <v>738095.23809523811</v>
      </c>
      <c r="BA88" s="76">
        <f t="shared" si="48"/>
        <v>1261904.7619047619</v>
      </c>
    </row>
    <row r="89" spans="1:53" s="86" customFormat="1" x14ac:dyDescent="0.25">
      <c r="A89" s="64">
        <v>2</v>
      </c>
      <c r="B89" s="65" t="s">
        <v>56</v>
      </c>
      <c r="C89" s="83">
        <v>8</v>
      </c>
      <c r="D89" s="83" t="s">
        <v>57</v>
      </c>
      <c r="E89" s="82" t="s">
        <v>72</v>
      </c>
      <c r="F89" s="82" t="s">
        <v>141</v>
      </c>
      <c r="G89" s="83">
        <v>1</v>
      </c>
      <c r="H89" s="82" t="s">
        <v>60</v>
      </c>
      <c r="I89" s="82" t="s">
        <v>72</v>
      </c>
      <c r="J89" s="82"/>
      <c r="K89" s="84">
        <v>43192</v>
      </c>
      <c r="L89" s="68">
        <v>42398</v>
      </c>
      <c r="M89" s="68">
        <v>45320</v>
      </c>
      <c r="N89" s="68">
        <v>43313</v>
      </c>
      <c r="O89" s="149">
        <v>0</v>
      </c>
      <c r="P89" s="68"/>
      <c r="Q89" s="68" t="s">
        <v>269</v>
      </c>
      <c r="R89" s="69">
        <f t="shared" si="38"/>
        <v>84</v>
      </c>
      <c r="S89" s="82">
        <v>120</v>
      </c>
      <c r="T89" s="85">
        <v>15980938</v>
      </c>
      <c r="U89" s="70">
        <v>2</v>
      </c>
      <c r="V89" s="70">
        <v>2019</v>
      </c>
      <c r="W89" s="71">
        <v>0</v>
      </c>
      <c r="X89" s="71">
        <v>0</v>
      </c>
      <c r="Y89" s="70">
        <f t="shared" si="27"/>
        <v>84</v>
      </c>
      <c r="Z89" s="69">
        <f t="shared" si="39"/>
        <v>23</v>
      </c>
      <c r="AA89" s="69">
        <f t="shared" si="40"/>
        <v>61</v>
      </c>
      <c r="AB89" s="69">
        <f t="shared" si="41"/>
        <v>27</v>
      </c>
      <c r="AC89" s="69">
        <f t="shared" si="49"/>
        <v>57</v>
      </c>
      <c r="AD89" s="69">
        <f t="shared" si="28"/>
        <v>190249.26190476189</v>
      </c>
      <c r="AE89" s="72">
        <v>0</v>
      </c>
      <c r="AF89" s="73">
        <f t="shared" si="29"/>
        <v>0</v>
      </c>
      <c r="AG89" s="73">
        <f t="shared" si="30"/>
        <v>0</v>
      </c>
      <c r="AH89" s="72">
        <f t="shared" si="31"/>
        <v>15980938</v>
      </c>
      <c r="AI89" s="74">
        <f t="shared" si="42"/>
        <v>2092741.8809523808</v>
      </c>
      <c r="AJ89" s="75">
        <f t="shared" si="32"/>
        <v>2092741.8809523808</v>
      </c>
      <c r="AK89" s="76">
        <f t="shared" si="33"/>
        <v>13888196.119047619</v>
      </c>
      <c r="AL89" s="77"/>
      <c r="AM89" s="78">
        <f t="shared" si="34"/>
        <v>190249.26190476189</v>
      </c>
      <c r="AN89" s="79">
        <f t="shared" si="35"/>
        <v>2282991.1428571427</v>
      </c>
      <c r="AO89" s="79">
        <f t="shared" si="50"/>
        <v>2282991.1428571427</v>
      </c>
      <c r="AP89" s="79">
        <f t="shared" si="50"/>
        <v>2282991.1428571427</v>
      </c>
      <c r="AQ89" s="79">
        <f t="shared" si="50"/>
        <v>2282991.1428571427</v>
      </c>
      <c r="AR89" s="79">
        <f t="shared" si="50"/>
        <v>2282991.1428571427</v>
      </c>
      <c r="AS89" s="79">
        <f t="shared" si="50"/>
        <v>2282991.1428571427</v>
      </c>
      <c r="AT89" s="79">
        <f t="shared" si="37"/>
        <v>190249.26190476189</v>
      </c>
      <c r="AV89" s="81">
        <f t="shared" si="43"/>
        <v>2282991.1428571427</v>
      </c>
      <c r="AW89" s="75">
        <f t="shared" si="44"/>
        <v>4375733.0238095233</v>
      </c>
      <c r="AX89" s="76">
        <f t="shared" si="45"/>
        <v>11605204.976190478</v>
      </c>
      <c r="AY89" s="81">
        <f t="shared" si="46"/>
        <v>1521994.0952380951</v>
      </c>
      <c r="AZ89" s="77">
        <f t="shared" si="47"/>
        <v>5897727.1190476185</v>
      </c>
      <c r="BA89" s="76">
        <f t="shared" si="48"/>
        <v>10083210.880952381</v>
      </c>
    </row>
    <row r="90" spans="1:53" s="86" customFormat="1" x14ac:dyDescent="0.25">
      <c r="A90" s="64">
        <v>2</v>
      </c>
      <c r="B90" s="65" t="s">
        <v>56</v>
      </c>
      <c r="C90" s="83">
        <v>9</v>
      </c>
      <c r="D90" s="83" t="s">
        <v>57</v>
      </c>
      <c r="E90" s="82" t="s">
        <v>72</v>
      </c>
      <c r="F90" s="82" t="s">
        <v>141</v>
      </c>
      <c r="G90" s="83">
        <v>2</v>
      </c>
      <c r="H90" s="82" t="s">
        <v>60</v>
      </c>
      <c r="I90" s="82" t="s">
        <v>72</v>
      </c>
      <c r="J90" s="82"/>
      <c r="K90" s="84">
        <v>43192</v>
      </c>
      <c r="L90" s="68">
        <v>42398</v>
      </c>
      <c r="M90" s="68">
        <v>45320</v>
      </c>
      <c r="N90" s="68">
        <v>43313</v>
      </c>
      <c r="O90" s="149">
        <v>0</v>
      </c>
      <c r="P90" s="68"/>
      <c r="Q90" s="68" t="s">
        <v>269</v>
      </c>
      <c r="R90" s="69">
        <f t="shared" si="38"/>
        <v>84</v>
      </c>
      <c r="S90" s="82">
        <v>120</v>
      </c>
      <c r="T90" s="85">
        <v>12678624</v>
      </c>
      <c r="U90" s="70">
        <v>2</v>
      </c>
      <c r="V90" s="70">
        <v>2019</v>
      </c>
      <c r="W90" s="71">
        <v>0</v>
      </c>
      <c r="X90" s="71">
        <v>0</v>
      </c>
      <c r="Y90" s="70">
        <f t="shared" si="27"/>
        <v>84</v>
      </c>
      <c r="Z90" s="69">
        <f t="shared" si="39"/>
        <v>23</v>
      </c>
      <c r="AA90" s="69">
        <f t="shared" si="40"/>
        <v>61</v>
      </c>
      <c r="AB90" s="69">
        <f t="shared" si="41"/>
        <v>27</v>
      </c>
      <c r="AC90" s="69">
        <f t="shared" si="49"/>
        <v>57</v>
      </c>
      <c r="AD90" s="69">
        <f t="shared" si="28"/>
        <v>150936</v>
      </c>
      <c r="AE90" s="72">
        <v>0</v>
      </c>
      <c r="AF90" s="73">
        <f t="shared" si="29"/>
        <v>0</v>
      </c>
      <c r="AG90" s="73">
        <f t="shared" si="30"/>
        <v>0</v>
      </c>
      <c r="AH90" s="72">
        <f t="shared" si="31"/>
        <v>12678624</v>
      </c>
      <c r="AI90" s="74">
        <f t="shared" si="42"/>
        <v>1660296</v>
      </c>
      <c r="AJ90" s="75">
        <f t="shared" si="32"/>
        <v>1660296</v>
      </c>
      <c r="AK90" s="76">
        <f t="shared" si="33"/>
        <v>11018328</v>
      </c>
      <c r="AL90" s="77"/>
      <c r="AM90" s="78">
        <f t="shared" si="34"/>
        <v>150936</v>
      </c>
      <c r="AN90" s="79">
        <f t="shared" si="35"/>
        <v>1811232</v>
      </c>
      <c r="AO90" s="79">
        <f t="shared" si="50"/>
        <v>1811232</v>
      </c>
      <c r="AP90" s="79">
        <f t="shared" si="50"/>
        <v>1811232</v>
      </c>
      <c r="AQ90" s="79">
        <f t="shared" si="50"/>
        <v>1811232</v>
      </c>
      <c r="AR90" s="79">
        <f t="shared" si="50"/>
        <v>1811232</v>
      </c>
      <c r="AS90" s="79">
        <f t="shared" si="50"/>
        <v>1811232</v>
      </c>
      <c r="AT90" s="79">
        <f t="shared" si="37"/>
        <v>150936</v>
      </c>
      <c r="AV90" s="81">
        <f t="shared" si="43"/>
        <v>1811232</v>
      </c>
      <c r="AW90" s="75">
        <f t="shared" si="44"/>
        <v>3471528</v>
      </c>
      <c r="AX90" s="76">
        <f t="shared" si="45"/>
        <v>9207096</v>
      </c>
      <c r="AY90" s="81">
        <f t="shared" si="46"/>
        <v>1207488</v>
      </c>
      <c r="AZ90" s="77">
        <f t="shared" si="47"/>
        <v>4679016</v>
      </c>
      <c r="BA90" s="76">
        <f t="shared" si="48"/>
        <v>7999608</v>
      </c>
    </row>
    <row r="91" spans="1:53" s="80" customFormat="1" x14ac:dyDescent="0.25">
      <c r="A91" s="64">
        <v>2</v>
      </c>
      <c r="B91" s="65" t="s">
        <v>56</v>
      </c>
      <c r="C91" s="66">
        <v>82</v>
      </c>
      <c r="D91" s="66" t="s">
        <v>57</v>
      </c>
      <c r="E91" s="66" t="s">
        <v>129</v>
      </c>
      <c r="F91" s="66" t="s">
        <v>130</v>
      </c>
      <c r="G91" s="66">
        <v>11</v>
      </c>
      <c r="H91" s="66" t="s">
        <v>60</v>
      </c>
      <c r="I91" s="66"/>
      <c r="J91" s="66"/>
      <c r="K91" s="67">
        <v>43216</v>
      </c>
      <c r="L91" s="68">
        <v>42398</v>
      </c>
      <c r="M91" s="68">
        <v>45320</v>
      </c>
      <c r="N91" s="68">
        <v>43313</v>
      </c>
      <c r="O91" s="149">
        <v>0</v>
      </c>
      <c r="P91" s="68"/>
      <c r="Q91" s="68" t="s">
        <v>269</v>
      </c>
      <c r="R91" s="69">
        <f t="shared" si="38"/>
        <v>84</v>
      </c>
      <c r="S91" s="66">
        <v>120</v>
      </c>
      <c r="T91" s="66">
        <v>1500000</v>
      </c>
      <c r="U91" s="70">
        <v>2</v>
      </c>
      <c r="V91" s="70">
        <v>2019</v>
      </c>
      <c r="W91" s="66">
        <v>0</v>
      </c>
      <c r="X91" s="66">
        <v>0</v>
      </c>
      <c r="Y91" s="70">
        <f t="shared" si="27"/>
        <v>84</v>
      </c>
      <c r="Z91" s="69">
        <f t="shared" si="39"/>
        <v>23</v>
      </c>
      <c r="AA91" s="69">
        <f t="shared" si="40"/>
        <v>61</v>
      </c>
      <c r="AB91" s="69">
        <f t="shared" si="41"/>
        <v>27</v>
      </c>
      <c r="AC91" s="69">
        <f t="shared" si="49"/>
        <v>57</v>
      </c>
      <c r="AD91" s="69">
        <f t="shared" si="28"/>
        <v>17857.142857142859</v>
      </c>
      <c r="AE91" s="80">
        <v>0</v>
      </c>
      <c r="AF91" s="80">
        <f t="shared" si="29"/>
        <v>0</v>
      </c>
      <c r="AG91" s="80">
        <f t="shared" si="30"/>
        <v>0</v>
      </c>
      <c r="AH91" s="80">
        <f t="shared" si="31"/>
        <v>1500000</v>
      </c>
      <c r="AI91" s="74">
        <f t="shared" si="42"/>
        <v>196428.57142857145</v>
      </c>
      <c r="AJ91" s="75">
        <f t="shared" si="32"/>
        <v>196428.57142857145</v>
      </c>
      <c r="AK91" s="76">
        <f t="shared" si="33"/>
        <v>1303571.4285714286</v>
      </c>
      <c r="AL91" s="77"/>
      <c r="AM91" s="78">
        <f t="shared" si="34"/>
        <v>17857.142857142859</v>
      </c>
      <c r="AN91" s="79">
        <f t="shared" si="35"/>
        <v>214285.71428571432</v>
      </c>
      <c r="AO91" s="79">
        <f t="shared" si="50"/>
        <v>214285.71428571432</v>
      </c>
      <c r="AP91" s="79">
        <f t="shared" si="50"/>
        <v>214285.71428571432</v>
      </c>
      <c r="AQ91" s="79">
        <f t="shared" si="50"/>
        <v>214285.71428571432</v>
      </c>
      <c r="AR91" s="79">
        <f t="shared" si="50"/>
        <v>214285.71428571432</v>
      </c>
      <c r="AS91" s="79">
        <f t="shared" si="50"/>
        <v>214285.71428571432</v>
      </c>
      <c r="AT91" s="79">
        <f t="shared" si="37"/>
        <v>17857.142857142859</v>
      </c>
      <c r="AV91" s="81">
        <f t="shared" si="43"/>
        <v>214285.71428571432</v>
      </c>
      <c r="AW91" s="75">
        <f t="shared" si="44"/>
        <v>410714.2857142858</v>
      </c>
      <c r="AX91" s="76">
        <f t="shared" si="45"/>
        <v>1089285.7142857141</v>
      </c>
      <c r="AY91" s="81">
        <f t="shared" si="46"/>
        <v>142857.14285714287</v>
      </c>
      <c r="AZ91" s="77">
        <f t="shared" si="47"/>
        <v>553571.42857142864</v>
      </c>
      <c r="BA91" s="76">
        <f t="shared" si="48"/>
        <v>946428.57142857136</v>
      </c>
    </row>
    <row r="92" spans="1:53" s="86" customFormat="1" x14ac:dyDescent="0.25">
      <c r="A92" s="64">
        <v>2</v>
      </c>
      <c r="B92" s="65" t="s">
        <v>56</v>
      </c>
      <c r="C92" s="83">
        <v>10</v>
      </c>
      <c r="D92" s="83" t="s">
        <v>57</v>
      </c>
      <c r="E92" s="82" t="s">
        <v>72</v>
      </c>
      <c r="F92" s="82" t="s">
        <v>141</v>
      </c>
      <c r="G92" s="83">
        <v>3</v>
      </c>
      <c r="H92" s="82" t="s">
        <v>60</v>
      </c>
      <c r="I92" s="82" t="s">
        <v>72</v>
      </c>
      <c r="J92" s="82"/>
      <c r="K92" s="84">
        <v>43234</v>
      </c>
      <c r="L92" s="68">
        <v>42398</v>
      </c>
      <c r="M92" s="68">
        <v>45320</v>
      </c>
      <c r="N92" s="68">
        <v>43313</v>
      </c>
      <c r="O92" s="149">
        <v>0</v>
      </c>
      <c r="P92" s="68"/>
      <c r="Q92" s="68" t="s">
        <v>269</v>
      </c>
      <c r="R92" s="69">
        <f t="shared" si="38"/>
        <v>84</v>
      </c>
      <c r="S92" s="82">
        <v>120</v>
      </c>
      <c r="T92" s="85">
        <v>5000000</v>
      </c>
      <c r="U92" s="70">
        <v>2</v>
      </c>
      <c r="V92" s="70">
        <v>2019</v>
      </c>
      <c r="W92" s="71">
        <v>0</v>
      </c>
      <c r="X92" s="71">
        <v>0</v>
      </c>
      <c r="Y92" s="70">
        <f t="shared" si="27"/>
        <v>84</v>
      </c>
      <c r="Z92" s="69">
        <f t="shared" si="39"/>
        <v>23</v>
      </c>
      <c r="AA92" s="69">
        <f t="shared" si="40"/>
        <v>61</v>
      </c>
      <c r="AB92" s="69">
        <f t="shared" si="41"/>
        <v>27</v>
      </c>
      <c r="AC92" s="69">
        <f t="shared" si="49"/>
        <v>57</v>
      </c>
      <c r="AD92" s="69">
        <f t="shared" si="28"/>
        <v>59523.809523809527</v>
      </c>
      <c r="AE92" s="72">
        <v>0</v>
      </c>
      <c r="AF92" s="73">
        <f t="shared" si="29"/>
        <v>0</v>
      </c>
      <c r="AG92" s="73">
        <f t="shared" si="30"/>
        <v>0</v>
      </c>
      <c r="AH92" s="72">
        <f t="shared" si="31"/>
        <v>5000000</v>
      </c>
      <c r="AI92" s="74">
        <f t="shared" si="42"/>
        <v>654761.90476190485</v>
      </c>
      <c r="AJ92" s="75">
        <f t="shared" si="32"/>
        <v>654761.90476190485</v>
      </c>
      <c r="AK92" s="76">
        <f t="shared" si="33"/>
        <v>4345238.0952380951</v>
      </c>
      <c r="AL92" s="77"/>
      <c r="AM92" s="78">
        <f t="shared" si="34"/>
        <v>59523.809523809527</v>
      </c>
      <c r="AN92" s="79">
        <f t="shared" si="35"/>
        <v>714285.71428571432</v>
      </c>
      <c r="AO92" s="79">
        <f t="shared" si="50"/>
        <v>714285.71428571432</v>
      </c>
      <c r="AP92" s="79">
        <f t="shared" si="50"/>
        <v>714285.71428571432</v>
      </c>
      <c r="AQ92" s="79">
        <f t="shared" si="50"/>
        <v>714285.71428571432</v>
      </c>
      <c r="AR92" s="79">
        <f t="shared" si="50"/>
        <v>714285.71428571432</v>
      </c>
      <c r="AS92" s="79">
        <f t="shared" si="50"/>
        <v>714285.71428571432</v>
      </c>
      <c r="AT92" s="79">
        <f t="shared" si="37"/>
        <v>59523.809523809527</v>
      </c>
      <c r="AV92" s="81">
        <f t="shared" si="43"/>
        <v>714285.71428571432</v>
      </c>
      <c r="AW92" s="75">
        <f t="shared" si="44"/>
        <v>1369047.6190476192</v>
      </c>
      <c r="AX92" s="76">
        <f t="shared" si="45"/>
        <v>3630952.3809523806</v>
      </c>
      <c r="AY92" s="81">
        <f t="shared" si="46"/>
        <v>476190.47619047621</v>
      </c>
      <c r="AZ92" s="77">
        <f t="shared" si="47"/>
        <v>1845238.0952380954</v>
      </c>
      <c r="BA92" s="76">
        <f t="shared" si="48"/>
        <v>3154761.9047619049</v>
      </c>
    </row>
    <row r="93" spans="1:53" s="86" customFormat="1" x14ac:dyDescent="0.25">
      <c r="A93" s="64">
        <v>2</v>
      </c>
      <c r="B93" s="65" t="s">
        <v>56</v>
      </c>
      <c r="C93" s="83">
        <v>36</v>
      </c>
      <c r="D93" s="83" t="s">
        <v>57</v>
      </c>
      <c r="E93" s="82" t="s">
        <v>72</v>
      </c>
      <c r="F93" s="82" t="s">
        <v>141</v>
      </c>
      <c r="G93" s="83">
        <v>4</v>
      </c>
      <c r="H93" s="82" t="s">
        <v>60</v>
      </c>
      <c r="I93" s="82" t="s">
        <v>72</v>
      </c>
      <c r="J93" s="82"/>
      <c r="K93" s="84">
        <v>43244</v>
      </c>
      <c r="L93" s="68">
        <v>42398</v>
      </c>
      <c r="M93" s="68">
        <v>45320</v>
      </c>
      <c r="N93" s="68">
        <v>43313</v>
      </c>
      <c r="O93" s="149">
        <v>0</v>
      </c>
      <c r="P93" s="68"/>
      <c r="Q93" s="68" t="s">
        <v>269</v>
      </c>
      <c r="R93" s="69">
        <f t="shared" si="38"/>
        <v>84</v>
      </c>
      <c r="S93" s="82">
        <v>120</v>
      </c>
      <c r="T93" s="85">
        <v>15000000</v>
      </c>
      <c r="U93" s="70">
        <v>2</v>
      </c>
      <c r="V93" s="70">
        <v>2019</v>
      </c>
      <c r="W93" s="71">
        <v>0</v>
      </c>
      <c r="X93" s="71">
        <v>0</v>
      </c>
      <c r="Y93" s="70">
        <f t="shared" si="27"/>
        <v>84</v>
      </c>
      <c r="Z93" s="69">
        <f t="shared" si="39"/>
        <v>23</v>
      </c>
      <c r="AA93" s="69">
        <f t="shared" si="40"/>
        <v>61</v>
      </c>
      <c r="AB93" s="69">
        <f t="shared" si="41"/>
        <v>27</v>
      </c>
      <c r="AC93" s="69">
        <f t="shared" si="49"/>
        <v>57</v>
      </c>
      <c r="AD93" s="69">
        <f t="shared" si="28"/>
        <v>178571.42857142858</v>
      </c>
      <c r="AE93" s="72">
        <v>0</v>
      </c>
      <c r="AF93" s="73">
        <f t="shared" si="29"/>
        <v>0</v>
      </c>
      <c r="AG93" s="73">
        <f t="shared" si="30"/>
        <v>0</v>
      </c>
      <c r="AH93" s="72">
        <f t="shared" si="31"/>
        <v>15000000</v>
      </c>
      <c r="AI93" s="74">
        <f t="shared" si="42"/>
        <v>1964285.7142857143</v>
      </c>
      <c r="AJ93" s="75">
        <f t="shared" si="32"/>
        <v>1964285.7142857143</v>
      </c>
      <c r="AK93" s="76">
        <f t="shared" si="33"/>
        <v>13035714.285714285</v>
      </c>
      <c r="AL93" s="77"/>
      <c r="AM93" s="78">
        <f t="shared" si="34"/>
        <v>178571.42857142858</v>
      </c>
      <c r="AN93" s="79">
        <f t="shared" si="35"/>
        <v>2142857.1428571427</v>
      </c>
      <c r="AO93" s="79">
        <f t="shared" si="50"/>
        <v>2142857.1428571427</v>
      </c>
      <c r="AP93" s="79">
        <f t="shared" si="50"/>
        <v>2142857.1428571427</v>
      </c>
      <c r="AQ93" s="79">
        <f t="shared" si="50"/>
        <v>2142857.1428571427</v>
      </c>
      <c r="AR93" s="79">
        <f t="shared" si="50"/>
        <v>2142857.1428571427</v>
      </c>
      <c r="AS93" s="79">
        <f t="shared" si="50"/>
        <v>2142857.1428571427</v>
      </c>
      <c r="AT93" s="79">
        <f t="shared" si="37"/>
        <v>178571.42857142858</v>
      </c>
      <c r="AV93" s="81">
        <f t="shared" si="43"/>
        <v>2142857.1428571427</v>
      </c>
      <c r="AW93" s="75">
        <f t="shared" si="44"/>
        <v>4107142.8571428573</v>
      </c>
      <c r="AX93" s="76">
        <f t="shared" si="45"/>
        <v>10892857.142857142</v>
      </c>
      <c r="AY93" s="81">
        <f t="shared" si="46"/>
        <v>1428571.4285714286</v>
      </c>
      <c r="AZ93" s="77">
        <f t="shared" si="47"/>
        <v>5535714.2857142854</v>
      </c>
      <c r="BA93" s="76">
        <f t="shared" si="48"/>
        <v>9464285.7142857146</v>
      </c>
    </row>
    <row r="94" spans="1:53" s="80" customFormat="1" x14ac:dyDescent="0.25">
      <c r="A94" s="64">
        <v>2</v>
      </c>
      <c r="B94" s="65" t="s">
        <v>56</v>
      </c>
      <c r="C94" s="66">
        <v>83</v>
      </c>
      <c r="D94" s="66" t="s">
        <v>57</v>
      </c>
      <c r="E94" s="66" t="s">
        <v>129</v>
      </c>
      <c r="F94" s="66" t="s">
        <v>130</v>
      </c>
      <c r="G94" s="66">
        <v>12</v>
      </c>
      <c r="H94" s="66" t="s">
        <v>60</v>
      </c>
      <c r="I94" s="66"/>
      <c r="J94" s="66"/>
      <c r="K94" s="67">
        <v>43250</v>
      </c>
      <c r="L94" s="68">
        <v>42398</v>
      </c>
      <c r="M94" s="68">
        <v>45320</v>
      </c>
      <c r="N94" s="68">
        <v>43313</v>
      </c>
      <c r="O94" s="149">
        <v>0</v>
      </c>
      <c r="P94" s="68"/>
      <c r="Q94" s="68" t="s">
        <v>269</v>
      </c>
      <c r="R94" s="69">
        <f t="shared" si="38"/>
        <v>84</v>
      </c>
      <c r="S94" s="66">
        <v>120</v>
      </c>
      <c r="T94" s="66">
        <v>2000000</v>
      </c>
      <c r="U94" s="70">
        <v>2</v>
      </c>
      <c r="V94" s="70">
        <v>2019</v>
      </c>
      <c r="W94" s="66">
        <v>0</v>
      </c>
      <c r="X94" s="66">
        <v>0</v>
      </c>
      <c r="Y94" s="70">
        <f t="shared" si="27"/>
        <v>84</v>
      </c>
      <c r="Z94" s="69">
        <f t="shared" si="39"/>
        <v>23</v>
      </c>
      <c r="AA94" s="69">
        <f t="shared" si="40"/>
        <v>61</v>
      </c>
      <c r="AB94" s="69">
        <f t="shared" si="41"/>
        <v>27</v>
      </c>
      <c r="AC94" s="69">
        <f t="shared" si="49"/>
        <v>57</v>
      </c>
      <c r="AD94" s="69">
        <f t="shared" si="28"/>
        <v>23809.523809523809</v>
      </c>
      <c r="AE94" s="80">
        <v>0</v>
      </c>
      <c r="AF94" s="80">
        <f t="shared" si="29"/>
        <v>0</v>
      </c>
      <c r="AG94" s="80">
        <f t="shared" si="30"/>
        <v>0</v>
      </c>
      <c r="AH94" s="80">
        <f t="shared" si="31"/>
        <v>2000000</v>
      </c>
      <c r="AI94" s="74">
        <f t="shared" si="42"/>
        <v>261904.76190476189</v>
      </c>
      <c r="AJ94" s="75">
        <f t="shared" si="32"/>
        <v>261904.76190476189</v>
      </c>
      <c r="AK94" s="76">
        <f t="shared" si="33"/>
        <v>1738095.2380952381</v>
      </c>
      <c r="AL94" s="77"/>
      <c r="AM94" s="78">
        <f t="shared" si="34"/>
        <v>23809.523809523809</v>
      </c>
      <c r="AN94" s="79">
        <f t="shared" si="35"/>
        <v>285714.28571428568</v>
      </c>
      <c r="AO94" s="79">
        <f t="shared" si="50"/>
        <v>285714.28571428568</v>
      </c>
      <c r="AP94" s="79">
        <f t="shared" si="50"/>
        <v>285714.28571428568</v>
      </c>
      <c r="AQ94" s="79">
        <f t="shared" si="50"/>
        <v>285714.28571428568</v>
      </c>
      <c r="AR94" s="79">
        <f t="shared" si="50"/>
        <v>285714.28571428568</v>
      </c>
      <c r="AS94" s="79">
        <f t="shared" si="50"/>
        <v>285714.28571428568</v>
      </c>
      <c r="AT94" s="79">
        <f t="shared" si="37"/>
        <v>23809.523809523809</v>
      </c>
      <c r="AV94" s="81">
        <f t="shared" si="43"/>
        <v>285714.28571428568</v>
      </c>
      <c r="AW94" s="75">
        <f t="shared" si="44"/>
        <v>547619.04761904757</v>
      </c>
      <c r="AX94" s="76">
        <f t="shared" si="45"/>
        <v>1452380.9523809524</v>
      </c>
      <c r="AY94" s="81">
        <f t="shared" si="46"/>
        <v>190476.19047619047</v>
      </c>
      <c r="AZ94" s="77">
        <f t="shared" si="47"/>
        <v>738095.23809523811</v>
      </c>
      <c r="BA94" s="76">
        <f t="shared" si="48"/>
        <v>1261904.7619047619</v>
      </c>
    </row>
    <row r="95" spans="1:53" s="86" customFormat="1" x14ac:dyDescent="0.25">
      <c r="A95" s="64">
        <v>2</v>
      </c>
      <c r="B95" s="65" t="s">
        <v>56</v>
      </c>
      <c r="C95" s="91">
        <v>11</v>
      </c>
      <c r="D95" s="91" t="s">
        <v>57</v>
      </c>
      <c r="E95" s="86" t="s">
        <v>72</v>
      </c>
      <c r="F95" s="86" t="s">
        <v>141</v>
      </c>
      <c r="G95" s="91">
        <v>6</v>
      </c>
      <c r="H95" s="86" t="s">
        <v>60</v>
      </c>
      <c r="I95" s="86" t="s">
        <v>72</v>
      </c>
      <c r="K95" s="92">
        <v>43264</v>
      </c>
      <c r="L95" s="68">
        <v>42398</v>
      </c>
      <c r="M95" s="68">
        <v>45320</v>
      </c>
      <c r="N95" s="68">
        <v>43313</v>
      </c>
      <c r="O95" s="149">
        <v>0</v>
      </c>
      <c r="P95" s="68"/>
      <c r="Q95" s="68" t="s">
        <v>269</v>
      </c>
      <c r="R95" s="69">
        <f t="shared" si="38"/>
        <v>84</v>
      </c>
      <c r="S95" s="82">
        <v>120</v>
      </c>
      <c r="T95" s="93">
        <v>11008392</v>
      </c>
      <c r="U95" s="70">
        <v>2</v>
      </c>
      <c r="V95" s="70">
        <v>2019</v>
      </c>
      <c r="W95" s="72">
        <v>0</v>
      </c>
      <c r="X95" s="72">
        <v>0</v>
      </c>
      <c r="Y95" s="70">
        <f t="shared" si="27"/>
        <v>84</v>
      </c>
      <c r="Z95" s="69">
        <f t="shared" si="39"/>
        <v>23</v>
      </c>
      <c r="AA95" s="69">
        <f t="shared" si="40"/>
        <v>61</v>
      </c>
      <c r="AB95" s="69">
        <f t="shared" si="41"/>
        <v>27</v>
      </c>
      <c r="AC95" s="69">
        <f t="shared" si="49"/>
        <v>57</v>
      </c>
      <c r="AD95" s="69">
        <f t="shared" si="28"/>
        <v>131052.28571428571</v>
      </c>
      <c r="AE95" s="72">
        <v>0</v>
      </c>
      <c r="AF95" s="73">
        <f t="shared" si="29"/>
        <v>0</v>
      </c>
      <c r="AG95" s="73">
        <f t="shared" si="30"/>
        <v>0</v>
      </c>
      <c r="AH95" s="72">
        <f t="shared" si="31"/>
        <v>11008392</v>
      </c>
      <c r="AI95" s="74">
        <f t="shared" si="42"/>
        <v>1441575.1428571427</v>
      </c>
      <c r="AJ95" s="75">
        <f t="shared" si="32"/>
        <v>1441575.1428571427</v>
      </c>
      <c r="AK95" s="76">
        <f t="shared" si="33"/>
        <v>9566816.8571428582</v>
      </c>
      <c r="AL95" s="77"/>
      <c r="AM95" s="78">
        <f t="shared" si="34"/>
        <v>131052.28571428571</v>
      </c>
      <c r="AN95" s="79">
        <f t="shared" si="35"/>
        <v>1572627.4285714286</v>
      </c>
      <c r="AO95" s="79">
        <f t="shared" si="50"/>
        <v>1572627.4285714286</v>
      </c>
      <c r="AP95" s="79">
        <f t="shared" si="50"/>
        <v>1572627.4285714286</v>
      </c>
      <c r="AQ95" s="79">
        <f t="shared" si="50"/>
        <v>1572627.4285714286</v>
      </c>
      <c r="AR95" s="79">
        <f t="shared" si="50"/>
        <v>1572627.4285714286</v>
      </c>
      <c r="AS95" s="79">
        <f t="shared" si="50"/>
        <v>1572627.4285714286</v>
      </c>
      <c r="AT95" s="79">
        <f t="shared" si="37"/>
        <v>131052.28571428571</v>
      </c>
      <c r="AV95" s="81">
        <f t="shared" si="43"/>
        <v>1572627.4285714286</v>
      </c>
      <c r="AW95" s="75">
        <f t="shared" si="44"/>
        <v>3014202.5714285714</v>
      </c>
      <c r="AX95" s="76">
        <f t="shared" si="45"/>
        <v>7994189.4285714291</v>
      </c>
      <c r="AY95" s="81">
        <f t="shared" si="46"/>
        <v>1048418.2857142857</v>
      </c>
      <c r="AZ95" s="77">
        <f t="shared" si="47"/>
        <v>4062620.8571428573</v>
      </c>
      <c r="BA95" s="76">
        <f t="shared" si="48"/>
        <v>6945771.1428571427</v>
      </c>
    </row>
    <row r="96" spans="1:53" s="86" customFormat="1" x14ac:dyDescent="0.25">
      <c r="A96" s="64">
        <v>2</v>
      </c>
      <c r="B96" s="65" t="s">
        <v>56</v>
      </c>
      <c r="C96" s="91">
        <v>12</v>
      </c>
      <c r="D96" s="91" t="s">
        <v>57</v>
      </c>
      <c r="E96" s="86" t="s">
        <v>72</v>
      </c>
      <c r="F96" s="86" t="s">
        <v>141</v>
      </c>
      <c r="G96" s="91">
        <v>7</v>
      </c>
      <c r="H96" s="86" t="s">
        <v>60</v>
      </c>
      <c r="I96" s="86" t="s">
        <v>72</v>
      </c>
      <c r="K96" s="92">
        <v>43266</v>
      </c>
      <c r="L96" s="68">
        <v>42398</v>
      </c>
      <c r="M96" s="68">
        <v>45320</v>
      </c>
      <c r="N96" s="68">
        <v>43313</v>
      </c>
      <c r="O96" s="149">
        <v>0</v>
      </c>
      <c r="P96" s="68"/>
      <c r="Q96" s="68" t="s">
        <v>269</v>
      </c>
      <c r="R96" s="69">
        <f t="shared" si="38"/>
        <v>84</v>
      </c>
      <c r="S96" s="82">
        <v>120</v>
      </c>
      <c r="T96" s="93">
        <v>9195524</v>
      </c>
      <c r="U96" s="70">
        <v>2</v>
      </c>
      <c r="V96" s="70">
        <v>2019</v>
      </c>
      <c r="W96" s="72">
        <v>0</v>
      </c>
      <c r="X96" s="72">
        <v>0</v>
      </c>
      <c r="Y96" s="70">
        <f t="shared" si="27"/>
        <v>84</v>
      </c>
      <c r="Z96" s="69">
        <f t="shared" si="39"/>
        <v>23</v>
      </c>
      <c r="AA96" s="69">
        <f t="shared" si="40"/>
        <v>61</v>
      </c>
      <c r="AB96" s="69">
        <f t="shared" si="41"/>
        <v>27</v>
      </c>
      <c r="AC96" s="69">
        <f t="shared" si="49"/>
        <v>57</v>
      </c>
      <c r="AD96" s="69">
        <f t="shared" si="28"/>
        <v>109470.52380952382</v>
      </c>
      <c r="AE96" s="72">
        <v>0</v>
      </c>
      <c r="AF96" s="73">
        <f t="shared" si="29"/>
        <v>0</v>
      </c>
      <c r="AG96" s="73">
        <f t="shared" si="30"/>
        <v>0</v>
      </c>
      <c r="AH96" s="72">
        <f t="shared" si="31"/>
        <v>9195524</v>
      </c>
      <c r="AI96" s="74">
        <f t="shared" si="42"/>
        <v>1204175.7619047619</v>
      </c>
      <c r="AJ96" s="75">
        <f t="shared" si="32"/>
        <v>1204175.7619047619</v>
      </c>
      <c r="AK96" s="76">
        <f t="shared" si="33"/>
        <v>7991348.2380952379</v>
      </c>
      <c r="AL96" s="77"/>
      <c r="AM96" s="78">
        <f t="shared" si="34"/>
        <v>109470.52380952382</v>
      </c>
      <c r="AN96" s="79">
        <f t="shared" si="35"/>
        <v>1313646.2857142859</v>
      </c>
      <c r="AO96" s="79">
        <f t="shared" si="50"/>
        <v>1313646.2857142859</v>
      </c>
      <c r="AP96" s="79">
        <f t="shared" si="50"/>
        <v>1313646.2857142859</v>
      </c>
      <c r="AQ96" s="79">
        <f t="shared" si="50"/>
        <v>1313646.2857142859</v>
      </c>
      <c r="AR96" s="79">
        <f t="shared" si="50"/>
        <v>1313646.2857142859</v>
      </c>
      <c r="AS96" s="79">
        <f t="shared" si="50"/>
        <v>1313646.2857142859</v>
      </c>
      <c r="AT96" s="79">
        <f t="shared" si="37"/>
        <v>109470.52380952382</v>
      </c>
      <c r="AV96" s="81">
        <f t="shared" si="43"/>
        <v>1313646.2857142859</v>
      </c>
      <c r="AW96" s="75">
        <f t="shared" si="44"/>
        <v>2517822.0476190476</v>
      </c>
      <c r="AX96" s="76">
        <f t="shared" si="45"/>
        <v>6677701.9523809524</v>
      </c>
      <c r="AY96" s="81">
        <f t="shared" si="46"/>
        <v>875764.19047619053</v>
      </c>
      <c r="AZ96" s="77">
        <f t="shared" si="47"/>
        <v>3393586.2380952379</v>
      </c>
      <c r="BA96" s="76">
        <f t="shared" si="48"/>
        <v>5801937.7619047621</v>
      </c>
    </row>
    <row r="97" spans="1:53" s="80" customFormat="1" x14ac:dyDescent="0.25">
      <c r="A97" s="64">
        <v>2</v>
      </c>
      <c r="B97" s="65" t="s">
        <v>56</v>
      </c>
      <c r="C97" s="80">
        <v>84</v>
      </c>
      <c r="D97" s="80" t="s">
        <v>57</v>
      </c>
      <c r="E97" s="80" t="s">
        <v>129</v>
      </c>
      <c r="F97" s="80" t="s">
        <v>130</v>
      </c>
      <c r="G97" s="80">
        <v>13</v>
      </c>
      <c r="H97" s="80" t="s">
        <v>60</v>
      </c>
      <c r="K97" s="87">
        <v>43281</v>
      </c>
      <c r="L97" s="68">
        <v>42398</v>
      </c>
      <c r="M97" s="68">
        <v>45320</v>
      </c>
      <c r="N97" s="68">
        <v>43313</v>
      </c>
      <c r="O97" s="149">
        <v>0</v>
      </c>
      <c r="P97" s="68"/>
      <c r="Q97" s="68" t="s">
        <v>269</v>
      </c>
      <c r="R97" s="69">
        <f t="shared" si="38"/>
        <v>84</v>
      </c>
      <c r="S97" s="66">
        <v>120</v>
      </c>
      <c r="T97" s="80">
        <v>2000000</v>
      </c>
      <c r="U97" s="70">
        <v>2</v>
      </c>
      <c r="V97" s="70">
        <v>2019</v>
      </c>
      <c r="W97" s="80">
        <v>0</v>
      </c>
      <c r="X97" s="80">
        <v>0</v>
      </c>
      <c r="Y97" s="70">
        <f t="shared" si="27"/>
        <v>84</v>
      </c>
      <c r="Z97" s="69">
        <f t="shared" si="39"/>
        <v>23</v>
      </c>
      <c r="AA97" s="69">
        <f t="shared" si="40"/>
        <v>61</v>
      </c>
      <c r="AB97" s="69">
        <f t="shared" si="41"/>
        <v>27</v>
      </c>
      <c r="AC97" s="69">
        <f t="shared" si="49"/>
        <v>57</v>
      </c>
      <c r="AD97" s="69">
        <f t="shared" si="28"/>
        <v>23809.523809523809</v>
      </c>
      <c r="AE97" s="80">
        <v>0</v>
      </c>
      <c r="AF97" s="80">
        <f t="shared" si="29"/>
        <v>0</v>
      </c>
      <c r="AG97" s="80">
        <f t="shared" si="30"/>
        <v>0</v>
      </c>
      <c r="AH97" s="80">
        <f t="shared" si="31"/>
        <v>2000000</v>
      </c>
      <c r="AI97" s="74">
        <f t="shared" si="42"/>
        <v>261904.76190476189</v>
      </c>
      <c r="AJ97" s="75">
        <f t="shared" si="32"/>
        <v>261904.76190476189</v>
      </c>
      <c r="AK97" s="76">
        <f t="shared" si="33"/>
        <v>1738095.2380952381</v>
      </c>
      <c r="AL97" s="77"/>
      <c r="AM97" s="78">
        <f t="shared" si="34"/>
        <v>23809.523809523809</v>
      </c>
      <c r="AN97" s="79">
        <f t="shared" si="35"/>
        <v>285714.28571428568</v>
      </c>
      <c r="AO97" s="79">
        <f t="shared" si="50"/>
        <v>285714.28571428568</v>
      </c>
      <c r="AP97" s="79">
        <f t="shared" si="50"/>
        <v>285714.28571428568</v>
      </c>
      <c r="AQ97" s="79">
        <f t="shared" si="50"/>
        <v>285714.28571428568</v>
      </c>
      <c r="AR97" s="79">
        <f t="shared" si="50"/>
        <v>285714.28571428568</v>
      </c>
      <c r="AS97" s="79">
        <f t="shared" si="50"/>
        <v>285714.28571428568</v>
      </c>
      <c r="AT97" s="79">
        <f t="shared" si="37"/>
        <v>23809.523809523809</v>
      </c>
      <c r="AV97" s="81">
        <f t="shared" si="43"/>
        <v>285714.28571428568</v>
      </c>
      <c r="AW97" s="75">
        <f t="shared" si="44"/>
        <v>547619.04761904757</v>
      </c>
      <c r="AX97" s="76">
        <f t="shared" si="45"/>
        <v>1452380.9523809524</v>
      </c>
      <c r="AY97" s="81">
        <f t="shared" si="46"/>
        <v>190476.19047619047</v>
      </c>
      <c r="AZ97" s="77">
        <f t="shared" si="47"/>
        <v>738095.23809523811</v>
      </c>
      <c r="BA97" s="76">
        <f t="shared" si="48"/>
        <v>1261904.7619047619</v>
      </c>
    </row>
    <row r="98" spans="1:53" s="86" customFormat="1" x14ac:dyDescent="0.25">
      <c r="A98" s="64">
        <v>2</v>
      </c>
      <c r="B98" s="65" t="s">
        <v>56</v>
      </c>
      <c r="C98" s="91">
        <v>13</v>
      </c>
      <c r="D98" s="91" t="s">
        <v>57</v>
      </c>
      <c r="E98" s="86" t="s">
        <v>72</v>
      </c>
      <c r="F98" s="86" t="s">
        <v>141</v>
      </c>
      <c r="G98" s="91">
        <v>8</v>
      </c>
      <c r="H98" s="86" t="s">
        <v>60</v>
      </c>
      <c r="I98" s="86" t="s">
        <v>72</v>
      </c>
      <c r="K98" s="92">
        <v>43299</v>
      </c>
      <c r="L98" s="68">
        <v>42398</v>
      </c>
      <c r="M98" s="68">
        <v>45320</v>
      </c>
      <c r="N98" s="68">
        <v>43313</v>
      </c>
      <c r="O98" s="149">
        <v>0</v>
      </c>
      <c r="P98" s="68"/>
      <c r="Q98" s="68" t="s">
        <v>269</v>
      </c>
      <c r="R98" s="69">
        <f t="shared" si="38"/>
        <v>84</v>
      </c>
      <c r="S98" s="82">
        <v>120</v>
      </c>
      <c r="T98" s="93">
        <v>5799325</v>
      </c>
      <c r="U98" s="70">
        <v>2</v>
      </c>
      <c r="V98" s="70">
        <v>2019</v>
      </c>
      <c r="W98" s="72">
        <v>0</v>
      </c>
      <c r="X98" s="72">
        <v>0</v>
      </c>
      <c r="Y98" s="70">
        <f t="shared" si="27"/>
        <v>84</v>
      </c>
      <c r="Z98" s="69">
        <f t="shared" si="39"/>
        <v>23</v>
      </c>
      <c r="AA98" s="69">
        <f t="shared" si="40"/>
        <v>61</v>
      </c>
      <c r="AB98" s="69">
        <f t="shared" si="41"/>
        <v>27</v>
      </c>
      <c r="AC98" s="69">
        <f t="shared" si="49"/>
        <v>57</v>
      </c>
      <c r="AD98" s="69">
        <f t="shared" si="28"/>
        <v>69039.583333333328</v>
      </c>
      <c r="AE98" s="72">
        <v>0</v>
      </c>
      <c r="AF98" s="73">
        <f t="shared" si="29"/>
        <v>0</v>
      </c>
      <c r="AG98" s="73">
        <f t="shared" si="30"/>
        <v>0</v>
      </c>
      <c r="AH98" s="72">
        <f t="shared" si="31"/>
        <v>5799325</v>
      </c>
      <c r="AI98" s="74">
        <f t="shared" si="42"/>
        <v>759435.41666666663</v>
      </c>
      <c r="AJ98" s="75">
        <f t="shared" si="32"/>
        <v>759435.41666666663</v>
      </c>
      <c r="AK98" s="76">
        <f t="shared" si="33"/>
        <v>5039889.583333333</v>
      </c>
      <c r="AL98" s="77"/>
      <c r="AM98" s="78">
        <f t="shared" si="34"/>
        <v>69039.583333333328</v>
      </c>
      <c r="AN98" s="79">
        <f t="shared" si="35"/>
        <v>828475</v>
      </c>
      <c r="AO98" s="79">
        <f t="shared" si="50"/>
        <v>828475</v>
      </c>
      <c r="AP98" s="79">
        <f t="shared" si="50"/>
        <v>828475</v>
      </c>
      <c r="AQ98" s="79">
        <f t="shared" si="50"/>
        <v>828475</v>
      </c>
      <c r="AR98" s="79">
        <f t="shared" si="50"/>
        <v>828475</v>
      </c>
      <c r="AS98" s="79">
        <f t="shared" si="50"/>
        <v>828475</v>
      </c>
      <c r="AT98" s="79">
        <f t="shared" si="37"/>
        <v>69039.583333333328</v>
      </c>
      <c r="AV98" s="81">
        <f t="shared" si="43"/>
        <v>828475</v>
      </c>
      <c r="AW98" s="75">
        <f t="shared" si="44"/>
        <v>1587910.4166666665</v>
      </c>
      <c r="AX98" s="76">
        <v>4711414.583333334</v>
      </c>
      <c r="AY98" s="81">
        <f t="shared" si="46"/>
        <v>552316.66666666663</v>
      </c>
      <c r="AZ98" s="77">
        <f t="shared" si="47"/>
        <v>2140227.083333333</v>
      </c>
      <c r="BA98" s="76">
        <f t="shared" si="48"/>
        <v>3659097.916666667</v>
      </c>
    </row>
    <row r="99" spans="1:53" s="80" customFormat="1" x14ac:dyDescent="0.25">
      <c r="A99" s="64">
        <v>2</v>
      </c>
      <c r="B99" s="65" t="s">
        <v>56</v>
      </c>
      <c r="C99" s="80">
        <v>85</v>
      </c>
      <c r="D99" s="80" t="s">
        <v>57</v>
      </c>
      <c r="E99" s="80" t="s">
        <v>129</v>
      </c>
      <c r="F99" s="80" t="s">
        <v>130</v>
      </c>
      <c r="G99" s="80">
        <v>16</v>
      </c>
      <c r="H99" s="80" t="s">
        <v>60</v>
      </c>
      <c r="K99" s="87">
        <v>43321</v>
      </c>
      <c r="L99" s="68">
        <v>42398</v>
      </c>
      <c r="M99" s="68">
        <v>45320</v>
      </c>
      <c r="N99" s="68">
        <v>43313</v>
      </c>
      <c r="O99" s="149">
        <v>0</v>
      </c>
      <c r="P99" s="68"/>
      <c r="Q99" s="68" t="s">
        <v>269</v>
      </c>
      <c r="R99" s="69">
        <f t="shared" si="38"/>
        <v>84</v>
      </c>
      <c r="S99" s="66">
        <v>120</v>
      </c>
      <c r="T99" s="80">
        <v>1100000</v>
      </c>
      <c r="U99" s="70">
        <v>2</v>
      </c>
      <c r="V99" s="70">
        <v>2019</v>
      </c>
      <c r="W99" s="80">
        <v>0</v>
      </c>
      <c r="X99" s="80">
        <v>0</v>
      </c>
      <c r="Y99" s="70">
        <f t="shared" si="27"/>
        <v>84</v>
      </c>
      <c r="Z99" s="69">
        <f t="shared" si="39"/>
        <v>23</v>
      </c>
      <c r="AA99" s="69">
        <f t="shared" si="40"/>
        <v>61</v>
      </c>
      <c r="AB99" s="69">
        <f t="shared" si="41"/>
        <v>27</v>
      </c>
      <c r="AC99" s="69">
        <f t="shared" si="49"/>
        <v>57</v>
      </c>
      <c r="AD99" s="69">
        <f t="shared" si="28"/>
        <v>13095.238095238095</v>
      </c>
      <c r="AE99" s="80">
        <v>0</v>
      </c>
      <c r="AF99" s="80">
        <f t="shared" si="29"/>
        <v>0</v>
      </c>
      <c r="AG99" s="80">
        <f t="shared" si="30"/>
        <v>0</v>
      </c>
      <c r="AH99" s="80">
        <f t="shared" si="31"/>
        <v>1100000</v>
      </c>
      <c r="AI99" s="74">
        <f t="shared" si="42"/>
        <v>144047.61904761905</v>
      </c>
      <c r="AJ99" s="75">
        <f t="shared" si="32"/>
        <v>144047.61904761905</v>
      </c>
      <c r="AK99" s="76">
        <f t="shared" si="33"/>
        <v>955952.38095238095</v>
      </c>
      <c r="AL99" s="77"/>
      <c r="AM99" s="78">
        <f t="shared" si="34"/>
        <v>13095.238095238095</v>
      </c>
      <c r="AN99" s="79">
        <f t="shared" si="35"/>
        <v>157142.85714285716</v>
      </c>
      <c r="AO99" s="79">
        <f t="shared" si="50"/>
        <v>157142.85714285716</v>
      </c>
      <c r="AP99" s="79">
        <f t="shared" si="50"/>
        <v>157142.85714285716</v>
      </c>
      <c r="AQ99" s="79">
        <f t="shared" si="50"/>
        <v>157142.85714285716</v>
      </c>
      <c r="AR99" s="79">
        <f t="shared" si="50"/>
        <v>157142.85714285716</v>
      </c>
      <c r="AS99" s="79">
        <f t="shared" si="50"/>
        <v>157142.85714285716</v>
      </c>
      <c r="AT99" s="79">
        <f t="shared" si="37"/>
        <v>13095.238095238095</v>
      </c>
      <c r="AV99" s="81">
        <f t="shared" si="43"/>
        <v>157142.85714285716</v>
      </c>
      <c r="AW99" s="75">
        <f t="shared" si="44"/>
        <v>301190.47619047621</v>
      </c>
      <c r="AX99" s="76">
        <f t="shared" si="45"/>
        <v>798809.52380952379</v>
      </c>
      <c r="AY99" s="81">
        <f t="shared" si="46"/>
        <v>104761.90476190476</v>
      </c>
      <c r="AZ99" s="77">
        <f t="shared" si="47"/>
        <v>405952.38095238095</v>
      </c>
      <c r="BA99" s="76">
        <f t="shared" si="48"/>
        <v>694047.61904761905</v>
      </c>
    </row>
    <row r="100" spans="1:53" s="86" customFormat="1" x14ac:dyDescent="0.25">
      <c r="A100" s="64">
        <v>2</v>
      </c>
      <c r="B100" s="65" t="s">
        <v>56</v>
      </c>
      <c r="C100" s="91">
        <v>1</v>
      </c>
      <c r="D100" s="91" t="s">
        <v>57</v>
      </c>
      <c r="E100" s="86" t="s">
        <v>72</v>
      </c>
      <c r="F100" s="86" t="s">
        <v>108</v>
      </c>
      <c r="G100" s="91">
        <v>34</v>
      </c>
      <c r="H100" s="86" t="s">
        <v>60</v>
      </c>
      <c r="I100" s="86" t="s">
        <v>72</v>
      </c>
      <c r="K100" s="92">
        <v>43335</v>
      </c>
      <c r="L100" s="68">
        <v>42398</v>
      </c>
      <c r="M100" s="68">
        <v>45320</v>
      </c>
      <c r="N100" s="68">
        <v>43313</v>
      </c>
      <c r="O100" s="149">
        <v>0</v>
      </c>
      <c r="P100" s="68"/>
      <c r="Q100" s="68" t="s">
        <v>269</v>
      </c>
      <c r="R100" s="69">
        <f t="shared" si="38"/>
        <v>84</v>
      </c>
      <c r="S100" s="86">
        <v>120</v>
      </c>
      <c r="T100" s="93">
        <v>13445378</v>
      </c>
      <c r="U100" s="70">
        <v>2</v>
      </c>
      <c r="V100" s="70">
        <v>2019</v>
      </c>
      <c r="W100" s="72">
        <v>0</v>
      </c>
      <c r="X100" s="72">
        <v>0</v>
      </c>
      <c r="Y100" s="71">
        <f t="shared" si="27"/>
        <v>84</v>
      </c>
      <c r="Z100" s="69">
        <f t="shared" si="39"/>
        <v>23</v>
      </c>
      <c r="AA100" s="69">
        <f t="shared" si="40"/>
        <v>61</v>
      </c>
      <c r="AB100" s="69">
        <f t="shared" si="41"/>
        <v>27</v>
      </c>
      <c r="AC100" s="69">
        <f t="shared" si="49"/>
        <v>57</v>
      </c>
      <c r="AD100" s="69">
        <f t="shared" si="28"/>
        <v>160064.02380952382</v>
      </c>
      <c r="AE100" s="72">
        <v>0</v>
      </c>
      <c r="AF100" s="73">
        <f t="shared" si="29"/>
        <v>0</v>
      </c>
      <c r="AG100" s="73">
        <f t="shared" si="30"/>
        <v>0</v>
      </c>
      <c r="AH100" s="72">
        <f t="shared" si="31"/>
        <v>13445378</v>
      </c>
      <c r="AI100" s="74">
        <f t="shared" si="42"/>
        <v>1760704.2619047619</v>
      </c>
      <c r="AJ100" s="75">
        <f t="shared" si="32"/>
        <v>1760704.2619047619</v>
      </c>
      <c r="AK100" s="76">
        <f t="shared" si="33"/>
        <v>11684673.738095239</v>
      </c>
      <c r="AL100" s="77"/>
      <c r="AM100" s="78">
        <f t="shared" si="34"/>
        <v>160064.02380952382</v>
      </c>
      <c r="AN100" s="79">
        <f t="shared" si="35"/>
        <v>1920768.2857142859</v>
      </c>
      <c r="AO100" s="79">
        <f t="shared" si="50"/>
        <v>1920768.2857142859</v>
      </c>
      <c r="AP100" s="79">
        <f t="shared" si="50"/>
        <v>1920768.2857142859</v>
      </c>
      <c r="AQ100" s="79">
        <f t="shared" si="50"/>
        <v>1920768.2857142859</v>
      </c>
      <c r="AR100" s="79">
        <f t="shared" si="50"/>
        <v>1920768.2857142859</v>
      </c>
      <c r="AS100" s="79">
        <f t="shared" si="50"/>
        <v>1920768.2857142859</v>
      </c>
      <c r="AT100" s="79">
        <f t="shared" si="37"/>
        <v>160064.02380952382</v>
      </c>
      <c r="AV100" s="81">
        <f t="shared" si="43"/>
        <v>1920768.2857142859</v>
      </c>
      <c r="AW100" s="75">
        <f t="shared" si="44"/>
        <v>3681472.5476190476</v>
      </c>
      <c r="AX100" s="76">
        <f t="shared" si="45"/>
        <v>9763905.4523809515</v>
      </c>
      <c r="AY100" s="81">
        <f t="shared" si="46"/>
        <v>1280512.1904761905</v>
      </c>
      <c r="AZ100" s="77">
        <f t="shared" si="47"/>
        <v>4961984.7380952379</v>
      </c>
      <c r="BA100" s="76">
        <f t="shared" si="48"/>
        <v>8483393.2619047612</v>
      </c>
    </row>
    <row r="101" spans="1:53" s="80" customFormat="1" x14ac:dyDescent="0.25">
      <c r="A101" s="64">
        <v>2</v>
      </c>
      <c r="B101" s="65" t="s">
        <v>56</v>
      </c>
      <c r="C101" s="80">
        <v>86</v>
      </c>
      <c r="D101" s="80" t="s">
        <v>57</v>
      </c>
      <c r="E101" s="80" t="s">
        <v>129</v>
      </c>
      <c r="F101" s="80" t="s">
        <v>130</v>
      </c>
      <c r="G101" s="80">
        <v>17</v>
      </c>
      <c r="H101" s="80" t="s">
        <v>60</v>
      </c>
      <c r="K101" s="87">
        <v>43342</v>
      </c>
      <c r="L101" s="68">
        <v>42398</v>
      </c>
      <c r="M101" s="68">
        <v>45320</v>
      </c>
      <c r="N101" s="68">
        <v>43313</v>
      </c>
      <c r="O101" s="149">
        <v>0</v>
      </c>
      <c r="P101" s="68"/>
      <c r="Q101" s="68" t="s">
        <v>269</v>
      </c>
      <c r="R101" s="69">
        <f t="shared" si="38"/>
        <v>84</v>
      </c>
      <c r="S101" s="80">
        <v>120</v>
      </c>
      <c r="T101" s="80">
        <v>1650000</v>
      </c>
      <c r="U101" s="70">
        <v>2</v>
      </c>
      <c r="V101" s="70">
        <v>2019</v>
      </c>
      <c r="W101" s="72">
        <v>0</v>
      </c>
      <c r="X101" s="72">
        <v>0</v>
      </c>
      <c r="Y101" s="71">
        <f t="shared" si="27"/>
        <v>84</v>
      </c>
      <c r="Z101" s="69">
        <f t="shared" si="39"/>
        <v>23</v>
      </c>
      <c r="AA101" s="69">
        <f t="shared" si="40"/>
        <v>61</v>
      </c>
      <c r="AB101" s="69">
        <f t="shared" si="41"/>
        <v>27</v>
      </c>
      <c r="AC101" s="69">
        <f t="shared" si="49"/>
        <v>57</v>
      </c>
      <c r="AD101" s="69">
        <f t="shared" si="28"/>
        <v>19642.857142857141</v>
      </c>
      <c r="AE101" s="72">
        <v>0</v>
      </c>
      <c r="AF101" s="73">
        <f t="shared" si="29"/>
        <v>0</v>
      </c>
      <c r="AG101" s="73">
        <f t="shared" si="30"/>
        <v>0</v>
      </c>
      <c r="AH101" s="72">
        <f t="shared" si="31"/>
        <v>1650000</v>
      </c>
      <c r="AI101" s="74">
        <f t="shared" si="42"/>
        <v>216071.42857142855</v>
      </c>
      <c r="AJ101" s="75">
        <f t="shared" si="32"/>
        <v>216071.42857142855</v>
      </c>
      <c r="AK101" s="76">
        <f t="shared" si="33"/>
        <v>1433928.5714285714</v>
      </c>
      <c r="AL101" s="77"/>
      <c r="AM101" s="78">
        <f t="shared" si="34"/>
        <v>19642.857142857141</v>
      </c>
      <c r="AN101" s="79">
        <f t="shared" si="35"/>
        <v>235714.28571428568</v>
      </c>
      <c r="AO101" s="79">
        <f t="shared" si="50"/>
        <v>235714.28571428568</v>
      </c>
      <c r="AP101" s="79">
        <f t="shared" si="50"/>
        <v>235714.28571428568</v>
      </c>
      <c r="AQ101" s="79">
        <f t="shared" si="50"/>
        <v>235714.28571428568</v>
      </c>
      <c r="AR101" s="79">
        <f t="shared" si="50"/>
        <v>235714.28571428568</v>
      </c>
      <c r="AS101" s="79">
        <f t="shared" si="50"/>
        <v>235714.28571428568</v>
      </c>
      <c r="AT101" s="79">
        <f t="shared" si="37"/>
        <v>19642.857142857141</v>
      </c>
      <c r="AV101" s="81">
        <f t="shared" si="43"/>
        <v>235714.28571428568</v>
      </c>
      <c r="AW101" s="75">
        <f t="shared" si="44"/>
        <v>451785.7142857142</v>
      </c>
      <c r="AX101" s="76">
        <f t="shared" si="45"/>
        <v>1198214.2857142859</v>
      </c>
      <c r="AY101" s="81">
        <f t="shared" si="46"/>
        <v>157142.85714285713</v>
      </c>
      <c r="AZ101" s="77">
        <f t="shared" si="47"/>
        <v>608928.57142857136</v>
      </c>
      <c r="BA101" s="76">
        <f t="shared" si="48"/>
        <v>1041071.4285714286</v>
      </c>
    </row>
    <row r="102" spans="1:53" s="86" customFormat="1" x14ac:dyDescent="0.25">
      <c r="A102" s="64">
        <v>2</v>
      </c>
      <c r="B102" s="94" t="s">
        <v>142</v>
      </c>
      <c r="C102" s="94">
        <v>21</v>
      </c>
      <c r="D102" s="94" t="s">
        <v>57</v>
      </c>
      <c r="E102" s="95" t="s">
        <v>143</v>
      </c>
      <c r="F102" s="95" t="s">
        <v>144</v>
      </c>
      <c r="G102" s="94">
        <v>1749453</v>
      </c>
      <c r="H102" s="95" t="s">
        <v>60</v>
      </c>
      <c r="I102" s="95" t="s">
        <v>145</v>
      </c>
      <c r="J102" s="95"/>
      <c r="K102" s="68">
        <v>42561</v>
      </c>
      <c r="L102" s="68">
        <v>42398</v>
      </c>
      <c r="M102" s="68">
        <v>45320</v>
      </c>
      <c r="N102" s="68">
        <v>43313</v>
      </c>
      <c r="O102" s="149">
        <v>1</v>
      </c>
      <c r="P102" s="68"/>
      <c r="Q102" s="68" t="s">
        <v>270</v>
      </c>
      <c r="R102" s="69">
        <f>+[1]Rcgua!O111</f>
        <v>0</v>
      </c>
      <c r="S102" s="95">
        <v>36</v>
      </c>
      <c r="T102" s="96">
        <v>618890</v>
      </c>
      <c r="U102" s="70">
        <v>2</v>
      </c>
      <c r="V102" s="70">
        <v>2019</v>
      </c>
      <c r="W102" s="69">
        <v>0</v>
      </c>
      <c r="X102" s="69">
        <v>0</v>
      </c>
      <c r="Y102" s="69">
        <f t="shared" ref="Y102:Y165" si="51">+IF(S102&lt;X102,0,S102-X102)</f>
        <v>36</v>
      </c>
      <c r="Z102" s="69">
        <f t="shared" si="39"/>
        <v>23</v>
      </c>
      <c r="AA102" s="69">
        <f t="shared" si="40"/>
        <v>13</v>
      </c>
      <c r="AB102" s="69">
        <f t="shared" si="41"/>
        <v>27</v>
      </c>
      <c r="AC102" s="69">
        <f t="shared" si="49"/>
        <v>9</v>
      </c>
      <c r="AD102" s="69">
        <f t="shared" ref="AD102:AD165" si="52">+T102/S102</f>
        <v>17191.388888888891</v>
      </c>
      <c r="AE102" s="72">
        <v>0</v>
      </c>
      <c r="AF102" s="73">
        <f t="shared" si="29"/>
        <v>0</v>
      </c>
      <c r="AG102" s="73">
        <f t="shared" si="30"/>
        <v>0</v>
      </c>
      <c r="AH102" s="72">
        <f t="shared" si="31"/>
        <v>618890</v>
      </c>
      <c r="AI102" s="74">
        <f t="shared" si="42"/>
        <v>189105.27777777781</v>
      </c>
      <c r="AJ102" s="90">
        <f t="shared" si="32"/>
        <v>189105.27777777781</v>
      </c>
      <c r="AK102" s="76">
        <f t="shared" si="33"/>
        <v>429784.72222222219</v>
      </c>
      <c r="AL102" s="79"/>
      <c r="AM102" s="97">
        <f t="shared" ref="AM102:AM165" si="53">+AD102*12</f>
        <v>206296.66666666669</v>
      </c>
      <c r="AN102" s="97">
        <f t="shared" ref="AN102:AP165" si="54">+AM102</f>
        <v>206296.66666666669</v>
      </c>
      <c r="AO102" s="97">
        <f t="shared" ref="AO102:AO140" si="55">+AD102*1</f>
        <v>17191.388888888891</v>
      </c>
      <c r="AP102" s="97"/>
      <c r="AV102" s="81">
        <f t="shared" si="43"/>
        <v>206296.66666666669</v>
      </c>
      <c r="AW102" s="75">
        <f t="shared" si="44"/>
        <v>395401.9444444445</v>
      </c>
      <c r="AX102" s="76">
        <f t="shared" si="45"/>
        <v>223488.0555555555</v>
      </c>
      <c r="AY102" s="81">
        <f t="shared" si="46"/>
        <v>137531.11111111112</v>
      </c>
      <c r="AZ102" s="77">
        <f t="shared" si="47"/>
        <v>532933.05555555562</v>
      </c>
      <c r="BA102" s="76">
        <f t="shared" si="48"/>
        <v>85956.94444444438</v>
      </c>
    </row>
    <row r="103" spans="1:53" s="86" customFormat="1" x14ac:dyDescent="0.25">
      <c r="A103" s="64">
        <v>2</v>
      </c>
      <c r="B103" s="94" t="s">
        <v>142</v>
      </c>
      <c r="C103" s="94">
        <v>21</v>
      </c>
      <c r="D103" s="94" t="s">
        <v>57</v>
      </c>
      <c r="E103" s="95" t="s">
        <v>143</v>
      </c>
      <c r="F103" s="95" t="s">
        <v>144</v>
      </c>
      <c r="G103" s="94">
        <v>1749453</v>
      </c>
      <c r="H103" s="95" t="s">
        <v>60</v>
      </c>
      <c r="I103" s="95" t="s">
        <v>145</v>
      </c>
      <c r="J103" s="95"/>
      <c r="K103" s="68">
        <v>42561</v>
      </c>
      <c r="L103" s="68">
        <v>42398</v>
      </c>
      <c r="M103" s="68">
        <v>45320</v>
      </c>
      <c r="N103" s="68">
        <v>43313</v>
      </c>
      <c r="O103" s="149">
        <v>1</v>
      </c>
      <c r="P103" s="68"/>
      <c r="Q103" s="68" t="s">
        <v>270</v>
      </c>
      <c r="R103" s="69">
        <f t="shared" ref="R103:R165" si="56">+R102</f>
        <v>0</v>
      </c>
      <c r="S103" s="95">
        <v>36</v>
      </c>
      <c r="T103" s="96">
        <v>618890</v>
      </c>
      <c r="U103" s="70">
        <v>2</v>
      </c>
      <c r="V103" s="70">
        <v>2019</v>
      </c>
      <c r="W103" s="69">
        <v>0</v>
      </c>
      <c r="X103" s="69">
        <v>0</v>
      </c>
      <c r="Y103" s="69">
        <f t="shared" si="51"/>
        <v>36</v>
      </c>
      <c r="Z103" s="69">
        <f t="shared" si="39"/>
        <v>23</v>
      </c>
      <c r="AA103" s="69">
        <f t="shared" si="40"/>
        <v>13</v>
      </c>
      <c r="AB103" s="69">
        <f t="shared" si="41"/>
        <v>27</v>
      </c>
      <c r="AC103" s="69">
        <f t="shared" si="49"/>
        <v>9</v>
      </c>
      <c r="AD103" s="69">
        <f t="shared" si="52"/>
        <v>17191.388888888891</v>
      </c>
      <c r="AE103" s="72">
        <v>0</v>
      </c>
      <c r="AF103" s="73">
        <f t="shared" si="29"/>
        <v>0</v>
      </c>
      <c r="AG103" s="73">
        <f t="shared" si="30"/>
        <v>0</v>
      </c>
      <c r="AH103" s="72">
        <f t="shared" si="31"/>
        <v>618890</v>
      </c>
      <c r="AI103" s="74">
        <f t="shared" si="42"/>
        <v>189105.27777777781</v>
      </c>
      <c r="AJ103" s="90">
        <f t="shared" si="32"/>
        <v>189105.27777777781</v>
      </c>
      <c r="AK103" s="76">
        <f t="shared" si="33"/>
        <v>429784.72222222219</v>
      </c>
      <c r="AL103" s="79"/>
      <c r="AM103" s="97">
        <f t="shared" si="53"/>
        <v>206296.66666666669</v>
      </c>
      <c r="AN103" s="97">
        <f t="shared" si="54"/>
        <v>206296.66666666669</v>
      </c>
      <c r="AO103" s="97">
        <f t="shared" si="55"/>
        <v>17191.388888888891</v>
      </c>
      <c r="AP103" s="97"/>
      <c r="AV103" s="81">
        <f t="shared" si="43"/>
        <v>206296.66666666669</v>
      </c>
      <c r="AW103" s="75">
        <f t="shared" si="44"/>
        <v>395401.9444444445</v>
      </c>
      <c r="AX103" s="76">
        <f t="shared" si="45"/>
        <v>223488.0555555555</v>
      </c>
      <c r="AY103" s="81">
        <f t="shared" si="46"/>
        <v>137531.11111111112</v>
      </c>
      <c r="AZ103" s="77">
        <f t="shared" si="47"/>
        <v>532933.05555555562</v>
      </c>
      <c r="BA103" s="76">
        <f t="shared" si="48"/>
        <v>85956.94444444438</v>
      </c>
    </row>
    <row r="104" spans="1:53" s="86" customFormat="1" x14ac:dyDescent="0.25">
      <c r="A104" s="64">
        <v>2</v>
      </c>
      <c r="B104" s="94" t="s">
        <v>142</v>
      </c>
      <c r="C104" s="94">
        <v>21</v>
      </c>
      <c r="D104" s="94" t="s">
        <v>57</v>
      </c>
      <c r="E104" s="95" t="s">
        <v>146</v>
      </c>
      <c r="F104" s="95" t="s">
        <v>144</v>
      </c>
      <c r="G104" s="94">
        <v>1749453</v>
      </c>
      <c r="H104" s="95" t="s">
        <v>60</v>
      </c>
      <c r="I104" s="95" t="s">
        <v>145</v>
      </c>
      <c r="J104" s="95"/>
      <c r="K104" s="68">
        <v>42561</v>
      </c>
      <c r="L104" s="68">
        <v>42398</v>
      </c>
      <c r="M104" s="68">
        <v>45320</v>
      </c>
      <c r="N104" s="68">
        <v>43313</v>
      </c>
      <c r="O104" s="149">
        <v>1</v>
      </c>
      <c r="P104" s="68"/>
      <c r="Q104" s="68" t="s">
        <v>270</v>
      </c>
      <c r="R104" s="69">
        <f t="shared" si="56"/>
        <v>0</v>
      </c>
      <c r="S104" s="95">
        <v>36</v>
      </c>
      <c r="T104" s="96">
        <v>128462</v>
      </c>
      <c r="U104" s="70">
        <v>2</v>
      </c>
      <c r="V104" s="70">
        <v>2019</v>
      </c>
      <c r="W104" s="69">
        <v>0</v>
      </c>
      <c r="X104" s="69">
        <v>0</v>
      </c>
      <c r="Y104" s="69">
        <f t="shared" si="51"/>
        <v>36</v>
      </c>
      <c r="Z104" s="69">
        <f t="shared" si="39"/>
        <v>23</v>
      </c>
      <c r="AA104" s="69">
        <f t="shared" si="40"/>
        <v>13</v>
      </c>
      <c r="AB104" s="69">
        <f t="shared" si="41"/>
        <v>27</v>
      </c>
      <c r="AC104" s="69">
        <f t="shared" si="49"/>
        <v>9</v>
      </c>
      <c r="AD104" s="69">
        <f t="shared" si="52"/>
        <v>3568.3888888888887</v>
      </c>
      <c r="AE104" s="72">
        <v>0</v>
      </c>
      <c r="AF104" s="73">
        <f t="shared" si="29"/>
        <v>0</v>
      </c>
      <c r="AG104" s="73">
        <f t="shared" si="30"/>
        <v>0</v>
      </c>
      <c r="AH104" s="72">
        <f t="shared" si="31"/>
        <v>128462</v>
      </c>
      <c r="AI104" s="74">
        <f t="shared" si="42"/>
        <v>39252.277777777774</v>
      </c>
      <c r="AJ104" s="90">
        <f t="shared" si="32"/>
        <v>39252.277777777774</v>
      </c>
      <c r="AK104" s="76">
        <f t="shared" si="33"/>
        <v>89209.722222222219</v>
      </c>
      <c r="AL104" s="79"/>
      <c r="AM104" s="97">
        <f t="shared" si="53"/>
        <v>42820.666666666664</v>
      </c>
      <c r="AN104" s="97">
        <f t="shared" si="54"/>
        <v>42820.666666666664</v>
      </c>
      <c r="AO104" s="97">
        <f t="shared" si="55"/>
        <v>3568.3888888888887</v>
      </c>
      <c r="AP104" s="97"/>
      <c r="AV104" s="81">
        <f t="shared" si="43"/>
        <v>42820.666666666664</v>
      </c>
      <c r="AW104" s="75">
        <f t="shared" si="44"/>
        <v>82072.944444444438</v>
      </c>
      <c r="AX104" s="76">
        <f t="shared" si="45"/>
        <v>46389.055555555562</v>
      </c>
      <c r="AY104" s="81">
        <f t="shared" si="46"/>
        <v>28547.111111111109</v>
      </c>
      <c r="AZ104" s="77">
        <f t="shared" si="47"/>
        <v>110620.05555555555</v>
      </c>
      <c r="BA104" s="76">
        <f t="shared" si="48"/>
        <v>17841.944444444453</v>
      </c>
    </row>
    <row r="105" spans="1:53" s="86" customFormat="1" x14ac:dyDescent="0.25">
      <c r="A105" s="64">
        <v>2</v>
      </c>
      <c r="B105" s="94" t="s">
        <v>142</v>
      </c>
      <c r="C105" s="94">
        <v>21</v>
      </c>
      <c r="D105" s="94" t="s">
        <v>57</v>
      </c>
      <c r="E105" s="95" t="s">
        <v>146</v>
      </c>
      <c r="F105" s="95" t="s">
        <v>144</v>
      </c>
      <c r="G105" s="94">
        <v>1749453</v>
      </c>
      <c r="H105" s="95" t="s">
        <v>60</v>
      </c>
      <c r="I105" s="95" t="s">
        <v>145</v>
      </c>
      <c r="J105" s="95"/>
      <c r="K105" s="68">
        <v>42561</v>
      </c>
      <c r="L105" s="68">
        <v>42398</v>
      </c>
      <c r="M105" s="68">
        <v>45320</v>
      </c>
      <c r="N105" s="68">
        <v>43313</v>
      </c>
      <c r="O105" s="149">
        <v>1</v>
      </c>
      <c r="P105" s="68"/>
      <c r="Q105" s="68" t="s">
        <v>270</v>
      </c>
      <c r="R105" s="69">
        <f t="shared" si="56"/>
        <v>0</v>
      </c>
      <c r="S105" s="95">
        <v>36</v>
      </c>
      <c r="T105" s="96">
        <v>128462</v>
      </c>
      <c r="U105" s="70">
        <v>2</v>
      </c>
      <c r="V105" s="70">
        <v>2019</v>
      </c>
      <c r="W105" s="69">
        <v>0</v>
      </c>
      <c r="X105" s="69">
        <v>0</v>
      </c>
      <c r="Y105" s="69">
        <f t="shared" si="51"/>
        <v>36</v>
      </c>
      <c r="Z105" s="69">
        <f t="shared" si="39"/>
        <v>23</v>
      </c>
      <c r="AA105" s="69">
        <f t="shared" si="40"/>
        <v>13</v>
      </c>
      <c r="AB105" s="69">
        <f t="shared" si="41"/>
        <v>27</v>
      </c>
      <c r="AC105" s="69">
        <f t="shared" si="49"/>
        <v>9</v>
      </c>
      <c r="AD105" s="69">
        <f t="shared" si="52"/>
        <v>3568.3888888888887</v>
      </c>
      <c r="AE105" s="72">
        <v>0</v>
      </c>
      <c r="AF105" s="73">
        <f t="shared" si="29"/>
        <v>0</v>
      </c>
      <c r="AG105" s="73">
        <f t="shared" si="30"/>
        <v>0</v>
      </c>
      <c r="AH105" s="72">
        <f t="shared" si="31"/>
        <v>128462</v>
      </c>
      <c r="AI105" s="74">
        <f t="shared" si="42"/>
        <v>39252.277777777774</v>
      </c>
      <c r="AJ105" s="90">
        <f t="shared" si="32"/>
        <v>39252.277777777774</v>
      </c>
      <c r="AK105" s="76">
        <f t="shared" si="33"/>
        <v>89209.722222222219</v>
      </c>
      <c r="AL105" s="79"/>
      <c r="AM105" s="97">
        <f t="shared" si="53"/>
        <v>42820.666666666664</v>
      </c>
      <c r="AN105" s="97">
        <f t="shared" si="54"/>
        <v>42820.666666666664</v>
      </c>
      <c r="AO105" s="97">
        <f t="shared" si="55"/>
        <v>3568.3888888888887</v>
      </c>
      <c r="AP105" s="97"/>
      <c r="AV105" s="81">
        <f t="shared" si="43"/>
        <v>42820.666666666664</v>
      </c>
      <c r="AW105" s="75">
        <f t="shared" si="44"/>
        <v>82072.944444444438</v>
      </c>
      <c r="AX105" s="76">
        <f t="shared" si="45"/>
        <v>46389.055555555562</v>
      </c>
      <c r="AY105" s="81">
        <f t="shared" si="46"/>
        <v>28547.111111111109</v>
      </c>
      <c r="AZ105" s="77">
        <f t="shared" si="47"/>
        <v>110620.05555555555</v>
      </c>
      <c r="BA105" s="76">
        <f t="shared" si="48"/>
        <v>17841.944444444453</v>
      </c>
    </row>
    <row r="106" spans="1:53" s="80" customFormat="1" x14ac:dyDescent="0.25">
      <c r="A106" s="64">
        <v>2</v>
      </c>
      <c r="B106" s="94" t="s">
        <v>142</v>
      </c>
      <c r="C106" s="70">
        <v>74</v>
      </c>
      <c r="D106" s="70" t="s">
        <v>57</v>
      </c>
      <c r="E106" s="95" t="s">
        <v>147</v>
      </c>
      <c r="F106" s="95" t="s">
        <v>148</v>
      </c>
      <c r="G106" s="94">
        <v>55176</v>
      </c>
      <c r="H106" s="95" t="s">
        <v>60</v>
      </c>
      <c r="I106" s="95"/>
      <c r="J106" s="95"/>
      <c r="K106" s="68">
        <v>43054</v>
      </c>
      <c r="L106" s="68">
        <v>42398</v>
      </c>
      <c r="M106" s="68">
        <v>45320</v>
      </c>
      <c r="N106" s="68">
        <v>43313</v>
      </c>
      <c r="O106" s="149">
        <v>1</v>
      </c>
      <c r="P106" s="68"/>
      <c r="Q106" s="68" t="s">
        <v>270</v>
      </c>
      <c r="R106" s="69">
        <f t="shared" si="56"/>
        <v>0</v>
      </c>
      <c r="S106" s="95">
        <v>36</v>
      </c>
      <c r="T106" s="96">
        <v>1221417</v>
      </c>
      <c r="U106" s="70">
        <v>2</v>
      </c>
      <c r="V106" s="70">
        <v>2019</v>
      </c>
      <c r="W106" s="70">
        <v>0</v>
      </c>
      <c r="X106" s="70">
        <v>0</v>
      </c>
      <c r="Y106" s="70">
        <f t="shared" si="51"/>
        <v>36</v>
      </c>
      <c r="Z106" s="69">
        <f t="shared" si="39"/>
        <v>23</v>
      </c>
      <c r="AA106" s="69">
        <f t="shared" si="40"/>
        <v>13</v>
      </c>
      <c r="AB106" s="69">
        <f t="shared" si="41"/>
        <v>27</v>
      </c>
      <c r="AC106" s="69">
        <f t="shared" si="49"/>
        <v>9</v>
      </c>
      <c r="AD106" s="69">
        <f t="shared" si="52"/>
        <v>33928.25</v>
      </c>
      <c r="AE106" s="80">
        <v>0</v>
      </c>
      <c r="AF106" s="80">
        <f t="shared" si="29"/>
        <v>0</v>
      </c>
      <c r="AG106" s="80">
        <f t="shared" si="30"/>
        <v>0</v>
      </c>
      <c r="AH106" s="80">
        <f t="shared" si="31"/>
        <v>1221417</v>
      </c>
      <c r="AI106" s="74">
        <f t="shared" si="42"/>
        <v>373210.75</v>
      </c>
      <c r="AJ106" s="90">
        <f t="shared" si="32"/>
        <v>373210.75</v>
      </c>
      <c r="AK106" s="76">
        <f t="shared" si="33"/>
        <v>848206.25</v>
      </c>
      <c r="AL106" s="79"/>
      <c r="AM106" s="97">
        <f t="shared" si="53"/>
        <v>407139</v>
      </c>
      <c r="AN106" s="97">
        <f t="shared" si="54"/>
        <v>407139</v>
      </c>
      <c r="AO106" s="97">
        <f t="shared" si="55"/>
        <v>33928.25</v>
      </c>
      <c r="AP106" s="79"/>
      <c r="AV106" s="81">
        <f t="shared" si="43"/>
        <v>407139</v>
      </c>
      <c r="AW106" s="75">
        <f t="shared" si="44"/>
        <v>780349.75</v>
      </c>
      <c r="AX106" s="76">
        <f t="shared" si="45"/>
        <v>441067.25</v>
      </c>
      <c r="AY106" s="81">
        <f t="shared" si="46"/>
        <v>271426</v>
      </c>
      <c r="AZ106" s="77">
        <f t="shared" si="47"/>
        <v>1051775.75</v>
      </c>
      <c r="BA106" s="76">
        <f t="shared" si="48"/>
        <v>169641.25</v>
      </c>
    </row>
    <row r="107" spans="1:53" s="86" customFormat="1" x14ac:dyDescent="0.25">
      <c r="A107" s="64">
        <v>2</v>
      </c>
      <c r="B107" s="94" t="s">
        <v>142</v>
      </c>
      <c r="C107" s="94">
        <v>14</v>
      </c>
      <c r="D107" s="94" t="s">
        <v>57</v>
      </c>
      <c r="E107" s="95" t="s">
        <v>149</v>
      </c>
      <c r="F107" s="95" t="s">
        <v>150</v>
      </c>
      <c r="G107" s="94" t="s">
        <v>151</v>
      </c>
      <c r="H107" s="95" t="s">
        <v>60</v>
      </c>
      <c r="I107" s="68"/>
      <c r="J107" s="68"/>
      <c r="K107" s="68">
        <v>43091</v>
      </c>
      <c r="L107" s="68">
        <v>42398</v>
      </c>
      <c r="M107" s="68">
        <v>45320</v>
      </c>
      <c r="N107" s="68">
        <v>43313</v>
      </c>
      <c r="O107" s="149">
        <v>1</v>
      </c>
      <c r="P107" s="68"/>
      <c r="Q107" s="68" t="s">
        <v>270</v>
      </c>
      <c r="R107" s="69">
        <f>+R106</f>
        <v>0</v>
      </c>
      <c r="S107" s="95">
        <v>36</v>
      </c>
      <c r="T107" s="96">
        <v>610317.68000000005</v>
      </c>
      <c r="U107" s="70">
        <v>2</v>
      </c>
      <c r="V107" s="70">
        <v>2019</v>
      </c>
      <c r="W107" s="69">
        <v>0</v>
      </c>
      <c r="X107" s="69">
        <v>0</v>
      </c>
      <c r="Y107" s="69">
        <f t="shared" si="51"/>
        <v>36</v>
      </c>
      <c r="Z107" s="69">
        <f t="shared" si="39"/>
        <v>23</v>
      </c>
      <c r="AA107" s="69">
        <f t="shared" si="40"/>
        <v>13</v>
      </c>
      <c r="AB107" s="69">
        <f t="shared" si="41"/>
        <v>27</v>
      </c>
      <c r="AC107" s="69">
        <f t="shared" si="49"/>
        <v>9</v>
      </c>
      <c r="AD107" s="69">
        <f t="shared" si="52"/>
        <v>16953.268888888892</v>
      </c>
      <c r="AE107" s="72">
        <v>0</v>
      </c>
      <c r="AF107" s="73">
        <f t="shared" si="29"/>
        <v>0</v>
      </c>
      <c r="AG107" s="73">
        <f t="shared" si="30"/>
        <v>0</v>
      </c>
      <c r="AH107" s="72">
        <f t="shared" si="31"/>
        <v>610317.68000000005</v>
      </c>
      <c r="AI107" s="74">
        <f t="shared" si="42"/>
        <v>186485.9577777778</v>
      </c>
      <c r="AJ107" s="90">
        <f t="shared" si="32"/>
        <v>186485.9577777778</v>
      </c>
      <c r="AK107" s="76">
        <f t="shared" si="33"/>
        <v>423831.72222222225</v>
      </c>
      <c r="AL107" s="79"/>
      <c r="AM107" s="97">
        <f t="shared" si="53"/>
        <v>203439.22666666668</v>
      </c>
      <c r="AN107" s="97">
        <f t="shared" si="54"/>
        <v>203439.22666666668</v>
      </c>
      <c r="AO107" s="97">
        <f t="shared" si="55"/>
        <v>16953.268888888892</v>
      </c>
      <c r="AP107" s="97"/>
      <c r="AV107" s="81">
        <f t="shared" si="43"/>
        <v>203439.22666666668</v>
      </c>
      <c r="AW107" s="75">
        <f t="shared" si="44"/>
        <v>389925.18444444449</v>
      </c>
      <c r="AX107" s="76">
        <f t="shared" si="45"/>
        <v>220392.49555555556</v>
      </c>
      <c r="AY107" s="81">
        <f t="shared" si="46"/>
        <v>135626.15111111113</v>
      </c>
      <c r="AZ107" s="77">
        <f t="shared" si="47"/>
        <v>525551.33555555565</v>
      </c>
      <c r="BA107" s="76">
        <f t="shared" si="48"/>
        <v>84766.344444444403</v>
      </c>
    </row>
    <row r="108" spans="1:53" s="86" customFormat="1" x14ac:dyDescent="0.25">
      <c r="A108" s="64">
        <v>2</v>
      </c>
      <c r="B108" s="94" t="s">
        <v>142</v>
      </c>
      <c r="C108" s="94">
        <v>14</v>
      </c>
      <c r="D108" s="94" t="s">
        <v>57</v>
      </c>
      <c r="E108" s="95" t="s">
        <v>152</v>
      </c>
      <c r="F108" s="95" t="s">
        <v>150</v>
      </c>
      <c r="G108" s="94" t="s">
        <v>151</v>
      </c>
      <c r="H108" s="95" t="s">
        <v>60</v>
      </c>
      <c r="I108" s="68"/>
      <c r="J108" s="68"/>
      <c r="K108" s="68">
        <v>43091</v>
      </c>
      <c r="L108" s="68">
        <v>42398</v>
      </c>
      <c r="M108" s="68">
        <v>45320</v>
      </c>
      <c r="N108" s="68">
        <v>43313</v>
      </c>
      <c r="O108" s="149">
        <v>1</v>
      </c>
      <c r="P108" s="68"/>
      <c r="Q108" s="68" t="s">
        <v>270</v>
      </c>
      <c r="R108" s="69">
        <f t="shared" si="56"/>
        <v>0</v>
      </c>
      <c r="S108" s="95">
        <v>36</v>
      </c>
      <c r="T108" s="96">
        <v>813543.21000000008</v>
      </c>
      <c r="U108" s="70">
        <v>2</v>
      </c>
      <c r="V108" s="70">
        <v>2019</v>
      </c>
      <c r="W108" s="69">
        <v>0</v>
      </c>
      <c r="X108" s="69">
        <v>0</v>
      </c>
      <c r="Y108" s="69">
        <f t="shared" si="51"/>
        <v>36</v>
      </c>
      <c r="Z108" s="69">
        <f t="shared" si="39"/>
        <v>23</v>
      </c>
      <c r="AA108" s="69">
        <f t="shared" si="40"/>
        <v>13</v>
      </c>
      <c r="AB108" s="69">
        <f t="shared" si="41"/>
        <v>27</v>
      </c>
      <c r="AC108" s="69">
        <f t="shared" si="49"/>
        <v>9</v>
      </c>
      <c r="AD108" s="69">
        <f t="shared" si="52"/>
        <v>22598.422500000001</v>
      </c>
      <c r="AE108" s="72">
        <v>0</v>
      </c>
      <c r="AF108" s="73">
        <f t="shared" si="29"/>
        <v>0</v>
      </c>
      <c r="AG108" s="73">
        <f t="shared" si="30"/>
        <v>0</v>
      </c>
      <c r="AH108" s="72">
        <f t="shared" si="31"/>
        <v>813543.21000000008</v>
      </c>
      <c r="AI108" s="74">
        <f t="shared" si="42"/>
        <v>248582.64750000002</v>
      </c>
      <c r="AJ108" s="90">
        <f t="shared" si="32"/>
        <v>248582.64750000002</v>
      </c>
      <c r="AK108" s="76">
        <f t="shared" si="33"/>
        <v>564960.5625</v>
      </c>
      <c r="AL108" s="79"/>
      <c r="AM108" s="97">
        <f t="shared" si="53"/>
        <v>271181.07</v>
      </c>
      <c r="AN108" s="97">
        <f t="shared" si="54"/>
        <v>271181.07</v>
      </c>
      <c r="AO108" s="97">
        <f t="shared" si="55"/>
        <v>22598.422500000001</v>
      </c>
      <c r="AP108" s="97"/>
      <c r="AV108" s="81">
        <f t="shared" si="43"/>
        <v>271181.07</v>
      </c>
      <c r="AW108" s="75">
        <f t="shared" si="44"/>
        <v>519763.71750000003</v>
      </c>
      <c r="AX108" s="76">
        <f t="shared" si="45"/>
        <v>293779.49250000005</v>
      </c>
      <c r="AY108" s="81">
        <f t="shared" si="46"/>
        <v>180787.38</v>
      </c>
      <c r="AZ108" s="77">
        <f t="shared" si="47"/>
        <v>700551.09750000003</v>
      </c>
      <c r="BA108" s="76">
        <f t="shared" si="48"/>
        <v>112992.11250000005</v>
      </c>
    </row>
    <row r="109" spans="1:53" s="86" customFormat="1" x14ac:dyDescent="0.25">
      <c r="A109" s="64">
        <v>2</v>
      </c>
      <c r="B109" s="94" t="s">
        <v>142</v>
      </c>
      <c r="C109" s="94">
        <v>22</v>
      </c>
      <c r="D109" s="94" t="s">
        <v>57</v>
      </c>
      <c r="E109" s="95" t="s">
        <v>146</v>
      </c>
      <c r="F109" s="95" t="s">
        <v>144</v>
      </c>
      <c r="G109" s="94">
        <v>1693772</v>
      </c>
      <c r="H109" s="95" t="s">
        <v>60</v>
      </c>
      <c r="I109" s="95" t="s">
        <v>145</v>
      </c>
      <c r="J109" s="95"/>
      <c r="K109" s="68">
        <v>43126</v>
      </c>
      <c r="L109" s="68">
        <v>42398</v>
      </c>
      <c r="M109" s="68">
        <v>45320</v>
      </c>
      <c r="N109" s="68">
        <v>43313</v>
      </c>
      <c r="O109" s="149">
        <v>1</v>
      </c>
      <c r="P109" s="68"/>
      <c r="Q109" s="68" t="s">
        <v>270</v>
      </c>
      <c r="R109" s="69">
        <f t="shared" si="56"/>
        <v>0</v>
      </c>
      <c r="S109" s="95">
        <v>36</v>
      </c>
      <c r="T109" s="96">
        <v>118988</v>
      </c>
      <c r="U109" s="70">
        <v>2</v>
      </c>
      <c r="V109" s="70">
        <v>2019</v>
      </c>
      <c r="W109" s="69">
        <v>0</v>
      </c>
      <c r="X109" s="69">
        <v>0</v>
      </c>
      <c r="Y109" s="69">
        <f t="shared" si="51"/>
        <v>36</v>
      </c>
      <c r="Z109" s="69">
        <f t="shared" si="39"/>
        <v>23</v>
      </c>
      <c r="AA109" s="69">
        <f t="shared" si="40"/>
        <v>13</v>
      </c>
      <c r="AB109" s="69">
        <f t="shared" si="41"/>
        <v>27</v>
      </c>
      <c r="AC109" s="69">
        <f t="shared" si="49"/>
        <v>9</v>
      </c>
      <c r="AD109" s="69">
        <f t="shared" si="52"/>
        <v>3305.2222222222222</v>
      </c>
      <c r="AE109" s="72">
        <v>0</v>
      </c>
      <c r="AF109" s="73">
        <f t="shared" si="29"/>
        <v>0</v>
      </c>
      <c r="AG109" s="73">
        <f t="shared" si="30"/>
        <v>0</v>
      </c>
      <c r="AH109" s="72">
        <f t="shared" si="31"/>
        <v>118988</v>
      </c>
      <c r="AI109" s="74">
        <f t="shared" si="42"/>
        <v>36357.444444444445</v>
      </c>
      <c r="AJ109" s="90">
        <f t="shared" si="32"/>
        <v>36357.444444444445</v>
      </c>
      <c r="AK109" s="76">
        <f t="shared" si="33"/>
        <v>82630.555555555562</v>
      </c>
      <c r="AL109" s="79"/>
      <c r="AM109" s="97">
        <f t="shared" si="53"/>
        <v>39662.666666666664</v>
      </c>
      <c r="AN109" s="97">
        <f t="shared" si="54"/>
        <v>39662.666666666664</v>
      </c>
      <c r="AO109" s="97">
        <f t="shared" si="55"/>
        <v>3305.2222222222222</v>
      </c>
      <c r="AP109" s="97"/>
      <c r="AV109" s="81">
        <f t="shared" si="43"/>
        <v>39662.666666666664</v>
      </c>
      <c r="AW109" s="75">
        <f t="shared" si="44"/>
        <v>76020.111111111109</v>
      </c>
      <c r="AX109" s="76">
        <f t="shared" si="45"/>
        <v>42967.888888888891</v>
      </c>
      <c r="AY109" s="81">
        <f t="shared" si="46"/>
        <v>26441.777777777777</v>
      </c>
      <c r="AZ109" s="77">
        <f t="shared" si="47"/>
        <v>102461.88888888889</v>
      </c>
      <c r="BA109" s="76">
        <f t="shared" si="48"/>
        <v>16526.111111111109</v>
      </c>
    </row>
    <row r="110" spans="1:53" s="86" customFormat="1" x14ac:dyDescent="0.25">
      <c r="A110" s="64">
        <v>2</v>
      </c>
      <c r="B110" s="94" t="s">
        <v>142</v>
      </c>
      <c r="C110" s="94">
        <v>22</v>
      </c>
      <c r="D110" s="94" t="s">
        <v>57</v>
      </c>
      <c r="E110" s="95" t="s">
        <v>146</v>
      </c>
      <c r="F110" s="95" t="s">
        <v>144</v>
      </c>
      <c r="G110" s="94">
        <v>1693772</v>
      </c>
      <c r="H110" s="95" t="s">
        <v>60</v>
      </c>
      <c r="I110" s="95" t="s">
        <v>145</v>
      </c>
      <c r="J110" s="95"/>
      <c r="K110" s="68">
        <v>43126</v>
      </c>
      <c r="L110" s="68">
        <v>42398</v>
      </c>
      <c r="M110" s="68">
        <v>45320</v>
      </c>
      <c r="N110" s="68">
        <v>43313</v>
      </c>
      <c r="O110" s="149">
        <v>1</v>
      </c>
      <c r="P110" s="68"/>
      <c r="Q110" s="68" t="s">
        <v>270</v>
      </c>
      <c r="R110" s="69">
        <f t="shared" si="56"/>
        <v>0</v>
      </c>
      <c r="S110" s="95">
        <v>36</v>
      </c>
      <c r="T110" s="96">
        <v>118988</v>
      </c>
      <c r="U110" s="70">
        <v>2</v>
      </c>
      <c r="V110" s="70">
        <v>2019</v>
      </c>
      <c r="W110" s="69">
        <v>0</v>
      </c>
      <c r="X110" s="69">
        <v>0</v>
      </c>
      <c r="Y110" s="69">
        <f t="shared" si="51"/>
        <v>36</v>
      </c>
      <c r="Z110" s="69">
        <f t="shared" si="39"/>
        <v>23</v>
      </c>
      <c r="AA110" s="69">
        <f t="shared" si="40"/>
        <v>13</v>
      </c>
      <c r="AB110" s="69">
        <f t="shared" si="41"/>
        <v>27</v>
      </c>
      <c r="AC110" s="69">
        <f t="shared" si="49"/>
        <v>9</v>
      </c>
      <c r="AD110" s="69">
        <f t="shared" si="52"/>
        <v>3305.2222222222222</v>
      </c>
      <c r="AE110" s="72">
        <v>0</v>
      </c>
      <c r="AF110" s="73">
        <f t="shared" si="29"/>
        <v>0</v>
      </c>
      <c r="AG110" s="73">
        <f t="shared" si="30"/>
        <v>0</v>
      </c>
      <c r="AH110" s="72">
        <f t="shared" si="31"/>
        <v>118988</v>
      </c>
      <c r="AI110" s="74">
        <f t="shared" si="42"/>
        <v>36357.444444444445</v>
      </c>
      <c r="AJ110" s="90">
        <f t="shared" si="32"/>
        <v>36357.444444444445</v>
      </c>
      <c r="AK110" s="76">
        <f t="shared" si="33"/>
        <v>82630.555555555562</v>
      </c>
      <c r="AL110" s="79"/>
      <c r="AM110" s="97">
        <f t="shared" si="53"/>
        <v>39662.666666666664</v>
      </c>
      <c r="AN110" s="97">
        <f t="shared" si="54"/>
        <v>39662.666666666664</v>
      </c>
      <c r="AO110" s="97">
        <f t="shared" si="55"/>
        <v>3305.2222222222222</v>
      </c>
      <c r="AP110" s="97"/>
      <c r="AV110" s="81">
        <f t="shared" si="43"/>
        <v>39662.666666666664</v>
      </c>
      <c r="AW110" s="75">
        <f t="shared" si="44"/>
        <v>76020.111111111109</v>
      </c>
      <c r="AX110" s="76">
        <f t="shared" si="45"/>
        <v>42967.888888888891</v>
      </c>
      <c r="AY110" s="81">
        <f t="shared" si="46"/>
        <v>26441.777777777777</v>
      </c>
      <c r="AZ110" s="77">
        <f t="shared" si="47"/>
        <v>102461.88888888889</v>
      </c>
      <c r="BA110" s="76">
        <f t="shared" si="48"/>
        <v>16526.111111111109</v>
      </c>
    </row>
    <row r="111" spans="1:53" s="86" customFormat="1" x14ac:dyDescent="0.25">
      <c r="A111" s="64">
        <v>2</v>
      </c>
      <c r="B111" s="94" t="s">
        <v>142</v>
      </c>
      <c r="C111" s="94">
        <v>20</v>
      </c>
      <c r="D111" s="94" t="s">
        <v>57</v>
      </c>
      <c r="E111" s="95" t="s">
        <v>153</v>
      </c>
      <c r="F111" s="95" t="s">
        <v>144</v>
      </c>
      <c r="G111" s="94">
        <v>1698390</v>
      </c>
      <c r="H111" s="95" t="s">
        <v>60</v>
      </c>
      <c r="I111" s="95" t="s">
        <v>145</v>
      </c>
      <c r="J111" s="95"/>
      <c r="K111" s="68">
        <v>43143</v>
      </c>
      <c r="L111" s="68">
        <v>42398</v>
      </c>
      <c r="M111" s="68">
        <v>45320</v>
      </c>
      <c r="N111" s="68">
        <v>43313</v>
      </c>
      <c r="O111" s="149">
        <v>1</v>
      </c>
      <c r="P111" s="68"/>
      <c r="Q111" s="68" t="s">
        <v>270</v>
      </c>
      <c r="R111" s="69">
        <f t="shared" si="56"/>
        <v>0</v>
      </c>
      <c r="S111" s="95">
        <v>36</v>
      </c>
      <c r="T111" s="96">
        <v>51893</v>
      </c>
      <c r="U111" s="70">
        <v>2</v>
      </c>
      <c r="V111" s="70">
        <v>2019</v>
      </c>
      <c r="W111" s="69">
        <v>0</v>
      </c>
      <c r="X111" s="69">
        <v>0</v>
      </c>
      <c r="Y111" s="69">
        <f t="shared" si="51"/>
        <v>36</v>
      </c>
      <c r="Z111" s="69">
        <f t="shared" si="39"/>
        <v>23</v>
      </c>
      <c r="AA111" s="69">
        <f t="shared" si="40"/>
        <v>13</v>
      </c>
      <c r="AB111" s="69">
        <f t="shared" si="41"/>
        <v>27</v>
      </c>
      <c r="AC111" s="69">
        <f t="shared" si="49"/>
        <v>9</v>
      </c>
      <c r="AD111" s="69">
        <f t="shared" si="52"/>
        <v>1441.4722222222222</v>
      </c>
      <c r="AE111" s="72">
        <v>0</v>
      </c>
      <c r="AF111" s="73">
        <f t="shared" si="29"/>
        <v>0</v>
      </c>
      <c r="AG111" s="73">
        <f t="shared" si="30"/>
        <v>0</v>
      </c>
      <c r="AH111" s="72">
        <f t="shared" si="31"/>
        <v>51893</v>
      </c>
      <c r="AI111" s="74">
        <f t="shared" si="42"/>
        <v>15856.194444444443</v>
      </c>
      <c r="AJ111" s="90">
        <f t="shared" si="32"/>
        <v>15856.194444444443</v>
      </c>
      <c r="AK111" s="76">
        <f t="shared" si="33"/>
        <v>36036.805555555555</v>
      </c>
      <c r="AL111" s="79"/>
      <c r="AM111" s="97">
        <f t="shared" si="53"/>
        <v>17297.666666666664</v>
      </c>
      <c r="AN111" s="97">
        <f t="shared" si="54"/>
        <v>17297.666666666664</v>
      </c>
      <c r="AO111" s="97">
        <f t="shared" si="55"/>
        <v>1441.4722222222222</v>
      </c>
      <c r="AP111" s="97"/>
      <c r="AV111" s="81">
        <f t="shared" si="43"/>
        <v>17297.666666666664</v>
      </c>
      <c r="AW111" s="75">
        <f t="shared" si="44"/>
        <v>33153.861111111109</v>
      </c>
      <c r="AX111" s="76">
        <f t="shared" si="45"/>
        <v>18739.138888888891</v>
      </c>
      <c r="AY111" s="81">
        <f t="shared" si="46"/>
        <v>11531.777777777777</v>
      </c>
      <c r="AZ111" s="77">
        <f t="shared" si="47"/>
        <v>44685.638888888891</v>
      </c>
      <c r="BA111" s="76">
        <f t="shared" si="48"/>
        <v>7207.3611111111095</v>
      </c>
    </row>
    <row r="112" spans="1:53" s="86" customFormat="1" ht="14.25" customHeight="1" x14ac:dyDescent="0.25">
      <c r="A112" s="64">
        <v>2</v>
      </c>
      <c r="B112" s="94" t="s">
        <v>142</v>
      </c>
      <c r="C112" s="94">
        <v>20</v>
      </c>
      <c r="D112" s="94" t="s">
        <v>57</v>
      </c>
      <c r="E112" s="95" t="s">
        <v>153</v>
      </c>
      <c r="F112" s="95" t="s">
        <v>144</v>
      </c>
      <c r="G112" s="94">
        <v>1698390</v>
      </c>
      <c r="H112" s="95" t="s">
        <v>60</v>
      </c>
      <c r="I112" s="95" t="s">
        <v>145</v>
      </c>
      <c r="J112" s="95"/>
      <c r="K112" s="68">
        <v>43143</v>
      </c>
      <c r="L112" s="68">
        <v>42398</v>
      </c>
      <c r="M112" s="68">
        <v>45320</v>
      </c>
      <c r="N112" s="68">
        <v>43313</v>
      </c>
      <c r="O112" s="149">
        <v>1</v>
      </c>
      <c r="P112" s="68"/>
      <c r="Q112" s="68" t="s">
        <v>270</v>
      </c>
      <c r="R112" s="69">
        <f t="shared" si="56"/>
        <v>0</v>
      </c>
      <c r="S112" s="95">
        <v>36</v>
      </c>
      <c r="T112" s="96">
        <v>51893</v>
      </c>
      <c r="U112" s="70">
        <v>2</v>
      </c>
      <c r="V112" s="70">
        <v>2019</v>
      </c>
      <c r="W112" s="69">
        <v>0</v>
      </c>
      <c r="X112" s="69">
        <v>0</v>
      </c>
      <c r="Y112" s="69">
        <f t="shared" si="51"/>
        <v>36</v>
      </c>
      <c r="Z112" s="69">
        <f t="shared" si="39"/>
        <v>23</v>
      </c>
      <c r="AA112" s="69">
        <f t="shared" si="40"/>
        <v>13</v>
      </c>
      <c r="AB112" s="69">
        <f t="shared" si="41"/>
        <v>27</v>
      </c>
      <c r="AC112" s="69">
        <f t="shared" si="49"/>
        <v>9</v>
      </c>
      <c r="AD112" s="69">
        <f t="shared" si="52"/>
        <v>1441.4722222222222</v>
      </c>
      <c r="AE112" s="72">
        <v>0</v>
      </c>
      <c r="AF112" s="73">
        <f t="shared" si="29"/>
        <v>0</v>
      </c>
      <c r="AG112" s="73">
        <f t="shared" si="30"/>
        <v>0</v>
      </c>
      <c r="AH112" s="72">
        <f t="shared" si="31"/>
        <v>51893</v>
      </c>
      <c r="AI112" s="74">
        <f t="shared" si="42"/>
        <v>15856.194444444443</v>
      </c>
      <c r="AJ112" s="90">
        <f t="shared" si="32"/>
        <v>15856.194444444443</v>
      </c>
      <c r="AK112" s="76">
        <f t="shared" si="33"/>
        <v>36036.805555555555</v>
      </c>
      <c r="AL112" s="79"/>
      <c r="AM112" s="97">
        <f t="shared" si="53"/>
        <v>17297.666666666664</v>
      </c>
      <c r="AN112" s="97">
        <f t="shared" si="54"/>
        <v>17297.666666666664</v>
      </c>
      <c r="AO112" s="97">
        <f t="shared" si="55"/>
        <v>1441.4722222222222</v>
      </c>
      <c r="AP112" s="97"/>
      <c r="AV112" s="81">
        <f t="shared" si="43"/>
        <v>17297.666666666664</v>
      </c>
      <c r="AW112" s="75">
        <f t="shared" si="44"/>
        <v>33153.861111111109</v>
      </c>
      <c r="AX112" s="76">
        <f t="shared" si="45"/>
        <v>18739.138888888891</v>
      </c>
      <c r="AY112" s="81">
        <f t="shared" si="46"/>
        <v>11531.777777777777</v>
      </c>
      <c r="AZ112" s="77">
        <f t="shared" si="47"/>
        <v>44685.638888888891</v>
      </c>
      <c r="BA112" s="76">
        <f t="shared" si="48"/>
        <v>7207.3611111111095</v>
      </c>
    </row>
    <row r="113" spans="1:53" s="86" customFormat="1" x14ac:dyDescent="0.25">
      <c r="A113" s="64">
        <v>2</v>
      </c>
      <c r="B113" s="94" t="s">
        <v>142</v>
      </c>
      <c r="C113" s="94">
        <v>20</v>
      </c>
      <c r="D113" s="94" t="s">
        <v>57</v>
      </c>
      <c r="E113" s="95" t="s">
        <v>153</v>
      </c>
      <c r="F113" s="95" t="s">
        <v>144</v>
      </c>
      <c r="G113" s="94">
        <v>1698390</v>
      </c>
      <c r="H113" s="95" t="s">
        <v>60</v>
      </c>
      <c r="I113" s="95" t="s">
        <v>145</v>
      </c>
      <c r="J113" s="95"/>
      <c r="K113" s="68">
        <v>43143</v>
      </c>
      <c r="L113" s="68">
        <v>42398</v>
      </c>
      <c r="M113" s="68">
        <v>45320</v>
      </c>
      <c r="N113" s="68">
        <v>43313</v>
      </c>
      <c r="O113" s="149">
        <v>1</v>
      </c>
      <c r="P113" s="68"/>
      <c r="Q113" s="68" t="s">
        <v>270</v>
      </c>
      <c r="R113" s="69">
        <f t="shared" si="56"/>
        <v>0</v>
      </c>
      <c r="S113" s="95">
        <v>36</v>
      </c>
      <c r="T113" s="96">
        <v>51893</v>
      </c>
      <c r="U113" s="70">
        <v>2</v>
      </c>
      <c r="V113" s="70">
        <v>2019</v>
      </c>
      <c r="W113" s="69">
        <v>0</v>
      </c>
      <c r="X113" s="69">
        <v>0</v>
      </c>
      <c r="Y113" s="69">
        <f t="shared" si="51"/>
        <v>36</v>
      </c>
      <c r="Z113" s="69">
        <f t="shared" si="39"/>
        <v>23</v>
      </c>
      <c r="AA113" s="69">
        <f t="shared" si="40"/>
        <v>13</v>
      </c>
      <c r="AB113" s="69">
        <f t="shared" si="41"/>
        <v>27</v>
      </c>
      <c r="AC113" s="69">
        <f t="shared" si="49"/>
        <v>9</v>
      </c>
      <c r="AD113" s="69">
        <f t="shared" si="52"/>
        <v>1441.4722222222222</v>
      </c>
      <c r="AE113" s="72">
        <v>0</v>
      </c>
      <c r="AF113" s="73">
        <f t="shared" si="29"/>
        <v>0</v>
      </c>
      <c r="AG113" s="73">
        <f t="shared" si="30"/>
        <v>0</v>
      </c>
      <c r="AH113" s="72">
        <f t="shared" si="31"/>
        <v>51893</v>
      </c>
      <c r="AI113" s="74">
        <f t="shared" si="42"/>
        <v>15856.194444444443</v>
      </c>
      <c r="AJ113" s="90">
        <f t="shared" si="32"/>
        <v>15856.194444444443</v>
      </c>
      <c r="AK113" s="76">
        <f t="shared" si="33"/>
        <v>36036.805555555555</v>
      </c>
      <c r="AL113" s="79"/>
      <c r="AM113" s="97">
        <f t="shared" si="53"/>
        <v>17297.666666666664</v>
      </c>
      <c r="AN113" s="97">
        <f t="shared" si="54"/>
        <v>17297.666666666664</v>
      </c>
      <c r="AO113" s="97">
        <f t="shared" si="55"/>
        <v>1441.4722222222222</v>
      </c>
      <c r="AP113" s="97"/>
      <c r="AV113" s="81">
        <f t="shared" si="43"/>
        <v>17297.666666666664</v>
      </c>
      <c r="AW113" s="75">
        <f t="shared" si="44"/>
        <v>33153.861111111109</v>
      </c>
      <c r="AX113" s="76">
        <f t="shared" si="45"/>
        <v>18739.138888888891</v>
      </c>
      <c r="AY113" s="81">
        <f t="shared" si="46"/>
        <v>11531.777777777777</v>
      </c>
      <c r="AZ113" s="77">
        <f t="shared" si="47"/>
        <v>44685.638888888891</v>
      </c>
      <c r="BA113" s="76">
        <f t="shared" si="48"/>
        <v>7207.3611111111095</v>
      </c>
    </row>
    <row r="114" spans="1:53" s="86" customFormat="1" x14ac:dyDescent="0.25">
      <c r="A114" s="64">
        <v>2</v>
      </c>
      <c r="B114" s="94" t="s">
        <v>142</v>
      </c>
      <c r="C114" s="94">
        <v>20</v>
      </c>
      <c r="D114" s="94" t="s">
        <v>57</v>
      </c>
      <c r="E114" s="95" t="s">
        <v>153</v>
      </c>
      <c r="F114" s="95" t="s">
        <v>144</v>
      </c>
      <c r="G114" s="94">
        <v>1698390</v>
      </c>
      <c r="H114" s="95" t="s">
        <v>60</v>
      </c>
      <c r="I114" s="95" t="s">
        <v>145</v>
      </c>
      <c r="J114" s="95"/>
      <c r="K114" s="68">
        <v>43143</v>
      </c>
      <c r="L114" s="68">
        <v>42398</v>
      </c>
      <c r="M114" s="68">
        <v>45320</v>
      </c>
      <c r="N114" s="68">
        <v>43313</v>
      </c>
      <c r="O114" s="149">
        <v>1</v>
      </c>
      <c r="P114" s="68"/>
      <c r="Q114" s="68" t="s">
        <v>270</v>
      </c>
      <c r="R114" s="69">
        <f t="shared" si="56"/>
        <v>0</v>
      </c>
      <c r="S114" s="95">
        <v>36</v>
      </c>
      <c r="T114" s="96">
        <v>51893</v>
      </c>
      <c r="U114" s="70">
        <v>2</v>
      </c>
      <c r="V114" s="70">
        <v>2019</v>
      </c>
      <c r="W114" s="69">
        <v>0</v>
      </c>
      <c r="X114" s="69">
        <v>0</v>
      </c>
      <c r="Y114" s="69">
        <f t="shared" si="51"/>
        <v>36</v>
      </c>
      <c r="Z114" s="69">
        <f t="shared" si="39"/>
        <v>23</v>
      </c>
      <c r="AA114" s="69">
        <f t="shared" si="40"/>
        <v>13</v>
      </c>
      <c r="AB114" s="69">
        <f t="shared" si="41"/>
        <v>27</v>
      </c>
      <c r="AC114" s="69">
        <f t="shared" si="49"/>
        <v>9</v>
      </c>
      <c r="AD114" s="69">
        <f t="shared" si="52"/>
        <v>1441.4722222222222</v>
      </c>
      <c r="AE114" s="72">
        <v>0</v>
      </c>
      <c r="AF114" s="73">
        <f t="shared" si="29"/>
        <v>0</v>
      </c>
      <c r="AG114" s="73">
        <f t="shared" si="30"/>
        <v>0</v>
      </c>
      <c r="AH114" s="72">
        <f t="shared" si="31"/>
        <v>51893</v>
      </c>
      <c r="AI114" s="74">
        <f t="shared" si="42"/>
        <v>15856.194444444443</v>
      </c>
      <c r="AJ114" s="90">
        <f t="shared" si="32"/>
        <v>15856.194444444443</v>
      </c>
      <c r="AK114" s="76">
        <f t="shared" si="33"/>
        <v>36036.805555555555</v>
      </c>
      <c r="AL114" s="79"/>
      <c r="AM114" s="97">
        <f t="shared" si="53"/>
        <v>17297.666666666664</v>
      </c>
      <c r="AN114" s="97">
        <f t="shared" si="54"/>
        <v>17297.666666666664</v>
      </c>
      <c r="AO114" s="97">
        <f t="shared" si="55"/>
        <v>1441.4722222222222</v>
      </c>
      <c r="AP114" s="97"/>
      <c r="AV114" s="81">
        <f t="shared" si="43"/>
        <v>17297.666666666664</v>
      </c>
      <c r="AW114" s="75">
        <f t="shared" si="44"/>
        <v>33153.861111111109</v>
      </c>
      <c r="AX114" s="76">
        <f t="shared" si="45"/>
        <v>18739.138888888891</v>
      </c>
      <c r="AY114" s="81">
        <f t="shared" si="46"/>
        <v>11531.777777777777</v>
      </c>
      <c r="AZ114" s="77">
        <f t="shared" si="47"/>
        <v>44685.638888888891</v>
      </c>
      <c r="BA114" s="76">
        <f t="shared" si="48"/>
        <v>7207.3611111111095</v>
      </c>
    </row>
    <row r="115" spans="1:53" s="86" customFormat="1" x14ac:dyDescent="0.25">
      <c r="A115" s="64">
        <v>2</v>
      </c>
      <c r="B115" s="94" t="s">
        <v>142</v>
      </c>
      <c r="C115" s="94">
        <v>20</v>
      </c>
      <c r="D115" s="94" t="s">
        <v>57</v>
      </c>
      <c r="E115" s="95" t="s">
        <v>153</v>
      </c>
      <c r="F115" s="95" t="s">
        <v>144</v>
      </c>
      <c r="G115" s="94">
        <v>1698390</v>
      </c>
      <c r="H115" s="95" t="s">
        <v>60</v>
      </c>
      <c r="I115" s="95" t="s">
        <v>145</v>
      </c>
      <c r="J115" s="95"/>
      <c r="K115" s="68">
        <v>43143</v>
      </c>
      <c r="L115" s="68">
        <v>42398</v>
      </c>
      <c r="M115" s="68">
        <v>45320</v>
      </c>
      <c r="N115" s="68">
        <v>43313</v>
      </c>
      <c r="O115" s="149">
        <v>1</v>
      </c>
      <c r="P115" s="68"/>
      <c r="Q115" s="68" t="s">
        <v>270</v>
      </c>
      <c r="R115" s="69">
        <f t="shared" si="56"/>
        <v>0</v>
      </c>
      <c r="S115" s="95">
        <v>36</v>
      </c>
      <c r="T115" s="96">
        <v>51893</v>
      </c>
      <c r="U115" s="70">
        <v>2</v>
      </c>
      <c r="V115" s="70">
        <v>2019</v>
      </c>
      <c r="W115" s="69">
        <v>0</v>
      </c>
      <c r="X115" s="69">
        <v>0</v>
      </c>
      <c r="Y115" s="69">
        <f t="shared" si="51"/>
        <v>36</v>
      </c>
      <c r="Z115" s="69">
        <f t="shared" si="39"/>
        <v>23</v>
      </c>
      <c r="AA115" s="69">
        <f t="shared" si="40"/>
        <v>13</v>
      </c>
      <c r="AB115" s="69">
        <f t="shared" si="41"/>
        <v>27</v>
      </c>
      <c r="AC115" s="69">
        <f t="shared" si="49"/>
        <v>9</v>
      </c>
      <c r="AD115" s="69">
        <f t="shared" si="52"/>
        <v>1441.4722222222222</v>
      </c>
      <c r="AE115" s="72">
        <v>0</v>
      </c>
      <c r="AF115" s="73">
        <f t="shared" si="29"/>
        <v>0</v>
      </c>
      <c r="AG115" s="73">
        <f t="shared" si="30"/>
        <v>0</v>
      </c>
      <c r="AH115" s="72">
        <f t="shared" si="31"/>
        <v>51893</v>
      </c>
      <c r="AI115" s="74">
        <f t="shared" si="42"/>
        <v>15856.194444444443</v>
      </c>
      <c r="AJ115" s="90">
        <f t="shared" si="32"/>
        <v>15856.194444444443</v>
      </c>
      <c r="AK115" s="76">
        <f t="shared" si="33"/>
        <v>36036.805555555555</v>
      </c>
      <c r="AL115" s="79"/>
      <c r="AM115" s="97">
        <f t="shared" si="53"/>
        <v>17297.666666666664</v>
      </c>
      <c r="AN115" s="97">
        <f t="shared" si="54"/>
        <v>17297.666666666664</v>
      </c>
      <c r="AO115" s="97">
        <f t="shared" si="55"/>
        <v>1441.4722222222222</v>
      </c>
      <c r="AP115" s="97"/>
      <c r="AV115" s="81">
        <f t="shared" si="43"/>
        <v>17297.666666666664</v>
      </c>
      <c r="AW115" s="75">
        <f t="shared" si="44"/>
        <v>33153.861111111109</v>
      </c>
      <c r="AX115" s="76">
        <f t="shared" si="45"/>
        <v>18739.138888888891</v>
      </c>
      <c r="AY115" s="81">
        <f t="shared" si="46"/>
        <v>11531.777777777777</v>
      </c>
      <c r="AZ115" s="77">
        <f t="shared" si="47"/>
        <v>44685.638888888891</v>
      </c>
      <c r="BA115" s="76">
        <f t="shared" si="48"/>
        <v>7207.3611111111095</v>
      </c>
    </row>
    <row r="116" spans="1:53" s="86" customFormat="1" x14ac:dyDescent="0.25">
      <c r="A116" s="64">
        <v>2</v>
      </c>
      <c r="B116" s="94" t="s">
        <v>142</v>
      </c>
      <c r="C116" s="94">
        <v>20</v>
      </c>
      <c r="D116" s="94" t="s">
        <v>57</v>
      </c>
      <c r="E116" s="95" t="s">
        <v>153</v>
      </c>
      <c r="F116" s="95" t="s">
        <v>144</v>
      </c>
      <c r="G116" s="94">
        <v>1698390</v>
      </c>
      <c r="H116" s="95" t="s">
        <v>60</v>
      </c>
      <c r="I116" s="95" t="s">
        <v>145</v>
      </c>
      <c r="J116" s="95"/>
      <c r="K116" s="68">
        <v>43143</v>
      </c>
      <c r="L116" s="68">
        <v>42398</v>
      </c>
      <c r="M116" s="68">
        <v>45320</v>
      </c>
      <c r="N116" s="68">
        <v>43313</v>
      </c>
      <c r="O116" s="149">
        <v>1</v>
      </c>
      <c r="P116" s="68"/>
      <c r="Q116" s="68" t="s">
        <v>270</v>
      </c>
      <c r="R116" s="69">
        <f t="shared" si="56"/>
        <v>0</v>
      </c>
      <c r="S116" s="95">
        <v>36</v>
      </c>
      <c r="T116" s="96">
        <v>51893</v>
      </c>
      <c r="U116" s="70">
        <v>2</v>
      </c>
      <c r="V116" s="70">
        <v>2019</v>
      </c>
      <c r="W116" s="69">
        <v>0</v>
      </c>
      <c r="X116" s="69">
        <v>0</v>
      </c>
      <c r="Y116" s="69">
        <f t="shared" si="51"/>
        <v>36</v>
      </c>
      <c r="Z116" s="69">
        <f t="shared" si="39"/>
        <v>23</v>
      </c>
      <c r="AA116" s="69">
        <f t="shared" si="40"/>
        <v>13</v>
      </c>
      <c r="AB116" s="69">
        <f t="shared" si="41"/>
        <v>27</v>
      </c>
      <c r="AC116" s="69">
        <f t="shared" si="49"/>
        <v>9</v>
      </c>
      <c r="AD116" s="69">
        <f t="shared" si="52"/>
        <v>1441.4722222222222</v>
      </c>
      <c r="AE116" s="72">
        <v>0</v>
      </c>
      <c r="AF116" s="73">
        <f t="shared" si="29"/>
        <v>0</v>
      </c>
      <c r="AG116" s="73">
        <f t="shared" si="30"/>
        <v>0</v>
      </c>
      <c r="AH116" s="72">
        <f t="shared" si="31"/>
        <v>51893</v>
      </c>
      <c r="AI116" s="74">
        <f t="shared" si="42"/>
        <v>15856.194444444443</v>
      </c>
      <c r="AJ116" s="90">
        <f t="shared" si="32"/>
        <v>15856.194444444443</v>
      </c>
      <c r="AK116" s="76">
        <f t="shared" si="33"/>
        <v>36036.805555555555</v>
      </c>
      <c r="AL116" s="79"/>
      <c r="AM116" s="97">
        <f t="shared" si="53"/>
        <v>17297.666666666664</v>
      </c>
      <c r="AN116" s="97">
        <f t="shared" si="54"/>
        <v>17297.666666666664</v>
      </c>
      <c r="AO116" s="97">
        <f t="shared" si="55"/>
        <v>1441.4722222222222</v>
      </c>
      <c r="AP116" s="97"/>
      <c r="AV116" s="81">
        <f t="shared" si="43"/>
        <v>17297.666666666664</v>
      </c>
      <c r="AW116" s="75">
        <f t="shared" si="44"/>
        <v>33153.861111111109</v>
      </c>
      <c r="AX116" s="76">
        <f t="shared" si="45"/>
        <v>18739.138888888891</v>
      </c>
      <c r="AY116" s="81">
        <f t="shared" si="46"/>
        <v>11531.777777777777</v>
      </c>
      <c r="AZ116" s="77">
        <f t="shared" si="47"/>
        <v>44685.638888888891</v>
      </c>
      <c r="BA116" s="76">
        <f t="shared" si="48"/>
        <v>7207.3611111111095</v>
      </c>
    </row>
    <row r="117" spans="1:53" s="86" customFormat="1" x14ac:dyDescent="0.25">
      <c r="A117" s="64">
        <v>2</v>
      </c>
      <c r="B117" s="94" t="s">
        <v>142</v>
      </c>
      <c r="C117" s="94">
        <v>20</v>
      </c>
      <c r="D117" s="94" t="s">
        <v>57</v>
      </c>
      <c r="E117" s="95" t="s">
        <v>153</v>
      </c>
      <c r="F117" s="95" t="s">
        <v>144</v>
      </c>
      <c r="G117" s="94">
        <v>1698390</v>
      </c>
      <c r="H117" s="95" t="s">
        <v>60</v>
      </c>
      <c r="I117" s="95" t="s">
        <v>145</v>
      </c>
      <c r="J117" s="95"/>
      <c r="K117" s="68">
        <v>43143</v>
      </c>
      <c r="L117" s="68">
        <v>42398</v>
      </c>
      <c r="M117" s="68">
        <v>45320</v>
      </c>
      <c r="N117" s="68">
        <v>43313</v>
      </c>
      <c r="O117" s="149">
        <v>1</v>
      </c>
      <c r="P117" s="68"/>
      <c r="Q117" s="68" t="s">
        <v>270</v>
      </c>
      <c r="R117" s="69">
        <f t="shared" si="56"/>
        <v>0</v>
      </c>
      <c r="S117" s="95">
        <v>36</v>
      </c>
      <c r="T117" s="96">
        <v>51893</v>
      </c>
      <c r="U117" s="70">
        <v>2</v>
      </c>
      <c r="V117" s="70">
        <v>2019</v>
      </c>
      <c r="W117" s="69">
        <v>0</v>
      </c>
      <c r="X117" s="69">
        <v>0</v>
      </c>
      <c r="Y117" s="69">
        <f t="shared" si="51"/>
        <v>36</v>
      </c>
      <c r="Z117" s="69">
        <f t="shared" si="39"/>
        <v>23</v>
      </c>
      <c r="AA117" s="69">
        <f t="shared" si="40"/>
        <v>13</v>
      </c>
      <c r="AB117" s="69">
        <f t="shared" si="41"/>
        <v>27</v>
      </c>
      <c r="AC117" s="69">
        <f t="shared" si="49"/>
        <v>9</v>
      </c>
      <c r="AD117" s="69">
        <f t="shared" si="52"/>
        <v>1441.4722222222222</v>
      </c>
      <c r="AE117" s="72">
        <v>0</v>
      </c>
      <c r="AF117" s="73">
        <f t="shared" si="29"/>
        <v>0</v>
      </c>
      <c r="AG117" s="73">
        <f t="shared" si="30"/>
        <v>0</v>
      </c>
      <c r="AH117" s="72">
        <f t="shared" si="31"/>
        <v>51893</v>
      </c>
      <c r="AI117" s="74">
        <f t="shared" si="42"/>
        <v>15856.194444444443</v>
      </c>
      <c r="AJ117" s="90">
        <f t="shared" si="32"/>
        <v>15856.194444444443</v>
      </c>
      <c r="AK117" s="76">
        <f t="shared" si="33"/>
        <v>36036.805555555555</v>
      </c>
      <c r="AL117" s="79"/>
      <c r="AM117" s="97">
        <f t="shared" si="53"/>
        <v>17297.666666666664</v>
      </c>
      <c r="AN117" s="97">
        <f t="shared" si="54"/>
        <v>17297.666666666664</v>
      </c>
      <c r="AO117" s="97">
        <f t="shared" si="55"/>
        <v>1441.4722222222222</v>
      </c>
      <c r="AP117" s="97"/>
      <c r="AV117" s="81">
        <f t="shared" si="43"/>
        <v>17297.666666666664</v>
      </c>
      <c r="AW117" s="75">
        <f t="shared" si="44"/>
        <v>33153.861111111109</v>
      </c>
      <c r="AX117" s="76">
        <f t="shared" si="45"/>
        <v>18739.138888888891</v>
      </c>
      <c r="AY117" s="81">
        <f t="shared" si="46"/>
        <v>11531.777777777777</v>
      </c>
      <c r="AZ117" s="77">
        <f t="shared" si="47"/>
        <v>44685.638888888891</v>
      </c>
      <c r="BA117" s="76">
        <f t="shared" si="48"/>
        <v>7207.3611111111095</v>
      </c>
    </row>
    <row r="118" spans="1:53" s="86" customFormat="1" x14ac:dyDescent="0.25">
      <c r="A118" s="64">
        <v>2</v>
      </c>
      <c r="B118" s="94" t="s">
        <v>142</v>
      </c>
      <c r="C118" s="94">
        <v>20</v>
      </c>
      <c r="D118" s="94" t="s">
        <v>57</v>
      </c>
      <c r="E118" s="95" t="s">
        <v>153</v>
      </c>
      <c r="F118" s="95" t="s">
        <v>144</v>
      </c>
      <c r="G118" s="94">
        <v>1698390</v>
      </c>
      <c r="H118" s="95" t="s">
        <v>60</v>
      </c>
      <c r="I118" s="95" t="s">
        <v>145</v>
      </c>
      <c r="J118" s="95"/>
      <c r="K118" s="68">
        <v>43143</v>
      </c>
      <c r="L118" s="68">
        <v>42398</v>
      </c>
      <c r="M118" s="68">
        <v>45320</v>
      </c>
      <c r="N118" s="68">
        <v>43313</v>
      </c>
      <c r="O118" s="149">
        <v>1</v>
      </c>
      <c r="P118" s="68"/>
      <c r="Q118" s="68" t="s">
        <v>270</v>
      </c>
      <c r="R118" s="69">
        <f t="shared" si="56"/>
        <v>0</v>
      </c>
      <c r="S118" s="95">
        <v>36</v>
      </c>
      <c r="T118" s="96">
        <v>51893</v>
      </c>
      <c r="U118" s="70">
        <v>2</v>
      </c>
      <c r="V118" s="70">
        <v>2019</v>
      </c>
      <c r="W118" s="69">
        <v>0</v>
      </c>
      <c r="X118" s="69">
        <v>0</v>
      </c>
      <c r="Y118" s="69">
        <f t="shared" si="51"/>
        <v>36</v>
      </c>
      <c r="Z118" s="69">
        <f t="shared" si="39"/>
        <v>23</v>
      </c>
      <c r="AA118" s="69">
        <f t="shared" si="40"/>
        <v>13</v>
      </c>
      <c r="AB118" s="69">
        <f t="shared" si="41"/>
        <v>27</v>
      </c>
      <c r="AC118" s="69">
        <f t="shared" si="49"/>
        <v>9</v>
      </c>
      <c r="AD118" s="69">
        <f t="shared" si="52"/>
        <v>1441.4722222222222</v>
      </c>
      <c r="AE118" s="72">
        <v>0</v>
      </c>
      <c r="AF118" s="73">
        <f t="shared" si="29"/>
        <v>0</v>
      </c>
      <c r="AG118" s="73">
        <f t="shared" si="30"/>
        <v>0</v>
      </c>
      <c r="AH118" s="72">
        <f t="shared" si="31"/>
        <v>51893</v>
      </c>
      <c r="AI118" s="74">
        <f t="shared" si="42"/>
        <v>15856.194444444443</v>
      </c>
      <c r="AJ118" s="90">
        <f t="shared" si="32"/>
        <v>15856.194444444443</v>
      </c>
      <c r="AK118" s="76">
        <f t="shared" si="33"/>
        <v>36036.805555555555</v>
      </c>
      <c r="AL118" s="79"/>
      <c r="AM118" s="97">
        <f t="shared" si="53"/>
        <v>17297.666666666664</v>
      </c>
      <c r="AN118" s="97">
        <f t="shared" si="54"/>
        <v>17297.666666666664</v>
      </c>
      <c r="AO118" s="97">
        <f t="shared" si="55"/>
        <v>1441.4722222222222</v>
      </c>
      <c r="AP118" s="97"/>
      <c r="AV118" s="81">
        <f t="shared" si="43"/>
        <v>17297.666666666664</v>
      </c>
      <c r="AW118" s="75">
        <f t="shared" si="44"/>
        <v>33153.861111111109</v>
      </c>
      <c r="AX118" s="76">
        <f t="shared" si="45"/>
        <v>18739.138888888891</v>
      </c>
      <c r="AY118" s="81">
        <f t="shared" si="46"/>
        <v>11531.777777777777</v>
      </c>
      <c r="AZ118" s="77">
        <f t="shared" si="47"/>
        <v>44685.638888888891</v>
      </c>
      <c r="BA118" s="76">
        <f t="shared" si="48"/>
        <v>7207.3611111111095</v>
      </c>
    </row>
    <row r="119" spans="1:53" s="86" customFormat="1" x14ac:dyDescent="0.25">
      <c r="A119" s="64">
        <v>2</v>
      </c>
      <c r="B119" s="94" t="s">
        <v>142</v>
      </c>
      <c r="C119" s="94">
        <v>20</v>
      </c>
      <c r="D119" s="94" t="s">
        <v>57</v>
      </c>
      <c r="E119" s="95" t="s">
        <v>153</v>
      </c>
      <c r="F119" s="95" t="s">
        <v>144</v>
      </c>
      <c r="G119" s="94">
        <v>1698390</v>
      </c>
      <c r="H119" s="95" t="s">
        <v>60</v>
      </c>
      <c r="I119" s="95" t="s">
        <v>145</v>
      </c>
      <c r="J119" s="95"/>
      <c r="K119" s="68">
        <v>43143</v>
      </c>
      <c r="L119" s="68">
        <v>42398</v>
      </c>
      <c r="M119" s="68">
        <v>45320</v>
      </c>
      <c r="N119" s="68">
        <v>43313</v>
      </c>
      <c r="O119" s="149">
        <v>1</v>
      </c>
      <c r="P119" s="68"/>
      <c r="Q119" s="68" t="s">
        <v>270</v>
      </c>
      <c r="R119" s="69">
        <f t="shared" si="56"/>
        <v>0</v>
      </c>
      <c r="S119" s="95">
        <v>36</v>
      </c>
      <c r="T119" s="96">
        <v>51893</v>
      </c>
      <c r="U119" s="70">
        <v>2</v>
      </c>
      <c r="V119" s="70">
        <v>2019</v>
      </c>
      <c r="W119" s="69">
        <v>0</v>
      </c>
      <c r="X119" s="69">
        <v>0</v>
      </c>
      <c r="Y119" s="69">
        <f t="shared" si="51"/>
        <v>36</v>
      </c>
      <c r="Z119" s="69">
        <f t="shared" si="39"/>
        <v>23</v>
      </c>
      <c r="AA119" s="69">
        <f t="shared" si="40"/>
        <v>13</v>
      </c>
      <c r="AB119" s="69">
        <f t="shared" si="41"/>
        <v>27</v>
      </c>
      <c r="AC119" s="69">
        <f t="shared" si="49"/>
        <v>9</v>
      </c>
      <c r="AD119" s="69">
        <f t="shared" si="52"/>
        <v>1441.4722222222222</v>
      </c>
      <c r="AE119" s="72">
        <v>0</v>
      </c>
      <c r="AF119" s="73">
        <f t="shared" si="29"/>
        <v>0</v>
      </c>
      <c r="AG119" s="73">
        <f t="shared" si="30"/>
        <v>0</v>
      </c>
      <c r="AH119" s="72">
        <f t="shared" si="31"/>
        <v>51893</v>
      </c>
      <c r="AI119" s="74">
        <f t="shared" si="42"/>
        <v>15856.194444444443</v>
      </c>
      <c r="AJ119" s="90">
        <f t="shared" si="32"/>
        <v>15856.194444444443</v>
      </c>
      <c r="AK119" s="76">
        <f t="shared" si="33"/>
        <v>36036.805555555555</v>
      </c>
      <c r="AL119" s="79"/>
      <c r="AM119" s="97">
        <f t="shared" si="53"/>
        <v>17297.666666666664</v>
      </c>
      <c r="AN119" s="97">
        <f t="shared" si="54"/>
        <v>17297.666666666664</v>
      </c>
      <c r="AO119" s="97">
        <f t="shared" si="55"/>
        <v>1441.4722222222222</v>
      </c>
      <c r="AP119" s="97"/>
      <c r="AV119" s="81">
        <f t="shared" si="43"/>
        <v>17297.666666666664</v>
      </c>
      <c r="AW119" s="75">
        <f t="shared" si="44"/>
        <v>33153.861111111109</v>
      </c>
      <c r="AX119" s="76">
        <f t="shared" si="45"/>
        <v>18739.138888888891</v>
      </c>
      <c r="AY119" s="81">
        <f t="shared" si="46"/>
        <v>11531.777777777777</v>
      </c>
      <c r="AZ119" s="77">
        <f t="shared" si="47"/>
        <v>44685.638888888891</v>
      </c>
      <c r="BA119" s="76">
        <f t="shared" si="48"/>
        <v>7207.3611111111095</v>
      </c>
    </row>
    <row r="120" spans="1:53" s="86" customFormat="1" x14ac:dyDescent="0.25">
      <c r="A120" s="64">
        <v>2</v>
      </c>
      <c r="B120" s="94" t="s">
        <v>142</v>
      </c>
      <c r="C120" s="94">
        <v>20</v>
      </c>
      <c r="D120" s="94" t="s">
        <v>57</v>
      </c>
      <c r="E120" s="95" t="s">
        <v>153</v>
      </c>
      <c r="F120" s="95" t="s">
        <v>144</v>
      </c>
      <c r="G120" s="94">
        <v>1698390</v>
      </c>
      <c r="H120" s="95" t="s">
        <v>60</v>
      </c>
      <c r="I120" s="95" t="s">
        <v>145</v>
      </c>
      <c r="J120" s="82"/>
      <c r="K120" s="84">
        <v>43143</v>
      </c>
      <c r="L120" s="68">
        <v>42398</v>
      </c>
      <c r="M120" s="68">
        <v>45320</v>
      </c>
      <c r="N120" s="68">
        <v>43313</v>
      </c>
      <c r="O120" s="149">
        <v>1</v>
      </c>
      <c r="P120" s="68"/>
      <c r="Q120" s="68" t="s">
        <v>270</v>
      </c>
      <c r="R120" s="69">
        <f t="shared" si="56"/>
        <v>0</v>
      </c>
      <c r="S120" s="95">
        <v>36</v>
      </c>
      <c r="T120" s="85">
        <v>51893</v>
      </c>
      <c r="U120" s="70">
        <v>2</v>
      </c>
      <c r="V120" s="70">
        <v>2019</v>
      </c>
      <c r="W120" s="69">
        <v>0</v>
      </c>
      <c r="X120" s="69">
        <v>0</v>
      </c>
      <c r="Y120" s="69">
        <f t="shared" si="51"/>
        <v>36</v>
      </c>
      <c r="Z120" s="69">
        <f t="shared" si="39"/>
        <v>23</v>
      </c>
      <c r="AA120" s="69">
        <f t="shared" si="40"/>
        <v>13</v>
      </c>
      <c r="AB120" s="69">
        <f t="shared" si="41"/>
        <v>27</v>
      </c>
      <c r="AC120" s="69">
        <f t="shared" si="49"/>
        <v>9</v>
      </c>
      <c r="AD120" s="69">
        <f t="shared" si="52"/>
        <v>1441.4722222222222</v>
      </c>
      <c r="AE120" s="72">
        <v>0</v>
      </c>
      <c r="AF120" s="73">
        <f t="shared" si="29"/>
        <v>0</v>
      </c>
      <c r="AG120" s="73">
        <f t="shared" si="30"/>
        <v>0</v>
      </c>
      <c r="AH120" s="72">
        <f t="shared" si="31"/>
        <v>51893</v>
      </c>
      <c r="AI120" s="74">
        <f t="shared" si="42"/>
        <v>15856.194444444443</v>
      </c>
      <c r="AJ120" s="90">
        <f t="shared" si="32"/>
        <v>15856.194444444443</v>
      </c>
      <c r="AK120" s="76">
        <f t="shared" si="33"/>
        <v>36036.805555555555</v>
      </c>
      <c r="AL120" s="79"/>
      <c r="AM120" s="97">
        <f t="shared" si="53"/>
        <v>17297.666666666664</v>
      </c>
      <c r="AN120" s="97">
        <f t="shared" si="54"/>
        <v>17297.666666666664</v>
      </c>
      <c r="AO120" s="97">
        <f t="shared" si="55"/>
        <v>1441.4722222222222</v>
      </c>
      <c r="AP120" s="97"/>
      <c r="AV120" s="81">
        <f t="shared" si="43"/>
        <v>17297.666666666664</v>
      </c>
      <c r="AW120" s="75">
        <f t="shared" si="44"/>
        <v>33153.861111111109</v>
      </c>
      <c r="AX120" s="76">
        <f t="shared" si="45"/>
        <v>18739.138888888891</v>
      </c>
      <c r="AY120" s="81">
        <f t="shared" si="46"/>
        <v>11531.777777777777</v>
      </c>
      <c r="AZ120" s="77">
        <f t="shared" si="47"/>
        <v>44685.638888888891</v>
      </c>
      <c r="BA120" s="76">
        <f t="shared" si="48"/>
        <v>7207.3611111111095</v>
      </c>
    </row>
    <row r="121" spans="1:53" s="86" customFormat="1" x14ac:dyDescent="0.25">
      <c r="A121" s="64">
        <v>2</v>
      </c>
      <c r="B121" s="94" t="s">
        <v>142</v>
      </c>
      <c r="C121" s="94">
        <v>20</v>
      </c>
      <c r="D121" s="94" t="s">
        <v>57</v>
      </c>
      <c r="E121" s="95" t="s">
        <v>153</v>
      </c>
      <c r="F121" s="95" t="s">
        <v>144</v>
      </c>
      <c r="G121" s="94">
        <v>1698390</v>
      </c>
      <c r="H121" s="95" t="s">
        <v>60</v>
      </c>
      <c r="I121" s="95" t="s">
        <v>145</v>
      </c>
      <c r="J121" s="82"/>
      <c r="K121" s="84">
        <v>43143</v>
      </c>
      <c r="L121" s="68">
        <v>42398</v>
      </c>
      <c r="M121" s="68">
        <v>45320</v>
      </c>
      <c r="N121" s="68">
        <v>43313</v>
      </c>
      <c r="O121" s="149">
        <v>1</v>
      </c>
      <c r="P121" s="68"/>
      <c r="Q121" s="68" t="s">
        <v>270</v>
      </c>
      <c r="R121" s="69">
        <f t="shared" si="56"/>
        <v>0</v>
      </c>
      <c r="S121" s="95">
        <v>36</v>
      </c>
      <c r="T121" s="85">
        <v>51893</v>
      </c>
      <c r="U121" s="70">
        <v>2</v>
      </c>
      <c r="V121" s="70">
        <v>2019</v>
      </c>
      <c r="W121" s="69">
        <v>0</v>
      </c>
      <c r="X121" s="69">
        <v>0</v>
      </c>
      <c r="Y121" s="69">
        <f t="shared" si="51"/>
        <v>36</v>
      </c>
      <c r="Z121" s="69">
        <f t="shared" si="39"/>
        <v>23</v>
      </c>
      <c r="AA121" s="69">
        <f t="shared" si="40"/>
        <v>13</v>
      </c>
      <c r="AB121" s="69">
        <f t="shared" si="41"/>
        <v>27</v>
      </c>
      <c r="AC121" s="69">
        <f t="shared" si="49"/>
        <v>9</v>
      </c>
      <c r="AD121" s="69">
        <f t="shared" si="52"/>
        <v>1441.4722222222222</v>
      </c>
      <c r="AE121" s="72">
        <v>0</v>
      </c>
      <c r="AF121" s="73">
        <f t="shared" si="29"/>
        <v>0</v>
      </c>
      <c r="AG121" s="73">
        <f t="shared" si="30"/>
        <v>0</v>
      </c>
      <c r="AH121" s="72">
        <f t="shared" si="31"/>
        <v>51893</v>
      </c>
      <c r="AI121" s="74">
        <f t="shared" si="42"/>
        <v>15856.194444444443</v>
      </c>
      <c r="AJ121" s="90">
        <f t="shared" si="32"/>
        <v>15856.194444444443</v>
      </c>
      <c r="AK121" s="76">
        <f t="shared" si="33"/>
        <v>36036.805555555555</v>
      </c>
      <c r="AL121" s="79"/>
      <c r="AM121" s="97">
        <f t="shared" si="53"/>
        <v>17297.666666666664</v>
      </c>
      <c r="AN121" s="97">
        <f t="shared" si="54"/>
        <v>17297.666666666664</v>
      </c>
      <c r="AO121" s="97">
        <f t="shared" si="55"/>
        <v>1441.4722222222222</v>
      </c>
      <c r="AP121" s="97"/>
      <c r="AV121" s="81">
        <f t="shared" si="43"/>
        <v>17297.666666666664</v>
      </c>
      <c r="AW121" s="75">
        <f t="shared" si="44"/>
        <v>33153.861111111109</v>
      </c>
      <c r="AX121" s="76">
        <f t="shared" si="45"/>
        <v>18739.138888888891</v>
      </c>
      <c r="AY121" s="81">
        <f t="shared" si="46"/>
        <v>11531.777777777777</v>
      </c>
      <c r="AZ121" s="77">
        <f t="shared" si="47"/>
        <v>44685.638888888891</v>
      </c>
      <c r="BA121" s="76">
        <f t="shared" si="48"/>
        <v>7207.3611111111095</v>
      </c>
    </row>
    <row r="122" spans="1:53" s="86" customFormat="1" x14ac:dyDescent="0.25">
      <c r="A122" s="64">
        <v>2</v>
      </c>
      <c r="B122" s="94" t="s">
        <v>142</v>
      </c>
      <c r="C122" s="94">
        <v>20</v>
      </c>
      <c r="D122" s="94" t="s">
        <v>57</v>
      </c>
      <c r="E122" s="95" t="s">
        <v>153</v>
      </c>
      <c r="F122" s="95" t="s">
        <v>144</v>
      </c>
      <c r="G122" s="94">
        <v>1698390</v>
      </c>
      <c r="H122" s="95" t="s">
        <v>60</v>
      </c>
      <c r="I122" s="95" t="s">
        <v>145</v>
      </c>
      <c r="J122" s="82"/>
      <c r="K122" s="84">
        <v>43143</v>
      </c>
      <c r="L122" s="68">
        <v>42398</v>
      </c>
      <c r="M122" s="68">
        <v>45320</v>
      </c>
      <c r="N122" s="68">
        <v>43313</v>
      </c>
      <c r="O122" s="149">
        <v>1</v>
      </c>
      <c r="P122" s="68"/>
      <c r="Q122" s="68" t="s">
        <v>270</v>
      </c>
      <c r="R122" s="69">
        <f t="shared" si="56"/>
        <v>0</v>
      </c>
      <c r="S122" s="95">
        <v>36</v>
      </c>
      <c r="T122" s="85">
        <v>51893</v>
      </c>
      <c r="U122" s="70">
        <v>2</v>
      </c>
      <c r="V122" s="70">
        <v>2019</v>
      </c>
      <c r="W122" s="69">
        <v>0</v>
      </c>
      <c r="X122" s="69">
        <v>0</v>
      </c>
      <c r="Y122" s="69">
        <f t="shared" si="51"/>
        <v>36</v>
      </c>
      <c r="Z122" s="69">
        <f t="shared" si="39"/>
        <v>23</v>
      </c>
      <c r="AA122" s="69">
        <f t="shared" si="40"/>
        <v>13</v>
      </c>
      <c r="AB122" s="69">
        <f t="shared" si="41"/>
        <v>27</v>
      </c>
      <c r="AC122" s="69">
        <f t="shared" si="49"/>
        <v>9</v>
      </c>
      <c r="AD122" s="69">
        <f t="shared" si="52"/>
        <v>1441.4722222222222</v>
      </c>
      <c r="AE122" s="72">
        <v>0</v>
      </c>
      <c r="AF122" s="73">
        <f t="shared" si="29"/>
        <v>0</v>
      </c>
      <c r="AG122" s="73">
        <f t="shared" si="30"/>
        <v>0</v>
      </c>
      <c r="AH122" s="72">
        <f t="shared" si="31"/>
        <v>51893</v>
      </c>
      <c r="AI122" s="74">
        <f t="shared" si="42"/>
        <v>15856.194444444443</v>
      </c>
      <c r="AJ122" s="90">
        <f t="shared" si="32"/>
        <v>15856.194444444443</v>
      </c>
      <c r="AK122" s="76">
        <f t="shared" si="33"/>
        <v>36036.805555555555</v>
      </c>
      <c r="AL122" s="79"/>
      <c r="AM122" s="97">
        <f t="shared" si="53"/>
        <v>17297.666666666664</v>
      </c>
      <c r="AN122" s="97">
        <f t="shared" si="54"/>
        <v>17297.666666666664</v>
      </c>
      <c r="AO122" s="97">
        <f t="shared" si="55"/>
        <v>1441.4722222222222</v>
      </c>
      <c r="AP122" s="97"/>
      <c r="AV122" s="81">
        <f t="shared" si="43"/>
        <v>17297.666666666664</v>
      </c>
      <c r="AW122" s="75">
        <f t="shared" si="44"/>
        <v>33153.861111111109</v>
      </c>
      <c r="AX122" s="76">
        <f t="shared" si="45"/>
        <v>18739.138888888891</v>
      </c>
      <c r="AY122" s="81">
        <f t="shared" si="46"/>
        <v>11531.777777777777</v>
      </c>
      <c r="AZ122" s="77">
        <f t="shared" si="47"/>
        <v>44685.638888888891</v>
      </c>
      <c r="BA122" s="76">
        <f t="shared" si="48"/>
        <v>7207.3611111111095</v>
      </c>
    </row>
    <row r="123" spans="1:53" s="86" customFormat="1" x14ac:dyDescent="0.25">
      <c r="A123" s="64">
        <v>2</v>
      </c>
      <c r="B123" s="94" t="s">
        <v>142</v>
      </c>
      <c r="C123" s="94">
        <v>20</v>
      </c>
      <c r="D123" s="94" t="s">
        <v>57</v>
      </c>
      <c r="E123" s="95" t="s">
        <v>153</v>
      </c>
      <c r="F123" s="95" t="s">
        <v>144</v>
      </c>
      <c r="G123" s="94">
        <v>1698390</v>
      </c>
      <c r="H123" s="95" t="s">
        <v>60</v>
      </c>
      <c r="I123" s="95" t="s">
        <v>145</v>
      </c>
      <c r="J123" s="82"/>
      <c r="K123" s="84">
        <v>43143</v>
      </c>
      <c r="L123" s="68">
        <v>42398</v>
      </c>
      <c r="M123" s="68">
        <v>45320</v>
      </c>
      <c r="N123" s="68">
        <v>43313</v>
      </c>
      <c r="O123" s="149">
        <v>1</v>
      </c>
      <c r="P123" s="68"/>
      <c r="Q123" s="68" t="s">
        <v>270</v>
      </c>
      <c r="R123" s="69">
        <f t="shared" si="56"/>
        <v>0</v>
      </c>
      <c r="S123" s="95">
        <v>36</v>
      </c>
      <c r="T123" s="85">
        <v>51893</v>
      </c>
      <c r="U123" s="70">
        <v>2</v>
      </c>
      <c r="V123" s="70">
        <v>2019</v>
      </c>
      <c r="W123" s="69">
        <v>0</v>
      </c>
      <c r="X123" s="69">
        <v>0</v>
      </c>
      <c r="Y123" s="69">
        <f t="shared" si="51"/>
        <v>36</v>
      </c>
      <c r="Z123" s="69">
        <f t="shared" si="39"/>
        <v>23</v>
      </c>
      <c r="AA123" s="69">
        <f t="shared" si="40"/>
        <v>13</v>
      </c>
      <c r="AB123" s="69">
        <f t="shared" si="41"/>
        <v>27</v>
      </c>
      <c r="AC123" s="69">
        <f t="shared" si="49"/>
        <v>9</v>
      </c>
      <c r="AD123" s="69">
        <f t="shared" si="52"/>
        <v>1441.4722222222222</v>
      </c>
      <c r="AE123" s="72">
        <v>0</v>
      </c>
      <c r="AF123" s="73">
        <f t="shared" si="29"/>
        <v>0</v>
      </c>
      <c r="AG123" s="73">
        <f t="shared" si="30"/>
        <v>0</v>
      </c>
      <c r="AH123" s="72">
        <f t="shared" si="31"/>
        <v>51893</v>
      </c>
      <c r="AI123" s="74">
        <f t="shared" si="42"/>
        <v>15856.194444444443</v>
      </c>
      <c r="AJ123" s="90">
        <f t="shared" si="32"/>
        <v>15856.194444444443</v>
      </c>
      <c r="AK123" s="76">
        <f t="shared" si="33"/>
        <v>36036.805555555555</v>
      </c>
      <c r="AL123" s="79"/>
      <c r="AM123" s="97">
        <f t="shared" si="53"/>
        <v>17297.666666666664</v>
      </c>
      <c r="AN123" s="97">
        <f t="shared" si="54"/>
        <v>17297.666666666664</v>
      </c>
      <c r="AO123" s="97">
        <f t="shared" si="55"/>
        <v>1441.4722222222222</v>
      </c>
      <c r="AP123" s="97"/>
      <c r="AV123" s="81">
        <f t="shared" si="43"/>
        <v>17297.666666666664</v>
      </c>
      <c r="AW123" s="75">
        <f t="shared" si="44"/>
        <v>33153.861111111109</v>
      </c>
      <c r="AX123" s="76">
        <f t="shared" si="45"/>
        <v>18739.138888888891</v>
      </c>
      <c r="AY123" s="81">
        <f t="shared" si="46"/>
        <v>11531.777777777777</v>
      </c>
      <c r="AZ123" s="77">
        <f t="shared" si="47"/>
        <v>44685.638888888891</v>
      </c>
      <c r="BA123" s="76">
        <f t="shared" si="48"/>
        <v>7207.3611111111095</v>
      </c>
    </row>
    <row r="124" spans="1:53" s="86" customFormat="1" x14ac:dyDescent="0.25">
      <c r="A124" s="64">
        <v>2</v>
      </c>
      <c r="B124" s="94" t="s">
        <v>142</v>
      </c>
      <c r="C124" s="94">
        <v>20</v>
      </c>
      <c r="D124" s="94" t="s">
        <v>57</v>
      </c>
      <c r="E124" s="95" t="s">
        <v>153</v>
      </c>
      <c r="F124" s="95" t="s">
        <v>144</v>
      </c>
      <c r="G124" s="94">
        <v>1698390</v>
      </c>
      <c r="H124" s="95" t="s">
        <v>60</v>
      </c>
      <c r="I124" s="95" t="s">
        <v>145</v>
      </c>
      <c r="J124" s="82"/>
      <c r="K124" s="84">
        <v>43143</v>
      </c>
      <c r="L124" s="68">
        <v>42398</v>
      </c>
      <c r="M124" s="68">
        <v>45320</v>
      </c>
      <c r="N124" s="68">
        <v>43313</v>
      </c>
      <c r="O124" s="149">
        <v>1</v>
      </c>
      <c r="P124" s="68"/>
      <c r="Q124" s="68" t="s">
        <v>270</v>
      </c>
      <c r="R124" s="69">
        <f t="shared" si="56"/>
        <v>0</v>
      </c>
      <c r="S124" s="95">
        <v>36</v>
      </c>
      <c r="T124" s="85">
        <v>51893</v>
      </c>
      <c r="U124" s="70">
        <v>2</v>
      </c>
      <c r="V124" s="70">
        <v>2019</v>
      </c>
      <c r="W124" s="69">
        <v>0</v>
      </c>
      <c r="X124" s="69">
        <v>0</v>
      </c>
      <c r="Y124" s="69">
        <f t="shared" si="51"/>
        <v>36</v>
      </c>
      <c r="Z124" s="69">
        <f t="shared" si="39"/>
        <v>23</v>
      </c>
      <c r="AA124" s="69">
        <f t="shared" si="40"/>
        <v>13</v>
      </c>
      <c r="AB124" s="69">
        <f t="shared" si="41"/>
        <v>27</v>
      </c>
      <c r="AC124" s="69">
        <f t="shared" si="49"/>
        <v>9</v>
      </c>
      <c r="AD124" s="69">
        <f t="shared" si="52"/>
        <v>1441.4722222222222</v>
      </c>
      <c r="AE124" s="72">
        <v>0</v>
      </c>
      <c r="AF124" s="73">
        <f t="shared" si="29"/>
        <v>0</v>
      </c>
      <c r="AG124" s="73">
        <f t="shared" si="30"/>
        <v>0</v>
      </c>
      <c r="AH124" s="72">
        <f t="shared" si="31"/>
        <v>51893</v>
      </c>
      <c r="AI124" s="74">
        <f t="shared" si="42"/>
        <v>15856.194444444443</v>
      </c>
      <c r="AJ124" s="90">
        <f t="shared" si="32"/>
        <v>15856.194444444443</v>
      </c>
      <c r="AK124" s="76">
        <f t="shared" si="33"/>
        <v>36036.805555555555</v>
      </c>
      <c r="AL124" s="79"/>
      <c r="AM124" s="97">
        <f t="shared" si="53"/>
        <v>17297.666666666664</v>
      </c>
      <c r="AN124" s="97">
        <f t="shared" si="54"/>
        <v>17297.666666666664</v>
      </c>
      <c r="AO124" s="97">
        <f t="shared" si="55"/>
        <v>1441.4722222222222</v>
      </c>
      <c r="AP124" s="97"/>
      <c r="AV124" s="81">
        <f t="shared" si="43"/>
        <v>17297.666666666664</v>
      </c>
      <c r="AW124" s="75">
        <f t="shared" si="44"/>
        <v>33153.861111111109</v>
      </c>
      <c r="AX124" s="76">
        <f t="shared" si="45"/>
        <v>18739.138888888891</v>
      </c>
      <c r="AY124" s="81">
        <f t="shared" si="46"/>
        <v>11531.777777777777</v>
      </c>
      <c r="AZ124" s="77">
        <f t="shared" si="47"/>
        <v>44685.638888888891</v>
      </c>
      <c r="BA124" s="76">
        <f t="shared" si="48"/>
        <v>7207.3611111111095</v>
      </c>
    </row>
    <row r="125" spans="1:53" s="86" customFormat="1" x14ac:dyDescent="0.25">
      <c r="A125" s="64">
        <v>2</v>
      </c>
      <c r="B125" s="94" t="s">
        <v>142</v>
      </c>
      <c r="C125" s="94">
        <v>20</v>
      </c>
      <c r="D125" s="94" t="s">
        <v>57</v>
      </c>
      <c r="E125" s="95" t="s">
        <v>153</v>
      </c>
      <c r="F125" s="95" t="s">
        <v>144</v>
      </c>
      <c r="G125" s="94">
        <v>1698390</v>
      </c>
      <c r="H125" s="95" t="s">
        <v>60</v>
      </c>
      <c r="I125" s="95" t="s">
        <v>145</v>
      </c>
      <c r="J125" s="95"/>
      <c r="K125" s="68">
        <v>43143</v>
      </c>
      <c r="L125" s="68">
        <v>42398</v>
      </c>
      <c r="M125" s="68">
        <v>45320</v>
      </c>
      <c r="N125" s="68">
        <v>43313</v>
      </c>
      <c r="O125" s="149">
        <v>1</v>
      </c>
      <c r="P125" s="68"/>
      <c r="Q125" s="68" t="s">
        <v>270</v>
      </c>
      <c r="R125" s="69">
        <f t="shared" si="56"/>
        <v>0</v>
      </c>
      <c r="S125" s="95">
        <v>36</v>
      </c>
      <c r="T125" s="96">
        <v>51893</v>
      </c>
      <c r="U125" s="70">
        <v>2</v>
      </c>
      <c r="V125" s="70">
        <v>2019</v>
      </c>
      <c r="W125" s="69">
        <v>0</v>
      </c>
      <c r="X125" s="69">
        <v>0</v>
      </c>
      <c r="Y125" s="69">
        <f t="shared" si="51"/>
        <v>36</v>
      </c>
      <c r="Z125" s="69">
        <f t="shared" si="39"/>
        <v>23</v>
      </c>
      <c r="AA125" s="69">
        <f t="shared" si="40"/>
        <v>13</v>
      </c>
      <c r="AB125" s="69">
        <f t="shared" si="41"/>
        <v>27</v>
      </c>
      <c r="AC125" s="69">
        <f t="shared" si="49"/>
        <v>9</v>
      </c>
      <c r="AD125" s="69">
        <f t="shared" si="52"/>
        <v>1441.4722222222222</v>
      </c>
      <c r="AE125" s="72">
        <v>0</v>
      </c>
      <c r="AF125" s="73">
        <f t="shared" si="29"/>
        <v>0</v>
      </c>
      <c r="AG125" s="73">
        <f t="shared" si="30"/>
        <v>0</v>
      </c>
      <c r="AH125" s="72">
        <f t="shared" si="31"/>
        <v>51893</v>
      </c>
      <c r="AI125" s="74">
        <f t="shared" si="42"/>
        <v>15856.194444444443</v>
      </c>
      <c r="AJ125" s="90">
        <f t="shared" si="32"/>
        <v>15856.194444444443</v>
      </c>
      <c r="AK125" s="76">
        <f t="shared" si="33"/>
        <v>36036.805555555555</v>
      </c>
      <c r="AL125" s="79"/>
      <c r="AM125" s="97">
        <f t="shared" si="53"/>
        <v>17297.666666666664</v>
      </c>
      <c r="AN125" s="97">
        <f t="shared" si="54"/>
        <v>17297.666666666664</v>
      </c>
      <c r="AO125" s="97">
        <f t="shared" si="55"/>
        <v>1441.4722222222222</v>
      </c>
      <c r="AP125" s="97"/>
      <c r="AV125" s="81">
        <f t="shared" si="43"/>
        <v>17297.666666666664</v>
      </c>
      <c r="AW125" s="75">
        <f t="shared" si="44"/>
        <v>33153.861111111109</v>
      </c>
      <c r="AX125" s="76">
        <f t="shared" si="45"/>
        <v>18739.138888888891</v>
      </c>
      <c r="AY125" s="81">
        <f t="shared" si="46"/>
        <v>11531.777777777777</v>
      </c>
      <c r="AZ125" s="77">
        <f t="shared" si="47"/>
        <v>44685.638888888891</v>
      </c>
      <c r="BA125" s="76">
        <f t="shared" si="48"/>
        <v>7207.3611111111095</v>
      </c>
    </row>
    <row r="126" spans="1:53" s="86" customFormat="1" x14ac:dyDescent="0.25">
      <c r="A126" s="64">
        <v>2</v>
      </c>
      <c r="B126" s="94" t="s">
        <v>142</v>
      </c>
      <c r="C126" s="94">
        <v>20</v>
      </c>
      <c r="D126" s="94" t="s">
        <v>57</v>
      </c>
      <c r="E126" s="95" t="s">
        <v>154</v>
      </c>
      <c r="F126" s="95" t="s">
        <v>144</v>
      </c>
      <c r="G126" s="94">
        <v>1698390</v>
      </c>
      <c r="H126" s="95" t="s">
        <v>60</v>
      </c>
      <c r="I126" s="95" t="s">
        <v>145</v>
      </c>
      <c r="J126" s="82"/>
      <c r="K126" s="84">
        <v>43143</v>
      </c>
      <c r="L126" s="68">
        <v>42398</v>
      </c>
      <c r="M126" s="68">
        <v>45320</v>
      </c>
      <c r="N126" s="68">
        <v>43313</v>
      </c>
      <c r="O126" s="149">
        <v>1</v>
      </c>
      <c r="P126" s="68"/>
      <c r="Q126" s="68" t="s">
        <v>270</v>
      </c>
      <c r="R126" s="69">
        <f t="shared" si="56"/>
        <v>0</v>
      </c>
      <c r="S126" s="95">
        <v>36</v>
      </c>
      <c r="T126" s="96">
        <v>480228</v>
      </c>
      <c r="U126" s="70">
        <v>2</v>
      </c>
      <c r="V126" s="70">
        <v>2019</v>
      </c>
      <c r="W126" s="69">
        <v>0</v>
      </c>
      <c r="X126" s="69">
        <v>0</v>
      </c>
      <c r="Y126" s="69">
        <f t="shared" si="51"/>
        <v>36</v>
      </c>
      <c r="Z126" s="69">
        <f t="shared" si="39"/>
        <v>23</v>
      </c>
      <c r="AA126" s="69">
        <f t="shared" si="40"/>
        <v>13</v>
      </c>
      <c r="AB126" s="69">
        <f t="shared" si="41"/>
        <v>27</v>
      </c>
      <c r="AC126" s="69">
        <f t="shared" si="49"/>
        <v>9</v>
      </c>
      <c r="AD126" s="69">
        <f t="shared" si="52"/>
        <v>13339.666666666666</v>
      </c>
      <c r="AE126" s="72">
        <v>0</v>
      </c>
      <c r="AF126" s="73">
        <f t="shared" si="29"/>
        <v>0</v>
      </c>
      <c r="AG126" s="73">
        <f t="shared" si="30"/>
        <v>0</v>
      </c>
      <c r="AH126" s="72">
        <f t="shared" si="31"/>
        <v>480228</v>
      </c>
      <c r="AI126" s="74">
        <f t="shared" si="42"/>
        <v>146736.33333333331</v>
      </c>
      <c r="AJ126" s="90">
        <f t="shared" si="32"/>
        <v>146736.33333333331</v>
      </c>
      <c r="AK126" s="76">
        <f t="shared" si="33"/>
        <v>333491.66666666669</v>
      </c>
      <c r="AL126" s="79"/>
      <c r="AM126" s="97">
        <f t="shared" si="53"/>
        <v>160076</v>
      </c>
      <c r="AN126" s="97">
        <f t="shared" si="54"/>
        <v>160076</v>
      </c>
      <c r="AO126" s="97">
        <f t="shared" si="55"/>
        <v>13339.666666666666</v>
      </c>
      <c r="AP126" s="97"/>
      <c r="AV126" s="81">
        <f t="shared" si="43"/>
        <v>160076</v>
      </c>
      <c r="AW126" s="75">
        <f t="shared" si="44"/>
        <v>306812.33333333331</v>
      </c>
      <c r="AX126" s="76">
        <f t="shared" si="45"/>
        <v>173415.66666666669</v>
      </c>
      <c r="AY126" s="81">
        <f t="shared" si="46"/>
        <v>106717.33333333333</v>
      </c>
      <c r="AZ126" s="77">
        <f t="shared" si="47"/>
        <v>413529.66666666663</v>
      </c>
      <c r="BA126" s="76">
        <f t="shared" si="48"/>
        <v>66698.333333333372</v>
      </c>
    </row>
    <row r="127" spans="1:53" s="86" customFormat="1" x14ac:dyDescent="0.25">
      <c r="A127" s="64">
        <v>2</v>
      </c>
      <c r="B127" s="94" t="s">
        <v>142</v>
      </c>
      <c r="C127" s="94">
        <v>20</v>
      </c>
      <c r="D127" s="94" t="s">
        <v>57</v>
      </c>
      <c r="E127" s="95" t="s">
        <v>155</v>
      </c>
      <c r="F127" s="95" t="s">
        <v>144</v>
      </c>
      <c r="G127" s="94">
        <v>1698390</v>
      </c>
      <c r="H127" s="95" t="s">
        <v>60</v>
      </c>
      <c r="I127" s="95" t="s">
        <v>145</v>
      </c>
      <c r="J127" s="95"/>
      <c r="K127" s="68">
        <v>43143</v>
      </c>
      <c r="L127" s="68">
        <v>42398</v>
      </c>
      <c r="M127" s="68">
        <v>45320</v>
      </c>
      <c r="N127" s="68">
        <v>43313</v>
      </c>
      <c r="O127" s="149">
        <v>1</v>
      </c>
      <c r="P127" s="68"/>
      <c r="Q127" s="68" t="s">
        <v>270</v>
      </c>
      <c r="R127" s="69">
        <f t="shared" si="56"/>
        <v>0</v>
      </c>
      <c r="S127" s="95">
        <v>36</v>
      </c>
      <c r="T127" s="96">
        <v>492479</v>
      </c>
      <c r="U127" s="70">
        <v>2</v>
      </c>
      <c r="V127" s="70">
        <v>2019</v>
      </c>
      <c r="W127" s="69">
        <v>0</v>
      </c>
      <c r="X127" s="69">
        <v>0</v>
      </c>
      <c r="Y127" s="69">
        <f t="shared" si="51"/>
        <v>36</v>
      </c>
      <c r="Z127" s="69">
        <f t="shared" si="39"/>
        <v>23</v>
      </c>
      <c r="AA127" s="69">
        <f t="shared" si="40"/>
        <v>13</v>
      </c>
      <c r="AB127" s="69">
        <f t="shared" si="41"/>
        <v>27</v>
      </c>
      <c r="AC127" s="69">
        <f t="shared" si="49"/>
        <v>9</v>
      </c>
      <c r="AD127" s="69">
        <f t="shared" si="52"/>
        <v>13679.972222222223</v>
      </c>
      <c r="AE127" s="72">
        <v>0</v>
      </c>
      <c r="AF127" s="73">
        <f t="shared" si="29"/>
        <v>0</v>
      </c>
      <c r="AG127" s="73">
        <f t="shared" si="30"/>
        <v>0</v>
      </c>
      <c r="AH127" s="72">
        <f t="shared" si="31"/>
        <v>492479</v>
      </c>
      <c r="AI127" s="74">
        <f t="shared" si="42"/>
        <v>150479.69444444444</v>
      </c>
      <c r="AJ127" s="90">
        <f t="shared" si="32"/>
        <v>150479.69444444444</v>
      </c>
      <c r="AK127" s="76">
        <f t="shared" si="33"/>
        <v>341999.30555555556</v>
      </c>
      <c r="AL127" s="79"/>
      <c r="AM127" s="97">
        <f t="shared" si="53"/>
        <v>164159.66666666669</v>
      </c>
      <c r="AN127" s="97">
        <f t="shared" si="54"/>
        <v>164159.66666666669</v>
      </c>
      <c r="AO127" s="97">
        <f t="shared" si="55"/>
        <v>13679.972222222223</v>
      </c>
      <c r="AP127" s="97"/>
      <c r="AV127" s="81">
        <f t="shared" si="43"/>
        <v>164159.66666666669</v>
      </c>
      <c r="AW127" s="75">
        <f t="shared" si="44"/>
        <v>314639.36111111112</v>
      </c>
      <c r="AX127" s="76">
        <f t="shared" si="45"/>
        <v>177839.63888888888</v>
      </c>
      <c r="AY127" s="81">
        <f t="shared" si="46"/>
        <v>109439.77777777778</v>
      </c>
      <c r="AZ127" s="77">
        <f t="shared" si="47"/>
        <v>424079.13888888888</v>
      </c>
      <c r="BA127" s="76">
        <f t="shared" si="48"/>
        <v>68399.861111111124</v>
      </c>
    </row>
    <row r="128" spans="1:53" s="86" customFormat="1" x14ac:dyDescent="0.25">
      <c r="A128" s="64">
        <v>2</v>
      </c>
      <c r="B128" s="94" t="s">
        <v>142</v>
      </c>
      <c r="C128" s="94">
        <v>20</v>
      </c>
      <c r="D128" s="94" t="s">
        <v>57</v>
      </c>
      <c r="E128" s="95" t="s">
        <v>155</v>
      </c>
      <c r="F128" s="95" t="s">
        <v>144</v>
      </c>
      <c r="G128" s="94">
        <v>1698390</v>
      </c>
      <c r="H128" s="95" t="s">
        <v>60</v>
      </c>
      <c r="I128" s="95" t="s">
        <v>145</v>
      </c>
      <c r="J128" s="95"/>
      <c r="K128" s="68">
        <v>43143</v>
      </c>
      <c r="L128" s="68">
        <v>42398</v>
      </c>
      <c r="M128" s="68">
        <v>45320</v>
      </c>
      <c r="N128" s="68">
        <v>43313</v>
      </c>
      <c r="O128" s="149">
        <v>1</v>
      </c>
      <c r="P128" s="68"/>
      <c r="Q128" s="68" t="s">
        <v>270</v>
      </c>
      <c r="R128" s="69">
        <f t="shared" si="56"/>
        <v>0</v>
      </c>
      <c r="S128" s="95">
        <v>36</v>
      </c>
      <c r="T128" s="96">
        <v>492479</v>
      </c>
      <c r="U128" s="70">
        <v>2</v>
      </c>
      <c r="V128" s="70">
        <v>2019</v>
      </c>
      <c r="W128" s="69">
        <v>0</v>
      </c>
      <c r="X128" s="69">
        <v>0</v>
      </c>
      <c r="Y128" s="69">
        <f t="shared" si="51"/>
        <v>36</v>
      </c>
      <c r="Z128" s="69">
        <f t="shared" si="39"/>
        <v>23</v>
      </c>
      <c r="AA128" s="69">
        <f t="shared" si="40"/>
        <v>13</v>
      </c>
      <c r="AB128" s="69">
        <f t="shared" si="41"/>
        <v>27</v>
      </c>
      <c r="AC128" s="69">
        <f t="shared" si="49"/>
        <v>9</v>
      </c>
      <c r="AD128" s="69">
        <f t="shared" si="52"/>
        <v>13679.972222222223</v>
      </c>
      <c r="AE128" s="72">
        <v>0</v>
      </c>
      <c r="AF128" s="73">
        <f t="shared" si="29"/>
        <v>0</v>
      </c>
      <c r="AG128" s="73">
        <f t="shared" si="30"/>
        <v>0</v>
      </c>
      <c r="AH128" s="72">
        <f t="shared" si="31"/>
        <v>492479</v>
      </c>
      <c r="AI128" s="74">
        <f t="shared" si="42"/>
        <v>150479.69444444444</v>
      </c>
      <c r="AJ128" s="90">
        <f t="shared" si="32"/>
        <v>150479.69444444444</v>
      </c>
      <c r="AK128" s="76">
        <f t="shared" si="33"/>
        <v>341999.30555555556</v>
      </c>
      <c r="AL128" s="79"/>
      <c r="AM128" s="97">
        <f t="shared" si="53"/>
        <v>164159.66666666669</v>
      </c>
      <c r="AN128" s="97">
        <f t="shared" si="54"/>
        <v>164159.66666666669</v>
      </c>
      <c r="AO128" s="97">
        <f t="shared" si="55"/>
        <v>13679.972222222223</v>
      </c>
      <c r="AP128" s="97"/>
      <c r="AV128" s="81">
        <f t="shared" si="43"/>
        <v>164159.66666666669</v>
      </c>
      <c r="AW128" s="75">
        <f t="shared" si="44"/>
        <v>314639.36111111112</v>
      </c>
      <c r="AX128" s="76">
        <f t="shared" si="45"/>
        <v>177839.63888888888</v>
      </c>
      <c r="AY128" s="81">
        <f t="shared" si="46"/>
        <v>109439.77777777778</v>
      </c>
      <c r="AZ128" s="77">
        <f t="shared" si="47"/>
        <v>424079.13888888888</v>
      </c>
      <c r="BA128" s="76">
        <f t="shared" si="48"/>
        <v>68399.861111111124</v>
      </c>
    </row>
    <row r="129" spans="1:53" s="86" customFormat="1" x14ac:dyDescent="0.25">
      <c r="A129" s="64">
        <v>2</v>
      </c>
      <c r="B129" s="94" t="s">
        <v>142</v>
      </c>
      <c r="C129" s="94">
        <v>20</v>
      </c>
      <c r="D129" s="94" t="s">
        <v>57</v>
      </c>
      <c r="E129" s="95" t="s">
        <v>155</v>
      </c>
      <c r="F129" s="95" t="s">
        <v>144</v>
      </c>
      <c r="G129" s="94">
        <v>1698390</v>
      </c>
      <c r="H129" s="95" t="s">
        <v>60</v>
      </c>
      <c r="I129" s="95" t="s">
        <v>145</v>
      </c>
      <c r="J129" s="95"/>
      <c r="K129" s="68">
        <v>43143</v>
      </c>
      <c r="L129" s="68">
        <v>42398</v>
      </c>
      <c r="M129" s="68">
        <v>45320</v>
      </c>
      <c r="N129" s="68">
        <v>43313</v>
      </c>
      <c r="O129" s="149">
        <v>1</v>
      </c>
      <c r="P129" s="68"/>
      <c r="Q129" s="68" t="s">
        <v>270</v>
      </c>
      <c r="R129" s="69">
        <f t="shared" si="56"/>
        <v>0</v>
      </c>
      <c r="S129" s="95">
        <v>36</v>
      </c>
      <c r="T129" s="96">
        <v>492479</v>
      </c>
      <c r="U129" s="70">
        <v>2</v>
      </c>
      <c r="V129" s="70">
        <v>2019</v>
      </c>
      <c r="W129" s="69">
        <v>0</v>
      </c>
      <c r="X129" s="69">
        <v>0</v>
      </c>
      <c r="Y129" s="69">
        <f t="shared" si="51"/>
        <v>36</v>
      </c>
      <c r="Z129" s="69">
        <f t="shared" si="39"/>
        <v>23</v>
      </c>
      <c r="AA129" s="69">
        <f t="shared" si="40"/>
        <v>13</v>
      </c>
      <c r="AB129" s="69">
        <f t="shared" si="41"/>
        <v>27</v>
      </c>
      <c r="AC129" s="69">
        <f t="shared" si="49"/>
        <v>9</v>
      </c>
      <c r="AD129" s="69">
        <f t="shared" si="52"/>
        <v>13679.972222222223</v>
      </c>
      <c r="AE129" s="72">
        <v>0</v>
      </c>
      <c r="AF129" s="73">
        <f t="shared" si="29"/>
        <v>0</v>
      </c>
      <c r="AG129" s="73">
        <f t="shared" si="30"/>
        <v>0</v>
      </c>
      <c r="AH129" s="72">
        <f t="shared" si="31"/>
        <v>492479</v>
      </c>
      <c r="AI129" s="74">
        <f t="shared" si="42"/>
        <v>150479.69444444444</v>
      </c>
      <c r="AJ129" s="90">
        <f t="shared" si="32"/>
        <v>150479.69444444444</v>
      </c>
      <c r="AK129" s="76">
        <f t="shared" si="33"/>
        <v>341999.30555555556</v>
      </c>
      <c r="AL129" s="79"/>
      <c r="AM129" s="97">
        <f t="shared" si="53"/>
        <v>164159.66666666669</v>
      </c>
      <c r="AN129" s="97">
        <f t="shared" si="54"/>
        <v>164159.66666666669</v>
      </c>
      <c r="AO129" s="97">
        <f t="shared" si="55"/>
        <v>13679.972222222223</v>
      </c>
      <c r="AP129" s="97"/>
      <c r="AV129" s="81">
        <f t="shared" si="43"/>
        <v>164159.66666666669</v>
      </c>
      <c r="AW129" s="75">
        <f t="shared" si="44"/>
        <v>314639.36111111112</v>
      </c>
      <c r="AX129" s="76">
        <f t="shared" si="45"/>
        <v>177839.63888888888</v>
      </c>
      <c r="AY129" s="81">
        <f t="shared" si="46"/>
        <v>109439.77777777778</v>
      </c>
      <c r="AZ129" s="77">
        <f t="shared" si="47"/>
        <v>424079.13888888888</v>
      </c>
      <c r="BA129" s="76">
        <f t="shared" si="48"/>
        <v>68399.861111111124</v>
      </c>
    </row>
    <row r="130" spans="1:53" s="86" customFormat="1" x14ac:dyDescent="0.25">
      <c r="A130" s="64">
        <v>2</v>
      </c>
      <c r="B130" s="94" t="s">
        <v>142</v>
      </c>
      <c r="C130" s="94">
        <v>20</v>
      </c>
      <c r="D130" s="94" t="s">
        <v>57</v>
      </c>
      <c r="E130" s="95" t="s">
        <v>155</v>
      </c>
      <c r="F130" s="95" t="s">
        <v>144</v>
      </c>
      <c r="G130" s="94">
        <v>1698390</v>
      </c>
      <c r="H130" s="95" t="s">
        <v>60</v>
      </c>
      <c r="I130" s="95" t="s">
        <v>145</v>
      </c>
      <c r="J130" s="95"/>
      <c r="K130" s="68">
        <v>43143</v>
      </c>
      <c r="L130" s="68">
        <v>42398</v>
      </c>
      <c r="M130" s="68">
        <v>45320</v>
      </c>
      <c r="N130" s="68">
        <v>43313</v>
      </c>
      <c r="O130" s="149">
        <v>1</v>
      </c>
      <c r="P130" s="68"/>
      <c r="Q130" s="68" t="s">
        <v>270</v>
      </c>
      <c r="R130" s="69">
        <f t="shared" si="56"/>
        <v>0</v>
      </c>
      <c r="S130" s="95">
        <v>36</v>
      </c>
      <c r="T130" s="96">
        <v>492479</v>
      </c>
      <c r="U130" s="70">
        <v>2</v>
      </c>
      <c r="V130" s="70">
        <v>2019</v>
      </c>
      <c r="W130" s="69">
        <v>0</v>
      </c>
      <c r="X130" s="69">
        <v>0</v>
      </c>
      <c r="Y130" s="69">
        <f t="shared" si="51"/>
        <v>36</v>
      </c>
      <c r="Z130" s="69">
        <f t="shared" si="39"/>
        <v>23</v>
      </c>
      <c r="AA130" s="69">
        <f t="shared" si="40"/>
        <v>13</v>
      </c>
      <c r="AB130" s="69">
        <f t="shared" si="41"/>
        <v>27</v>
      </c>
      <c r="AC130" s="69">
        <f t="shared" si="49"/>
        <v>9</v>
      </c>
      <c r="AD130" s="69">
        <f t="shared" si="52"/>
        <v>13679.972222222223</v>
      </c>
      <c r="AE130" s="72">
        <v>0</v>
      </c>
      <c r="AF130" s="73">
        <f t="shared" si="29"/>
        <v>0</v>
      </c>
      <c r="AG130" s="73">
        <f t="shared" si="30"/>
        <v>0</v>
      </c>
      <c r="AH130" s="72">
        <f t="shared" si="31"/>
        <v>492479</v>
      </c>
      <c r="AI130" s="74">
        <f t="shared" si="42"/>
        <v>150479.69444444444</v>
      </c>
      <c r="AJ130" s="90">
        <f t="shared" si="32"/>
        <v>150479.69444444444</v>
      </c>
      <c r="AK130" s="76">
        <f t="shared" si="33"/>
        <v>341999.30555555556</v>
      </c>
      <c r="AL130" s="79"/>
      <c r="AM130" s="97">
        <f t="shared" si="53"/>
        <v>164159.66666666669</v>
      </c>
      <c r="AN130" s="97">
        <f t="shared" si="54"/>
        <v>164159.66666666669</v>
      </c>
      <c r="AO130" s="97">
        <f t="shared" si="55"/>
        <v>13679.972222222223</v>
      </c>
      <c r="AP130" s="97"/>
      <c r="AV130" s="81">
        <f t="shared" si="43"/>
        <v>164159.66666666669</v>
      </c>
      <c r="AW130" s="75">
        <f t="shared" si="44"/>
        <v>314639.36111111112</v>
      </c>
      <c r="AX130" s="76">
        <f t="shared" si="45"/>
        <v>177839.63888888888</v>
      </c>
      <c r="AY130" s="81">
        <f t="shared" si="46"/>
        <v>109439.77777777778</v>
      </c>
      <c r="AZ130" s="77">
        <f t="shared" si="47"/>
        <v>424079.13888888888</v>
      </c>
      <c r="BA130" s="76">
        <f t="shared" si="48"/>
        <v>68399.861111111124</v>
      </c>
    </row>
    <row r="131" spans="1:53" s="86" customFormat="1" x14ac:dyDescent="0.25">
      <c r="A131" s="64">
        <v>2</v>
      </c>
      <c r="B131" s="94" t="s">
        <v>142</v>
      </c>
      <c r="C131" s="94">
        <v>20</v>
      </c>
      <c r="D131" s="94" t="s">
        <v>57</v>
      </c>
      <c r="E131" s="95" t="s">
        <v>155</v>
      </c>
      <c r="F131" s="95" t="s">
        <v>144</v>
      </c>
      <c r="G131" s="94">
        <v>1698390</v>
      </c>
      <c r="H131" s="95" t="s">
        <v>60</v>
      </c>
      <c r="I131" s="95" t="s">
        <v>145</v>
      </c>
      <c r="J131" s="95"/>
      <c r="K131" s="68">
        <v>43143</v>
      </c>
      <c r="L131" s="68">
        <v>42398</v>
      </c>
      <c r="M131" s="68">
        <v>45320</v>
      </c>
      <c r="N131" s="68">
        <v>43313</v>
      </c>
      <c r="O131" s="149">
        <v>1</v>
      </c>
      <c r="P131" s="68"/>
      <c r="Q131" s="68" t="s">
        <v>270</v>
      </c>
      <c r="R131" s="69">
        <f t="shared" si="56"/>
        <v>0</v>
      </c>
      <c r="S131" s="95">
        <v>36</v>
      </c>
      <c r="T131" s="96">
        <v>492479</v>
      </c>
      <c r="U131" s="70">
        <v>2</v>
      </c>
      <c r="V131" s="70">
        <v>2019</v>
      </c>
      <c r="W131" s="69">
        <v>0</v>
      </c>
      <c r="X131" s="69">
        <v>0</v>
      </c>
      <c r="Y131" s="69">
        <f t="shared" si="51"/>
        <v>36</v>
      </c>
      <c r="Z131" s="69">
        <f t="shared" si="39"/>
        <v>23</v>
      </c>
      <c r="AA131" s="69">
        <f t="shared" si="40"/>
        <v>13</v>
      </c>
      <c r="AB131" s="69">
        <f t="shared" si="41"/>
        <v>27</v>
      </c>
      <c r="AC131" s="69">
        <f t="shared" si="49"/>
        <v>9</v>
      </c>
      <c r="AD131" s="69">
        <f t="shared" si="52"/>
        <v>13679.972222222223</v>
      </c>
      <c r="AE131" s="72">
        <v>0</v>
      </c>
      <c r="AF131" s="73">
        <f t="shared" si="29"/>
        <v>0</v>
      </c>
      <c r="AG131" s="73">
        <f t="shared" si="30"/>
        <v>0</v>
      </c>
      <c r="AH131" s="72">
        <f t="shared" si="31"/>
        <v>492479</v>
      </c>
      <c r="AI131" s="74">
        <f t="shared" si="42"/>
        <v>150479.69444444444</v>
      </c>
      <c r="AJ131" s="90">
        <f t="shared" si="32"/>
        <v>150479.69444444444</v>
      </c>
      <c r="AK131" s="76">
        <f t="shared" si="33"/>
        <v>341999.30555555556</v>
      </c>
      <c r="AL131" s="79"/>
      <c r="AM131" s="97">
        <f t="shared" si="53"/>
        <v>164159.66666666669</v>
      </c>
      <c r="AN131" s="97">
        <f t="shared" si="54"/>
        <v>164159.66666666669</v>
      </c>
      <c r="AO131" s="97">
        <f t="shared" si="55"/>
        <v>13679.972222222223</v>
      </c>
      <c r="AP131" s="97"/>
      <c r="AV131" s="81">
        <f t="shared" si="43"/>
        <v>164159.66666666669</v>
      </c>
      <c r="AW131" s="75">
        <f t="shared" si="44"/>
        <v>314639.36111111112</v>
      </c>
      <c r="AX131" s="76">
        <f t="shared" si="45"/>
        <v>177839.63888888888</v>
      </c>
      <c r="AY131" s="81">
        <f t="shared" si="46"/>
        <v>109439.77777777778</v>
      </c>
      <c r="AZ131" s="77">
        <f t="shared" si="47"/>
        <v>424079.13888888888</v>
      </c>
      <c r="BA131" s="76">
        <f t="shared" si="48"/>
        <v>68399.861111111124</v>
      </c>
    </row>
    <row r="132" spans="1:53" s="86" customFormat="1" x14ac:dyDescent="0.25">
      <c r="A132" s="64">
        <v>2</v>
      </c>
      <c r="B132" s="94" t="s">
        <v>142</v>
      </c>
      <c r="C132" s="94">
        <v>23</v>
      </c>
      <c r="D132" s="94" t="s">
        <v>57</v>
      </c>
      <c r="E132" s="95" t="s">
        <v>156</v>
      </c>
      <c r="F132" s="95" t="s">
        <v>144</v>
      </c>
      <c r="G132" s="94">
        <v>1709674</v>
      </c>
      <c r="H132" s="95" t="s">
        <v>60</v>
      </c>
      <c r="I132" s="95" t="s">
        <v>145</v>
      </c>
      <c r="J132" s="95"/>
      <c r="K132" s="68">
        <v>43175</v>
      </c>
      <c r="L132" s="68">
        <v>42398</v>
      </c>
      <c r="M132" s="68">
        <v>45320</v>
      </c>
      <c r="N132" s="68">
        <v>43313</v>
      </c>
      <c r="O132" s="149">
        <v>1</v>
      </c>
      <c r="P132" s="68"/>
      <c r="Q132" s="68" t="s">
        <v>270</v>
      </c>
      <c r="R132" s="69">
        <f t="shared" si="56"/>
        <v>0</v>
      </c>
      <c r="S132" s="95">
        <v>36</v>
      </c>
      <c r="T132" s="96">
        <v>110241</v>
      </c>
      <c r="U132" s="70">
        <v>2</v>
      </c>
      <c r="V132" s="70">
        <v>2019</v>
      </c>
      <c r="W132" s="69">
        <v>0</v>
      </c>
      <c r="X132" s="69">
        <v>0</v>
      </c>
      <c r="Y132" s="69">
        <f t="shared" si="51"/>
        <v>36</v>
      </c>
      <c r="Z132" s="69">
        <f t="shared" si="39"/>
        <v>23</v>
      </c>
      <c r="AA132" s="69">
        <f t="shared" si="40"/>
        <v>13</v>
      </c>
      <c r="AB132" s="69">
        <f t="shared" si="41"/>
        <v>27</v>
      </c>
      <c r="AC132" s="69">
        <f t="shared" si="49"/>
        <v>9</v>
      </c>
      <c r="AD132" s="69">
        <f t="shared" si="52"/>
        <v>3062.25</v>
      </c>
      <c r="AE132" s="72">
        <v>0</v>
      </c>
      <c r="AF132" s="73">
        <f t="shared" si="29"/>
        <v>0</v>
      </c>
      <c r="AG132" s="73">
        <f t="shared" si="30"/>
        <v>0</v>
      </c>
      <c r="AH132" s="72">
        <f t="shared" si="31"/>
        <v>110241</v>
      </c>
      <c r="AI132" s="74">
        <f t="shared" si="42"/>
        <v>33684.75</v>
      </c>
      <c r="AJ132" s="90">
        <f t="shared" si="32"/>
        <v>33684.75</v>
      </c>
      <c r="AK132" s="76">
        <f t="shared" si="33"/>
        <v>76556.25</v>
      </c>
      <c r="AL132" s="79"/>
      <c r="AM132" s="97">
        <f t="shared" si="53"/>
        <v>36747</v>
      </c>
      <c r="AN132" s="97">
        <f t="shared" si="54"/>
        <v>36747</v>
      </c>
      <c r="AO132" s="97">
        <f t="shared" si="55"/>
        <v>3062.25</v>
      </c>
      <c r="AP132" s="97"/>
      <c r="AV132" s="81">
        <f t="shared" si="43"/>
        <v>36747</v>
      </c>
      <c r="AW132" s="75">
        <f t="shared" si="44"/>
        <v>70431.75</v>
      </c>
      <c r="AX132" s="76">
        <f t="shared" si="45"/>
        <v>39809.25</v>
      </c>
      <c r="AY132" s="81">
        <f t="shared" si="46"/>
        <v>24498</v>
      </c>
      <c r="AZ132" s="77">
        <f t="shared" si="47"/>
        <v>94929.75</v>
      </c>
      <c r="BA132" s="76">
        <f t="shared" si="48"/>
        <v>15311.25</v>
      </c>
    </row>
    <row r="133" spans="1:53" s="86" customFormat="1" x14ac:dyDescent="0.25">
      <c r="A133" s="64">
        <v>2</v>
      </c>
      <c r="B133" s="94" t="s">
        <v>142</v>
      </c>
      <c r="C133" s="94">
        <v>23</v>
      </c>
      <c r="D133" s="94" t="s">
        <v>57</v>
      </c>
      <c r="E133" s="95" t="s">
        <v>157</v>
      </c>
      <c r="F133" s="95" t="s">
        <v>144</v>
      </c>
      <c r="G133" s="94">
        <v>1709674</v>
      </c>
      <c r="H133" s="95" t="s">
        <v>60</v>
      </c>
      <c r="I133" s="95" t="s">
        <v>145</v>
      </c>
      <c r="J133" s="95"/>
      <c r="K133" s="68">
        <v>43175</v>
      </c>
      <c r="L133" s="68">
        <v>42398</v>
      </c>
      <c r="M133" s="68">
        <v>45320</v>
      </c>
      <c r="N133" s="68">
        <v>43313</v>
      </c>
      <c r="O133" s="149">
        <v>1</v>
      </c>
      <c r="P133" s="68"/>
      <c r="Q133" s="68" t="s">
        <v>270</v>
      </c>
      <c r="R133" s="69">
        <f t="shared" si="56"/>
        <v>0</v>
      </c>
      <c r="S133" s="95">
        <v>36</v>
      </c>
      <c r="T133" s="96">
        <v>209207</v>
      </c>
      <c r="U133" s="70">
        <v>2</v>
      </c>
      <c r="V133" s="70">
        <v>2019</v>
      </c>
      <c r="W133" s="69">
        <v>0</v>
      </c>
      <c r="X133" s="69">
        <v>0</v>
      </c>
      <c r="Y133" s="69">
        <f t="shared" si="51"/>
        <v>36</v>
      </c>
      <c r="Z133" s="69">
        <f t="shared" si="39"/>
        <v>23</v>
      </c>
      <c r="AA133" s="69">
        <f t="shared" si="40"/>
        <v>13</v>
      </c>
      <c r="AB133" s="69">
        <f t="shared" si="41"/>
        <v>27</v>
      </c>
      <c r="AC133" s="69">
        <f t="shared" si="49"/>
        <v>9</v>
      </c>
      <c r="AD133" s="69">
        <f t="shared" si="52"/>
        <v>5811.3055555555557</v>
      </c>
      <c r="AE133" s="72">
        <v>0</v>
      </c>
      <c r="AF133" s="73">
        <f t="shared" si="29"/>
        <v>0</v>
      </c>
      <c r="AG133" s="73">
        <f t="shared" si="30"/>
        <v>0</v>
      </c>
      <c r="AH133" s="72">
        <f t="shared" si="31"/>
        <v>209207</v>
      </c>
      <c r="AI133" s="74">
        <f t="shared" si="42"/>
        <v>63924.361111111109</v>
      </c>
      <c r="AJ133" s="90">
        <f t="shared" si="32"/>
        <v>63924.361111111109</v>
      </c>
      <c r="AK133" s="76">
        <f t="shared" si="33"/>
        <v>145282.63888888888</v>
      </c>
      <c r="AL133" s="79"/>
      <c r="AM133" s="97">
        <f t="shared" si="53"/>
        <v>69735.666666666672</v>
      </c>
      <c r="AN133" s="97">
        <f t="shared" si="54"/>
        <v>69735.666666666672</v>
      </c>
      <c r="AO133" s="97">
        <f t="shared" si="55"/>
        <v>5811.3055555555557</v>
      </c>
      <c r="AP133" s="97"/>
      <c r="AV133" s="81">
        <f t="shared" si="43"/>
        <v>69735.666666666672</v>
      </c>
      <c r="AW133" s="75">
        <f t="shared" si="44"/>
        <v>133660.02777777778</v>
      </c>
      <c r="AX133" s="76">
        <f t="shared" si="45"/>
        <v>75546.972222222219</v>
      </c>
      <c r="AY133" s="81">
        <f t="shared" si="46"/>
        <v>46490.444444444445</v>
      </c>
      <c r="AZ133" s="77">
        <f t="shared" si="47"/>
        <v>180150.47222222222</v>
      </c>
      <c r="BA133" s="76">
        <f t="shared" si="48"/>
        <v>29056.527777777781</v>
      </c>
    </row>
    <row r="134" spans="1:53" s="86" customFormat="1" x14ac:dyDescent="0.25">
      <c r="A134" s="64">
        <v>2</v>
      </c>
      <c r="B134" s="94" t="s">
        <v>142</v>
      </c>
      <c r="C134" s="94">
        <v>23</v>
      </c>
      <c r="D134" s="94" t="s">
        <v>57</v>
      </c>
      <c r="E134" s="95" t="s">
        <v>158</v>
      </c>
      <c r="F134" s="95" t="s">
        <v>144</v>
      </c>
      <c r="G134" s="94">
        <v>1709674</v>
      </c>
      <c r="H134" s="95" t="s">
        <v>60</v>
      </c>
      <c r="I134" s="95" t="s">
        <v>145</v>
      </c>
      <c r="J134" s="95"/>
      <c r="K134" s="68">
        <v>43175</v>
      </c>
      <c r="L134" s="68">
        <v>42398</v>
      </c>
      <c r="M134" s="68">
        <v>45320</v>
      </c>
      <c r="N134" s="68">
        <v>43313</v>
      </c>
      <c r="O134" s="149">
        <v>1</v>
      </c>
      <c r="P134" s="68"/>
      <c r="Q134" s="68" t="s">
        <v>270</v>
      </c>
      <c r="R134" s="69">
        <f t="shared" si="56"/>
        <v>0</v>
      </c>
      <c r="S134" s="95">
        <v>36</v>
      </c>
      <c r="T134" s="96">
        <v>285011</v>
      </c>
      <c r="U134" s="70">
        <v>2</v>
      </c>
      <c r="V134" s="70">
        <v>2019</v>
      </c>
      <c r="W134" s="69">
        <v>0</v>
      </c>
      <c r="X134" s="69">
        <v>0</v>
      </c>
      <c r="Y134" s="69">
        <f t="shared" si="51"/>
        <v>36</v>
      </c>
      <c r="Z134" s="69">
        <f t="shared" si="39"/>
        <v>23</v>
      </c>
      <c r="AA134" s="69">
        <f t="shared" si="40"/>
        <v>13</v>
      </c>
      <c r="AB134" s="69">
        <f t="shared" si="41"/>
        <v>27</v>
      </c>
      <c r="AC134" s="69">
        <f t="shared" si="49"/>
        <v>9</v>
      </c>
      <c r="AD134" s="69">
        <f t="shared" si="52"/>
        <v>7916.9722222222226</v>
      </c>
      <c r="AE134" s="72">
        <v>0</v>
      </c>
      <c r="AF134" s="73">
        <f t="shared" si="29"/>
        <v>0</v>
      </c>
      <c r="AG134" s="73">
        <f t="shared" si="30"/>
        <v>0</v>
      </c>
      <c r="AH134" s="72">
        <f t="shared" si="31"/>
        <v>285011</v>
      </c>
      <c r="AI134" s="74">
        <f t="shared" si="42"/>
        <v>87086.694444444453</v>
      </c>
      <c r="AJ134" s="90">
        <f t="shared" si="32"/>
        <v>87086.694444444453</v>
      </c>
      <c r="AK134" s="76">
        <f t="shared" si="33"/>
        <v>197924.30555555556</v>
      </c>
      <c r="AL134" s="79"/>
      <c r="AM134" s="97">
        <f t="shared" si="53"/>
        <v>95003.666666666672</v>
      </c>
      <c r="AN134" s="97">
        <f t="shared" si="54"/>
        <v>95003.666666666672</v>
      </c>
      <c r="AO134" s="97">
        <f t="shared" si="55"/>
        <v>7916.9722222222226</v>
      </c>
      <c r="AP134" s="97"/>
      <c r="AV134" s="81">
        <f t="shared" si="43"/>
        <v>95003.666666666672</v>
      </c>
      <c r="AW134" s="75">
        <f t="shared" si="44"/>
        <v>182090.36111111112</v>
      </c>
      <c r="AX134" s="76">
        <f t="shared" si="45"/>
        <v>102920.63888888888</v>
      </c>
      <c r="AY134" s="81">
        <f t="shared" si="46"/>
        <v>63335.777777777781</v>
      </c>
      <c r="AZ134" s="77">
        <f t="shared" si="47"/>
        <v>245426.13888888891</v>
      </c>
      <c r="BA134" s="76">
        <f t="shared" si="48"/>
        <v>39584.861111111095</v>
      </c>
    </row>
    <row r="135" spans="1:53" s="86" customFormat="1" x14ac:dyDescent="0.25">
      <c r="A135" s="64">
        <v>2</v>
      </c>
      <c r="B135" s="94" t="s">
        <v>142</v>
      </c>
      <c r="C135" s="94">
        <v>16</v>
      </c>
      <c r="D135" s="94" t="s">
        <v>57</v>
      </c>
      <c r="E135" s="95" t="s">
        <v>159</v>
      </c>
      <c r="F135" s="95" t="s">
        <v>160</v>
      </c>
      <c r="G135" s="94">
        <v>1029957</v>
      </c>
      <c r="H135" s="95" t="s">
        <v>60</v>
      </c>
      <c r="I135" s="95" t="s">
        <v>145</v>
      </c>
      <c r="J135" s="95"/>
      <c r="K135" s="68">
        <v>43186</v>
      </c>
      <c r="L135" s="68">
        <v>42398</v>
      </c>
      <c r="M135" s="68">
        <v>45320</v>
      </c>
      <c r="N135" s="68">
        <v>43313</v>
      </c>
      <c r="O135" s="149">
        <v>1</v>
      </c>
      <c r="P135" s="68"/>
      <c r="Q135" s="68" t="s">
        <v>270</v>
      </c>
      <c r="R135" s="69">
        <f t="shared" si="56"/>
        <v>0</v>
      </c>
      <c r="S135" s="95">
        <v>36</v>
      </c>
      <c r="T135" s="96">
        <v>216099</v>
      </c>
      <c r="U135" s="70">
        <v>2</v>
      </c>
      <c r="V135" s="70">
        <v>2019</v>
      </c>
      <c r="W135" s="69">
        <v>0</v>
      </c>
      <c r="X135" s="69">
        <v>0</v>
      </c>
      <c r="Y135" s="69">
        <f t="shared" si="51"/>
        <v>36</v>
      </c>
      <c r="Z135" s="69">
        <f t="shared" si="39"/>
        <v>23</v>
      </c>
      <c r="AA135" s="69">
        <f t="shared" si="40"/>
        <v>13</v>
      </c>
      <c r="AB135" s="69">
        <f t="shared" si="41"/>
        <v>27</v>
      </c>
      <c r="AC135" s="69">
        <f t="shared" si="49"/>
        <v>9</v>
      </c>
      <c r="AD135" s="69">
        <f t="shared" si="52"/>
        <v>6002.75</v>
      </c>
      <c r="AE135" s="72">
        <v>0</v>
      </c>
      <c r="AF135" s="73">
        <f t="shared" si="29"/>
        <v>0</v>
      </c>
      <c r="AG135" s="73">
        <f t="shared" si="30"/>
        <v>0</v>
      </c>
      <c r="AH135" s="72">
        <f t="shared" si="31"/>
        <v>216099</v>
      </c>
      <c r="AI135" s="74">
        <f t="shared" si="42"/>
        <v>66030.25</v>
      </c>
      <c r="AJ135" s="90">
        <f t="shared" si="32"/>
        <v>66030.25</v>
      </c>
      <c r="AK135" s="76">
        <f t="shared" si="33"/>
        <v>150068.75</v>
      </c>
      <c r="AL135" s="79"/>
      <c r="AM135" s="97">
        <f t="shared" si="53"/>
        <v>72033</v>
      </c>
      <c r="AN135" s="97">
        <f t="shared" si="54"/>
        <v>72033</v>
      </c>
      <c r="AO135" s="97">
        <f t="shared" si="55"/>
        <v>6002.75</v>
      </c>
      <c r="AP135" s="97"/>
      <c r="AV135" s="81">
        <f t="shared" si="43"/>
        <v>72033</v>
      </c>
      <c r="AW135" s="75">
        <f t="shared" si="44"/>
        <v>138063.25</v>
      </c>
      <c r="AX135" s="76">
        <f t="shared" si="45"/>
        <v>78035.75</v>
      </c>
      <c r="AY135" s="81">
        <f t="shared" si="46"/>
        <v>48022</v>
      </c>
      <c r="AZ135" s="77">
        <f t="shared" si="47"/>
        <v>186085.25</v>
      </c>
      <c r="BA135" s="76">
        <f t="shared" si="48"/>
        <v>30013.75</v>
      </c>
    </row>
    <row r="136" spans="1:53" s="86" customFormat="1" x14ac:dyDescent="0.25">
      <c r="A136" s="64">
        <v>2</v>
      </c>
      <c r="B136" s="94" t="s">
        <v>142</v>
      </c>
      <c r="C136" s="94">
        <v>16</v>
      </c>
      <c r="D136" s="94" t="s">
        <v>57</v>
      </c>
      <c r="E136" s="95" t="s">
        <v>161</v>
      </c>
      <c r="F136" s="95" t="s">
        <v>160</v>
      </c>
      <c r="G136" s="94">
        <v>1029957</v>
      </c>
      <c r="H136" s="95" t="s">
        <v>60</v>
      </c>
      <c r="I136" s="95" t="s">
        <v>145</v>
      </c>
      <c r="J136" s="95"/>
      <c r="K136" s="68">
        <v>43186</v>
      </c>
      <c r="L136" s="68">
        <v>42398</v>
      </c>
      <c r="M136" s="68">
        <v>45320</v>
      </c>
      <c r="N136" s="68">
        <v>43313</v>
      </c>
      <c r="O136" s="149">
        <v>1</v>
      </c>
      <c r="P136" s="68"/>
      <c r="Q136" s="68" t="s">
        <v>270</v>
      </c>
      <c r="R136" s="69">
        <f t="shared" si="56"/>
        <v>0</v>
      </c>
      <c r="S136" s="95">
        <v>36</v>
      </c>
      <c r="T136" s="96">
        <v>217319</v>
      </c>
      <c r="U136" s="70">
        <v>2</v>
      </c>
      <c r="V136" s="70">
        <v>2019</v>
      </c>
      <c r="W136" s="69">
        <v>0</v>
      </c>
      <c r="X136" s="69">
        <v>0</v>
      </c>
      <c r="Y136" s="69">
        <f t="shared" si="51"/>
        <v>36</v>
      </c>
      <c r="Z136" s="69">
        <f t="shared" si="39"/>
        <v>23</v>
      </c>
      <c r="AA136" s="69">
        <f t="shared" si="40"/>
        <v>13</v>
      </c>
      <c r="AB136" s="69">
        <f t="shared" ref="AB136:AB199" si="57">Z136+AB$4</f>
        <v>27</v>
      </c>
      <c r="AC136" s="69">
        <f t="shared" si="49"/>
        <v>9</v>
      </c>
      <c r="AD136" s="69">
        <f t="shared" si="52"/>
        <v>6036.6388888888887</v>
      </c>
      <c r="AE136" s="72">
        <v>0</v>
      </c>
      <c r="AF136" s="73">
        <f t="shared" ref="AF136:AF199" si="58">+(X136-W136)*AD136</f>
        <v>0</v>
      </c>
      <c r="AG136" s="73">
        <f t="shared" ref="AG136:AG199" si="59">+AF136+AE136</f>
        <v>0</v>
      </c>
      <c r="AH136" s="72">
        <f t="shared" ref="AH136:AH199" si="60">+T136-AG136</f>
        <v>217319</v>
      </c>
      <c r="AI136" s="74">
        <f t="shared" si="42"/>
        <v>66403.027777777781</v>
      </c>
      <c r="AJ136" s="90">
        <f t="shared" ref="AJ136:AJ199" si="61">+AI136</f>
        <v>66403.027777777781</v>
      </c>
      <c r="AK136" s="76">
        <f t="shared" ref="AK136:AK199" si="62">+AH136-AJ136</f>
        <v>150915.97222222222</v>
      </c>
      <c r="AL136" s="79"/>
      <c r="AM136" s="97">
        <f t="shared" si="53"/>
        <v>72439.666666666657</v>
      </c>
      <c r="AN136" s="97">
        <f t="shared" si="54"/>
        <v>72439.666666666657</v>
      </c>
      <c r="AO136" s="97">
        <f t="shared" si="55"/>
        <v>6036.6388888888887</v>
      </c>
      <c r="AP136" s="97"/>
      <c r="AV136" s="81">
        <f t="shared" si="43"/>
        <v>72439.666666666657</v>
      </c>
      <c r="AW136" s="75">
        <f t="shared" si="44"/>
        <v>138842.69444444444</v>
      </c>
      <c r="AX136" s="76">
        <f t="shared" si="45"/>
        <v>78476.305555555562</v>
      </c>
      <c r="AY136" s="81">
        <f t="shared" ref="AY136:AY199" si="63">AD136*AY$5</f>
        <v>48293.111111111109</v>
      </c>
      <c r="AZ136" s="77">
        <f t="shared" ref="AZ136:AZ199" si="64">AW136+AY136</f>
        <v>187135.80555555556</v>
      </c>
      <c r="BA136" s="76">
        <f t="shared" si="48"/>
        <v>30183.194444444438</v>
      </c>
    </row>
    <row r="137" spans="1:53" s="86" customFormat="1" x14ac:dyDescent="0.25">
      <c r="A137" s="64">
        <v>2</v>
      </c>
      <c r="B137" s="94" t="s">
        <v>142</v>
      </c>
      <c r="C137" s="94">
        <v>16</v>
      </c>
      <c r="D137" s="94" t="s">
        <v>57</v>
      </c>
      <c r="E137" s="95" t="s">
        <v>161</v>
      </c>
      <c r="F137" s="95" t="s">
        <v>160</v>
      </c>
      <c r="G137" s="94">
        <v>1029957</v>
      </c>
      <c r="H137" s="95" t="s">
        <v>60</v>
      </c>
      <c r="I137" s="95" t="s">
        <v>145</v>
      </c>
      <c r="J137" s="95"/>
      <c r="K137" s="68">
        <v>43186</v>
      </c>
      <c r="L137" s="68">
        <v>42398</v>
      </c>
      <c r="M137" s="68">
        <v>45320</v>
      </c>
      <c r="N137" s="68">
        <v>43313</v>
      </c>
      <c r="O137" s="149">
        <v>1</v>
      </c>
      <c r="P137" s="68"/>
      <c r="Q137" s="68" t="s">
        <v>270</v>
      </c>
      <c r="R137" s="69">
        <f t="shared" si="56"/>
        <v>0</v>
      </c>
      <c r="S137" s="95">
        <v>36</v>
      </c>
      <c r="T137" s="96">
        <v>217319</v>
      </c>
      <c r="U137" s="70">
        <v>2</v>
      </c>
      <c r="V137" s="70">
        <v>2019</v>
      </c>
      <c r="W137" s="69">
        <v>0</v>
      </c>
      <c r="X137" s="69">
        <v>0</v>
      </c>
      <c r="Y137" s="69">
        <f t="shared" si="51"/>
        <v>36</v>
      </c>
      <c r="Z137" s="69">
        <f t="shared" ref="Z137:Z200" si="65">11+12</f>
        <v>23</v>
      </c>
      <c r="AA137" s="69">
        <f t="shared" ref="AA137:AA200" si="66">+Y137-Z137</f>
        <v>13</v>
      </c>
      <c r="AB137" s="69">
        <f t="shared" si="57"/>
        <v>27</v>
      </c>
      <c r="AC137" s="69">
        <f t="shared" si="49"/>
        <v>9</v>
      </c>
      <c r="AD137" s="69">
        <f t="shared" si="52"/>
        <v>6036.6388888888887</v>
      </c>
      <c r="AE137" s="72">
        <v>0</v>
      </c>
      <c r="AF137" s="73">
        <f t="shared" si="58"/>
        <v>0</v>
      </c>
      <c r="AG137" s="73">
        <f t="shared" si="59"/>
        <v>0</v>
      </c>
      <c r="AH137" s="72">
        <f t="shared" si="60"/>
        <v>217319</v>
      </c>
      <c r="AI137" s="74">
        <f t="shared" ref="AI137:AI200" si="67">+AD137*11</f>
        <v>66403.027777777781</v>
      </c>
      <c r="AJ137" s="90">
        <f t="shared" si="61"/>
        <v>66403.027777777781</v>
      </c>
      <c r="AK137" s="76">
        <f t="shared" si="62"/>
        <v>150915.97222222222</v>
      </c>
      <c r="AL137" s="79"/>
      <c r="AM137" s="97">
        <f t="shared" si="53"/>
        <v>72439.666666666657</v>
      </c>
      <c r="AN137" s="97">
        <f t="shared" si="54"/>
        <v>72439.666666666657</v>
      </c>
      <c r="AO137" s="97">
        <f t="shared" si="55"/>
        <v>6036.6388888888887</v>
      </c>
      <c r="AP137" s="97"/>
      <c r="AV137" s="81">
        <f t="shared" ref="AV137:AV200" si="68">+AD137*12</f>
        <v>72439.666666666657</v>
      </c>
      <c r="AW137" s="75">
        <f t="shared" ref="AW137:AW200" si="69">+AV137+AJ137</f>
        <v>138842.69444444444</v>
      </c>
      <c r="AX137" s="76">
        <f t="shared" ref="AX137:AX200" si="70">+T137-AW137</f>
        <v>78476.305555555562</v>
      </c>
      <c r="AY137" s="81">
        <f t="shared" si="63"/>
        <v>48293.111111111109</v>
      </c>
      <c r="AZ137" s="77">
        <f t="shared" si="64"/>
        <v>187135.80555555556</v>
      </c>
      <c r="BA137" s="76">
        <f t="shared" ref="BA137:BA200" si="71">+T137-AZ137</f>
        <v>30183.194444444438</v>
      </c>
    </row>
    <row r="138" spans="1:53" s="86" customFormat="1" x14ac:dyDescent="0.25">
      <c r="A138" s="64">
        <v>2</v>
      </c>
      <c r="B138" s="94" t="s">
        <v>142</v>
      </c>
      <c r="C138" s="94">
        <v>24</v>
      </c>
      <c r="D138" s="94" t="s">
        <v>57</v>
      </c>
      <c r="E138" s="95" t="s">
        <v>162</v>
      </c>
      <c r="F138" s="95" t="s">
        <v>160</v>
      </c>
      <c r="G138" s="94">
        <v>1036011</v>
      </c>
      <c r="H138" s="95" t="s">
        <v>60</v>
      </c>
      <c r="I138" s="95" t="s">
        <v>145</v>
      </c>
      <c r="J138" s="95"/>
      <c r="K138" s="68">
        <v>43186</v>
      </c>
      <c r="L138" s="68">
        <v>42398</v>
      </c>
      <c r="M138" s="68">
        <v>45320</v>
      </c>
      <c r="N138" s="68">
        <v>43313</v>
      </c>
      <c r="O138" s="149">
        <v>1</v>
      </c>
      <c r="P138" s="68"/>
      <c r="Q138" s="68" t="s">
        <v>270</v>
      </c>
      <c r="R138" s="69">
        <f t="shared" si="56"/>
        <v>0</v>
      </c>
      <c r="S138" s="95">
        <v>36</v>
      </c>
      <c r="T138" s="96">
        <v>356197</v>
      </c>
      <c r="U138" s="70">
        <v>2</v>
      </c>
      <c r="V138" s="70">
        <v>2019</v>
      </c>
      <c r="W138" s="69">
        <v>0</v>
      </c>
      <c r="X138" s="69">
        <v>0</v>
      </c>
      <c r="Y138" s="69">
        <f t="shared" si="51"/>
        <v>36</v>
      </c>
      <c r="Z138" s="69">
        <f t="shared" si="65"/>
        <v>23</v>
      </c>
      <c r="AA138" s="69">
        <f t="shared" si="66"/>
        <v>13</v>
      </c>
      <c r="AB138" s="69">
        <f t="shared" si="57"/>
        <v>27</v>
      </c>
      <c r="AC138" s="69">
        <f t="shared" ref="AC138:AC201" si="72">+Y138-AB138</f>
        <v>9</v>
      </c>
      <c r="AD138" s="69">
        <f t="shared" si="52"/>
        <v>9894.3611111111113</v>
      </c>
      <c r="AE138" s="72">
        <v>0</v>
      </c>
      <c r="AF138" s="73">
        <f t="shared" si="58"/>
        <v>0</v>
      </c>
      <c r="AG138" s="73">
        <f t="shared" si="59"/>
        <v>0</v>
      </c>
      <c r="AH138" s="72">
        <f t="shared" si="60"/>
        <v>356197</v>
      </c>
      <c r="AI138" s="74">
        <f t="shared" si="67"/>
        <v>108837.97222222222</v>
      </c>
      <c r="AJ138" s="90">
        <f t="shared" si="61"/>
        <v>108837.97222222222</v>
      </c>
      <c r="AK138" s="76">
        <f t="shared" si="62"/>
        <v>247359.02777777778</v>
      </c>
      <c r="AL138" s="79"/>
      <c r="AM138" s="97">
        <f t="shared" si="53"/>
        <v>118732.33333333334</v>
      </c>
      <c r="AN138" s="97">
        <f t="shared" si="54"/>
        <v>118732.33333333334</v>
      </c>
      <c r="AO138" s="97">
        <f t="shared" si="55"/>
        <v>9894.3611111111113</v>
      </c>
      <c r="AP138" s="97"/>
      <c r="AV138" s="81">
        <f t="shared" si="68"/>
        <v>118732.33333333334</v>
      </c>
      <c r="AW138" s="75">
        <f t="shared" si="69"/>
        <v>227570.30555555556</v>
      </c>
      <c r="AX138" s="76">
        <f t="shared" si="70"/>
        <v>128626.69444444444</v>
      </c>
      <c r="AY138" s="81">
        <f t="shared" si="63"/>
        <v>79154.888888888891</v>
      </c>
      <c r="AZ138" s="77">
        <f t="shared" si="64"/>
        <v>306725.19444444444</v>
      </c>
      <c r="BA138" s="76">
        <f t="shared" si="71"/>
        <v>49471.805555555562</v>
      </c>
    </row>
    <row r="139" spans="1:53" s="86" customFormat="1" x14ac:dyDescent="0.25">
      <c r="A139" s="64">
        <v>2</v>
      </c>
      <c r="B139" s="94" t="s">
        <v>142</v>
      </c>
      <c r="C139" s="94">
        <v>25</v>
      </c>
      <c r="D139" s="94" t="s">
        <v>57</v>
      </c>
      <c r="E139" s="95" t="s">
        <v>163</v>
      </c>
      <c r="F139" s="95" t="s">
        <v>164</v>
      </c>
      <c r="G139" s="94">
        <v>2740</v>
      </c>
      <c r="H139" s="95" t="s">
        <v>60</v>
      </c>
      <c r="I139" s="95" t="s">
        <v>145</v>
      </c>
      <c r="J139" s="95"/>
      <c r="K139" s="68">
        <v>43266</v>
      </c>
      <c r="L139" s="68">
        <v>42398</v>
      </c>
      <c r="M139" s="68">
        <v>45320</v>
      </c>
      <c r="N139" s="68">
        <v>43313</v>
      </c>
      <c r="O139" s="149">
        <v>1</v>
      </c>
      <c r="P139" s="68"/>
      <c r="Q139" s="68" t="s">
        <v>270</v>
      </c>
      <c r="R139" s="69">
        <f t="shared" si="56"/>
        <v>0</v>
      </c>
      <c r="S139" s="95">
        <v>36</v>
      </c>
      <c r="T139" s="96">
        <v>490000</v>
      </c>
      <c r="U139" s="70">
        <v>2</v>
      </c>
      <c r="V139" s="70">
        <v>2019</v>
      </c>
      <c r="W139" s="69">
        <v>0</v>
      </c>
      <c r="X139" s="69">
        <v>0</v>
      </c>
      <c r="Y139" s="69">
        <f t="shared" si="51"/>
        <v>36</v>
      </c>
      <c r="Z139" s="69">
        <f t="shared" si="65"/>
        <v>23</v>
      </c>
      <c r="AA139" s="69">
        <f t="shared" si="66"/>
        <v>13</v>
      </c>
      <c r="AB139" s="69">
        <f t="shared" si="57"/>
        <v>27</v>
      </c>
      <c r="AC139" s="69">
        <f t="shared" si="72"/>
        <v>9</v>
      </c>
      <c r="AD139" s="69">
        <f t="shared" si="52"/>
        <v>13611.111111111111</v>
      </c>
      <c r="AE139" s="72">
        <v>0</v>
      </c>
      <c r="AF139" s="73">
        <f t="shared" si="58"/>
        <v>0</v>
      </c>
      <c r="AG139" s="73">
        <f t="shared" si="59"/>
        <v>0</v>
      </c>
      <c r="AH139" s="72">
        <f t="shared" si="60"/>
        <v>490000</v>
      </c>
      <c r="AI139" s="74">
        <f t="shared" si="67"/>
        <v>149722.22222222222</v>
      </c>
      <c r="AJ139" s="90">
        <f t="shared" si="61"/>
        <v>149722.22222222222</v>
      </c>
      <c r="AK139" s="76">
        <f t="shared" si="62"/>
        <v>340277.77777777775</v>
      </c>
      <c r="AL139" s="79"/>
      <c r="AM139" s="97">
        <f t="shared" si="53"/>
        <v>163333.33333333334</v>
      </c>
      <c r="AN139" s="97">
        <f t="shared" si="54"/>
        <v>163333.33333333334</v>
      </c>
      <c r="AO139" s="97">
        <f t="shared" si="55"/>
        <v>13611.111111111111</v>
      </c>
      <c r="AP139" s="97"/>
      <c r="AV139" s="81">
        <f t="shared" si="68"/>
        <v>163333.33333333334</v>
      </c>
      <c r="AW139" s="75">
        <f t="shared" si="69"/>
        <v>313055.55555555556</v>
      </c>
      <c r="AX139" s="76">
        <f t="shared" si="70"/>
        <v>176944.44444444444</v>
      </c>
      <c r="AY139" s="81">
        <f t="shared" si="63"/>
        <v>108888.88888888889</v>
      </c>
      <c r="AZ139" s="77">
        <f t="shared" si="64"/>
        <v>421944.44444444444</v>
      </c>
      <c r="BA139" s="76">
        <f t="shared" si="71"/>
        <v>68055.555555555562</v>
      </c>
    </row>
    <row r="140" spans="1:53" s="86" customFormat="1" x14ac:dyDescent="0.25">
      <c r="A140" s="64">
        <v>2</v>
      </c>
      <c r="B140" s="94" t="s">
        <v>142</v>
      </c>
      <c r="C140" s="94">
        <v>25</v>
      </c>
      <c r="D140" s="94" t="s">
        <v>57</v>
      </c>
      <c r="E140" s="95" t="s">
        <v>163</v>
      </c>
      <c r="F140" s="95" t="s">
        <v>164</v>
      </c>
      <c r="G140" s="94">
        <v>2740</v>
      </c>
      <c r="H140" s="95" t="s">
        <v>60</v>
      </c>
      <c r="I140" s="95" t="s">
        <v>145</v>
      </c>
      <c r="J140" s="95"/>
      <c r="K140" s="68">
        <v>43266</v>
      </c>
      <c r="L140" s="68">
        <v>42398</v>
      </c>
      <c r="M140" s="68">
        <v>45320</v>
      </c>
      <c r="N140" s="68">
        <v>43313</v>
      </c>
      <c r="O140" s="149">
        <v>1</v>
      </c>
      <c r="P140" s="68"/>
      <c r="Q140" s="68" t="s">
        <v>270</v>
      </c>
      <c r="R140" s="69">
        <f t="shared" si="56"/>
        <v>0</v>
      </c>
      <c r="S140" s="95">
        <v>36</v>
      </c>
      <c r="T140" s="96">
        <v>490000</v>
      </c>
      <c r="U140" s="70">
        <v>2</v>
      </c>
      <c r="V140" s="70">
        <v>2019</v>
      </c>
      <c r="W140" s="69">
        <v>0</v>
      </c>
      <c r="X140" s="69">
        <v>0</v>
      </c>
      <c r="Y140" s="69">
        <f t="shared" si="51"/>
        <v>36</v>
      </c>
      <c r="Z140" s="69">
        <f t="shared" si="65"/>
        <v>23</v>
      </c>
      <c r="AA140" s="69">
        <f t="shared" si="66"/>
        <v>13</v>
      </c>
      <c r="AB140" s="69">
        <f t="shared" si="57"/>
        <v>27</v>
      </c>
      <c r="AC140" s="69">
        <f t="shared" si="72"/>
        <v>9</v>
      </c>
      <c r="AD140" s="69">
        <f t="shared" si="52"/>
        <v>13611.111111111111</v>
      </c>
      <c r="AE140" s="72">
        <v>0</v>
      </c>
      <c r="AF140" s="73">
        <f t="shared" si="58"/>
        <v>0</v>
      </c>
      <c r="AG140" s="73">
        <f t="shared" si="59"/>
        <v>0</v>
      </c>
      <c r="AH140" s="72">
        <f t="shared" si="60"/>
        <v>490000</v>
      </c>
      <c r="AI140" s="74">
        <f t="shared" si="67"/>
        <v>149722.22222222222</v>
      </c>
      <c r="AJ140" s="90">
        <f t="shared" si="61"/>
        <v>149722.22222222222</v>
      </c>
      <c r="AK140" s="76">
        <f t="shared" si="62"/>
        <v>340277.77777777775</v>
      </c>
      <c r="AL140" s="79"/>
      <c r="AM140" s="97">
        <f t="shared" si="53"/>
        <v>163333.33333333334</v>
      </c>
      <c r="AN140" s="97">
        <f t="shared" si="54"/>
        <v>163333.33333333334</v>
      </c>
      <c r="AO140" s="97">
        <f t="shared" si="55"/>
        <v>13611.111111111111</v>
      </c>
      <c r="AP140" s="97"/>
      <c r="AV140" s="81">
        <f t="shared" si="68"/>
        <v>163333.33333333334</v>
      </c>
      <c r="AW140" s="75">
        <f t="shared" si="69"/>
        <v>313055.55555555556</v>
      </c>
      <c r="AX140" s="76">
        <f t="shared" si="70"/>
        <v>176944.44444444444</v>
      </c>
      <c r="AY140" s="81">
        <f t="shared" si="63"/>
        <v>108888.88888888889</v>
      </c>
      <c r="AZ140" s="77">
        <f t="shared" si="64"/>
        <v>421944.44444444444</v>
      </c>
      <c r="BA140" s="76">
        <f t="shared" si="71"/>
        <v>68055.555555555562</v>
      </c>
    </row>
    <row r="141" spans="1:53" s="86" customFormat="1" x14ac:dyDescent="0.25">
      <c r="A141" s="64">
        <v>2</v>
      </c>
      <c r="B141" s="94" t="s">
        <v>142</v>
      </c>
      <c r="C141" s="94">
        <v>38</v>
      </c>
      <c r="D141" s="94" t="s">
        <v>57</v>
      </c>
      <c r="E141" s="95" t="s">
        <v>165</v>
      </c>
      <c r="F141" s="95" t="s">
        <v>166</v>
      </c>
      <c r="G141" s="94" t="s">
        <v>167</v>
      </c>
      <c r="H141" s="95" t="s">
        <v>60</v>
      </c>
      <c r="I141" s="95" t="s">
        <v>168</v>
      </c>
      <c r="J141" s="95"/>
      <c r="K141" s="68">
        <v>42153</v>
      </c>
      <c r="L141" s="68">
        <v>42398</v>
      </c>
      <c r="M141" s="68">
        <v>45320</v>
      </c>
      <c r="N141" s="68">
        <v>43313</v>
      </c>
      <c r="O141" s="149">
        <v>1</v>
      </c>
      <c r="P141" s="68"/>
      <c r="Q141" s="68" t="s">
        <v>270</v>
      </c>
      <c r="R141" s="69">
        <f t="shared" si="56"/>
        <v>0</v>
      </c>
      <c r="S141" s="95">
        <v>60</v>
      </c>
      <c r="T141" s="96">
        <v>2906427.27</v>
      </c>
      <c r="U141" s="70">
        <v>2</v>
      </c>
      <c r="V141" s="70">
        <v>2019</v>
      </c>
      <c r="W141" s="69">
        <v>0</v>
      </c>
      <c r="X141" s="69">
        <v>0</v>
      </c>
      <c r="Y141" s="69">
        <f t="shared" si="51"/>
        <v>60</v>
      </c>
      <c r="Z141" s="69">
        <f t="shared" si="65"/>
        <v>23</v>
      </c>
      <c r="AA141" s="69">
        <f t="shared" si="66"/>
        <v>37</v>
      </c>
      <c r="AB141" s="69">
        <f t="shared" si="57"/>
        <v>27</v>
      </c>
      <c r="AC141" s="69">
        <f t="shared" si="72"/>
        <v>33</v>
      </c>
      <c r="AD141" s="69">
        <f t="shared" si="52"/>
        <v>48440.4545</v>
      </c>
      <c r="AE141" s="72">
        <v>0</v>
      </c>
      <c r="AF141" s="73">
        <f t="shared" si="58"/>
        <v>0</v>
      </c>
      <c r="AG141" s="73">
        <f t="shared" si="59"/>
        <v>0</v>
      </c>
      <c r="AH141" s="72">
        <f t="shared" si="60"/>
        <v>2906427.27</v>
      </c>
      <c r="AI141" s="74">
        <f t="shared" si="67"/>
        <v>532844.99950000003</v>
      </c>
      <c r="AJ141" s="90">
        <f t="shared" si="61"/>
        <v>532844.99950000003</v>
      </c>
      <c r="AK141" s="76">
        <f t="shared" si="62"/>
        <v>2373582.2705000001</v>
      </c>
      <c r="AL141" s="79"/>
      <c r="AM141" s="97">
        <f t="shared" si="53"/>
        <v>581285.45400000003</v>
      </c>
      <c r="AN141" s="97">
        <f t="shared" si="54"/>
        <v>581285.45400000003</v>
      </c>
      <c r="AO141" s="97">
        <f t="shared" si="54"/>
        <v>581285.45400000003</v>
      </c>
      <c r="AP141" s="97">
        <f t="shared" si="54"/>
        <v>581285.45400000003</v>
      </c>
      <c r="AQ141" s="86">
        <f t="shared" ref="AQ141:AQ204" si="73">+AD141*1</f>
        <v>48440.4545</v>
      </c>
      <c r="AV141" s="81">
        <f t="shared" si="68"/>
        <v>581285.45400000003</v>
      </c>
      <c r="AW141" s="75">
        <f t="shared" si="69"/>
        <v>1114130.4535000001</v>
      </c>
      <c r="AX141" s="76">
        <f t="shared" si="70"/>
        <v>1792296.8165</v>
      </c>
      <c r="AY141" s="81">
        <f t="shared" si="63"/>
        <v>387523.636</v>
      </c>
      <c r="AZ141" s="77">
        <f t="shared" si="64"/>
        <v>1501654.0895</v>
      </c>
      <c r="BA141" s="76">
        <f t="shared" si="71"/>
        <v>1404773.1805</v>
      </c>
    </row>
    <row r="142" spans="1:53" s="86" customFormat="1" x14ac:dyDescent="0.25">
      <c r="A142" s="64">
        <v>2</v>
      </c>
      <c r="B142" s="94" t="s">
        <v>142</v>
      </c>
      <c r="C142" s="94">
        <v>17</v>
      </c>
      <c r="D142" s="94" t="s">
        <v>57</v>
      </c>
      <c r="E142" s="95" t="s">
        <v>169</v>
      </c>
      <c r="F142" s="95" t="s">
        <v>166</v>
      </c>
      <c r="G142" s="94" t="s">
        <v>170</v>
      </c>
      <c r="H142" s="95" t="s">
        <v>60</v>
      </c>
      <c r="I142" s="95" t="s">
        <v>145</v>
      </c>
      <c r="J142" s="95"/>
      <c r="K142" s="68">
        <v>42683</v>
      </c>
      <c r="L142" s="68">
        <v>42398</v>
      </c>
      <c r="M142" s="68">
        <v>45320</v>
      </c>
      <c r="N142" s="68">
        <v>43313</v>
      </c>
      <c r="O142" s="149">
        <v>1</v>
      </c>
      <c r="P142" s="68"/>
      <c r="Q142" s="68" t="s">
        <v>270</v>
      </c>
      <c r="R142" s="69">
        <f t="shared" si="56"/>
        <v>0</v>
      </c>
      <c r="S142" s="95">
        <v>60</v>
      </c>
      <c r="T142" s="96">
        <v>15718883.209999999</v>
      </c>
      <c r="U142" s="70">
        <v>2</v>
      </c>
      <c r="V142" s="70">
        <v>2019</v>
      </c>
      <c r="W142" s="69">
        <v>0</v>
      </c>
      <c r="X142" s="69">
        <v>0</v>
      </c>
      <c r="Y142" s="69">
        <f t="shared" si="51"/>
        <v>60</v>
      </c>
      <c r="Z142" s="69">
        <f t="shared" si="65"/>
        <v>23</v>
      </c>
      <c r="AA142" s="69">
        <f t="shared" si="66"/>
        <v>37</v>
      </c>
      <c r="AB142" s="69">
        <f t="shared" si="57"/>
        <v>27</v>
      </c>
      <c r="AC142" s="69">
        <f t="shared" si="72"/>
        <v>33</v>
      </c>
      <c r="AD142" s="69">
        <f t="shared" si="52"/>
        <v>261981.38683333332</v>
      </c>
      <c r="AE142" s="72">
        <v>0</v>
      </c>
      <c r="AF142" s="73">
        <f t="shared" si="58"/>
        <v>0</v>
      </c>
      <c r="AG142" s="73">
        <f t="shared" si="59"/>
        <v>0</v>
      </c>
      <c r="AH142" s="72">
        <f t="shared" si="60"/>
        <v>15718883.209999999</v>
      </c>
      <c r="AI142" s="74">
        <f t="shared" si="67"/>
        <v>2881795.2551666666</v>
      </c>
      <c r="AJ142" s="90">
        <f t="shared" si="61"/>
        <v>2881795.2551666666</v>
      </c>
      <c r="AK142" s="76">
        <f t="shared" si="62"/>
        <v>12837087.954833332</v>
      </c>
      <c r="AL142" s="79"/>
      <c r="AM142" s="97">
        <f t="shared" si="53"/>
        <v>3143776.642</v>
      </c>
      <c r="AN142" s="97">
        <f t="shared" si="54"/>
        <v>3143776.642</v>
      </c>
      <c r="AO142" s="97">
        <f t="shared" si="54"/>
        <v>3143776.642</v>
      </c>
      <c r="AP142" s="97">
        <f t="shared" si="54"/>
        <v>3143776.642</v>
      </c>
      <c r="AQ142" s="86">
        <f t="shared" si="73"/>
        <v>261981.38683333332</v>
      </c>
      <c r="AV142" s="81">
        <f t="shared" si="68"/>
        <v>3143776.642</v>
      </c>
      <c r="AW142" s="75">
        <f t="shared" si="69"/>
        <v>6025571.8971666666</v>
      </c>
      <c r="AX142" s="76">
        <f t="shared" si="70"/>
        <v>9693311.3128333315</v>
      </c>
      <c r="AY142" s="81">
        <f t="shared" si="63"/>
        <v>2095851.0946666666</v>
      </c>
      <c r="AZ142" s="77">
        <f t="shared" si="64"/>
        <v>8121422.9918333329</v>
      </c>
      <c r="BA142" s="76">
        <f t="shared" si="71"/>
        <v>7597460.2181666661</v>
      </c>
    </row>
    <row r="143" spans="1:53" s="86" customFormat="1" x14ac:dyDescent="0.25">
      <c r="A143" s="64">
        <v>2</v>
      </c>
      <c r="B143" s="94" t="s">
        <v>142</v>
      </c>
      <c r="C143" s="94">
        <v>17</v>
      </c>
      <c r="D143" s="94" t="s">
        <v>57</v>
      </c>
      <c r="E143" s="95" t="s">
        <v>169</v>
      </c>
      <c r="F143" s="95" t="s">
        <v>166</v>
      </c>
      <c r="G143" s="94" t="s">
        <v>170</v>
      </c>
      <c r="H143" s="95" t="s">
        <v>60</v>
      </c>
      <c r="I143" s="95" t="s">
        <v>145</v>
      </c>
      <c r="J143" s="95"/>
      <c r="K143" s="68">
        <v>42684</v>
      </c>
      <c r="L143" s="68">
        <v>42398</v>
      </c>
      <c r="M143" s="68">
        <v>45320</v>
      </c>
      <c r="N143" s="68">
        <v>43313</v>
      </c>
      <c r="O143" s="149">
        <v>1</v>
      </c>
      <c r="P143" s="68"/>
      <c r="Q143" s="68" t="s">
        <v>270</v>
      </c>
      <c r="R143" s="69">
        <f t="shared" si="56"/>
        <v>0</v>
      </c>
      <c r="S143" s="95">
        <v>60</v>
      </c>
      <c r="T143" s="96">
        <v>15718883.209999999</v>
      </c>
      <c r="U143" s="70">
        <v>2</v>
      </c>
      <c r="V143" s="70">
        <v>2019</v>
      </c>
      <c r="W143" s="69">
        <v>0</v>
      </c>
      <c r="X143" s="69">
        <v>0</v>
      </c>
      <c r="Y143" s="69">
        <f t="shared" si="51"/>
        <v>60</v>
      </c>
      <c r="Z143" s="69">
        <f t="shared" si="65"/>
        <v>23</v>
      </c>
      <c r="AA143" s="69">
        <f t="shared" si="66"/>
        <v>37</v>
      </c>
      <c r="AB143" s="69">
        <f t="shared" si="57"/>
        <v>27</v>
      </c>
      <c r="AC143" s="69">
        <f t="shared" si="72"/>
        <v>33</v>
      </c>
      <c r="AD143" s="69">
        <f t="shared" si="52"/>
        <v>261981.38683333332</v>
      </c>
      <c r="AE143" s="72">
        <v>0</v>
      </c>
      <c r="AF143" s="73">
        <f t="shared" si="58"/>
        <v>0</v>
      </c>
      <c r="AG143" s="73">
        <f t="shared" si="59"/>
        <v>0</v>
      </c>
      <c r="AH143" s="72">
        <f t="shared" si="60"/>
        <v>15718883.209999999</v>
      </c>
      <c r="AI143" s="74">
        <f t="shared" si="67"/>
        <v>2881795.2551666666</v>
      </c>
      <c r="AJ143" s="90">
        <f t="shared" si="61"/>
        <v>2881795.2551666666</v>
      </c>
      <c r="AK143" s="76">
        <f t="shared" si="62"/>
        <v>12837087.954833332</v>
      </c>
      <c r="AL143" s="79"/>
      <c r="AM143" s="97">
        <f t="shared" si="53"/>
        <v>3143776.642</v>
      </c>
      <c r="AN143" s="97">
        <f t="shared" si="54"/>
        <v>3143776.642</v>
      </c>
      <c r="AO143" s="97">
        <f t="shared" si="54"/>
        <v>3143776.642</v>
      </c>
      <c r="AP143" s="97">
        <f t="shared" si="54"/>
        <v>3143776.642</v>
      </c>
      <c r="AQ143" s="86">
        <f t="shared" si="73"/>
        <v>261981.38683333332</v>
      </c>
      <c r="AV143" s="81">
        <f t="shared" si="68"/>
        <v>3143776.642</v>
      </c>
      <c r="AW143" s="75">
        <f t="shared" si="69"/>
        <v>6025571.8971666666</v>
      </c>
      <c r="AX143" s="76">
        <f t="shared" si="70"/>
        <v>9693311.3128333315</v>
      </c>
      <c r="AY143" s="81">
        <f t="shared" si="63"/>
        <v>2095851.0946666666</v>
      </c>
      <c r="AZ143" s="77">
        <f t="shared" si="64"/>
        <v>8121422.9918333329</v>
      </c>
      <c r="BA143" s="76">
        <f t="shared" si="71"/>
        <v>7597460.2181666661</v>
      </c>
    </row>
    <row r="144" spans="1:53" s="86" customFormat="1" x14ac:dyDescent="0.25">
      <c r="A144" s="64">
        <v>2</v>
      </c>
      <c r="B144" s="94" t="s">
        <v>142</v>
      </c>
      <c r="C144" s="94">
        <v>17</v>
      </c>
      <c r="D144" s="94" t="s">
        <v>57</v>
      </c>
      <c r="E144" s="95" t="s">
        <v>171</v>
      </c>
      <c r="F144" s="95" t="s">
        <v>166</v>
      </c>
      <c r="G144" s="94" t="s">
        <v>170</v>
      </c>
      <c r="H144" s="95" t="s">
        <v>60</v>
      </c>
      <c r="I144" s="95" t="s">
        <v>145</v>
      </c>
      <c r="J144" s="95"/>
      <c r="K144" s="68">
        <v>42685</v>
      </c>
      <c r="L144" s="68">
        <v>42398</v>
      </c>
      <c r="M144" s="68">
        <v>45320</v>
      </c>
      <c r="N144" s="68">
        <v>43313</v>
      </c>
      <c r="O144" s="149">
        <v>1</v>
      </c>
      <c r="P144" s="68"/>
      <c r="Q144" s="68" t="s">
        <v>270</v>
      </c>
      <c r="R144" s="69">
        <f t="shared" si="56"/>
        <v>0</v>
      </c>
      <c r="S144" s="95">
        <v>60</v>
      </c>
      <c r="T144" s="96">
        <v>25391821.25</v>
      </c>
      <c r="U144" s="70">
        <v>2</v>
      </c>
      <c r="V144" s="70">
        <v>2019</v>
      </c>
      <c r="W144" s="69">
        <v>0</v>
      </c>
      <c r="X144" s="69">
        <v>0</v>
      </c>
      <c r="Y144" s="69">
        <f t="shared" si="51"/>
        <v>60</v>
      </c>
      <c r="Z144" s="69">
        <f t="shared" si="65"/>
        <v>23</v>
      </c>
      <c r="AA144" s="69">
        <f t="shared" si="66"/>
        <v>37</v>
      </c>
      <c r="AB144" s="69">
        <f t="shared" si="57"/>
        <v>27</v>
      </c>
      <c r="AC144" s="69">
        <f t="shared" si="72"/>
        <v>33</v>
      </c>
      <c r="AD144" s="69">
        <f t="shared" si="52"/>
        <v>423197.02083333331</v>
      </c>
      <c r="AE144" s="69">
        <v>0</v>
      </c>
      <c r="AF144" s="73">
        <f t="shared" si="58"/>
        <v>0</v>
      </c>
      <c r="AG144" s="73">
        <f t="shared" si="59"/>
        <v>0</v>
      </c>
      <c r="AH144" s="72">
        <f t="shared" si="60"/>
        <v>25391821.25</v>
      </c>
      <c r="AI144" s="74">
        <f t="shared" si="67"/>
        <v>4655167.229166666</v>
      </c>
      <c r="AJ144" s="90">
        <f t="shared" si="61"/>
        <v>4655167.229166666</v>
      </c>
      <c r="AK144" s="76">
        <f t="shared" si="62"/>
        <v>20736654.020833336</v>
      </c>
      <c r="AL144" s="79"/>
      <c r="AM144" s="97">
        <f t="shared" si="53"/>
        <v>5078364.25</v>
      </c>
      <c r="AN144" s="97">
        <f t="shared" si="54"/>
        <v>5078364.25</v>
      </c>
      <c r="AO144" s="97">
        <f t="shared" si="54"/>
        <v>5078364.25</v>
      </c>
      <c r="AP144" s="97">
        <f t="shared" si="54"/>
        <v>5078364.25</v>
      </c>
      <c r="AQ144" s="86">
        <f t="shared" si="73"/>
        <v>423197.02083333331</v>
      </c>
      <c r="AV144" s="81">
        <f t="shared" si="68"/>
        <v>5078364.25</v>
      </c>
      <c r="AW144" s="75">
        <f t="shared" si="69"/>
        <v>9733531.479166666</v>
      </c>
      <c r="AX144" s="76">
        <f t="shared" si="70"/>
        <v>15658289.770833334</v>
      </c>
      <c r="AY144" s="81">
        <f t="shared" si="63"/>
        <v>3385576.1666666665</v>
      </c>
      <c r="AZ144" s="77">
        <f t="shared" si="64"/>
        <v>13119107.645833332</v>
      </c>
      <c r="BA144" s="76">
        <f t="shared" si="71"/>
        <v>12272713.604166668</v>
      </c>
    </row>
    <row r="145" spans="1:53" s="86" customFormat="1" x14ac:dyDescent="0.25">
      <c r="A145" s="64">
        <v>2</v>
      </c>
      <c r="B145" s="94" t="s">
        <v>142</v>
      </c>
      <c r="C145" s="94">
        <v>17</v>
      </c>
      <c r="D145" s="94" t="s">
        <v>57</v>
      </c>
      <c r="E145" s="95" t="s">
        <v>171</v>
      </c>
      <c r="F145" s="95" t="s">
        <v>166</v>
      </c>
      <c r="G145" s="94" t="s">
        <v>170</v>
      </c>
      <c r="H145" s="95" t="s">
        <v>60</v>
      </c>
      <c r="I145" s="95" t="s">
        <v>145</v>
      </c>
      <c r="J145" s="95"/>
      <c r="K145" s="68">
        <v>42686</v>
      </c>
      <c r="L145" s="68">
        <v>42398</v>
      </c>
      <c r="M145" s="68">
        <v>45320</v>
      </c>
      <c r="N145" s="68">
        <v>43313</v>
      </c>
      <c r="O145" s="149">
        <v>1</v>
      </c>
      <c r="P145" s="68"/>
      <c r="Q145" s="68" t="s">
        <v>270</v>
      </c>
      <c r="R145" s="69">
        <f t="shared" si="56"/>
        <v>0</v>
      </c>
      <c r="S145" s="95">
        <v>60</v>
      </c>
      <c r="T145" s="96">
        <v>25391821.25</v>
      </c>
      <c r="U145" s="70">
        <v>2</v>
      </c>
      <c r="V145" s="70">
        <v>2019</v>
      </c>
      <c r="W145" s="69">
        <v>0</v>
      </c>
      <c r="X145" s="69">
        <v>0</v>
      </c>
      <c r="Y145" s="69">
        <f t="shared" si="51"/>
        <v>60</v>
      </c>
      <c r="Z145" s="69">
        <f t="shared" si="65"/>
        <v>23</v>
      </c>
      <c r="AA145" s="69">
        <f t="shared" si="66"/>
        <v>37</v>
      </c>
      <c r="AB145" s="69">
        <f t="shared" si="57"/>
        <v>27</v>
      </c>
      <c r="AC145" s="69">
        <f t="shared" si="72"/>
        <v>33</v>
      </c>
      <c r="AD145" s="69">
        <f t="shared" si="52"/>
        <v>423197.02083333331</v>
      </c>
      <c r="AE145" s="69">
        <v>0</v>
      </c>
      <c r="AF145" s="73">
        <f t="shared" si="58"/>
        <v>0</v>
      </c>
      <c r="AG145" s="73">
        <f t="shared" si="59"/>
        <v>0</v>
      </c>
      <c r="AH145" s="72">
        <f t="shared" si="60"/>
        <v>25391821.25</v>
      </c>
      <c r="AI145" s="74">
        <f t="shared" si="67"/>
        <v>4655167.229166666</v>
      </c>
      <c r="AJ145" s="90">
        <f t="shared" si="61"/>
        <v>4655167.229166666</v>
      </c>
      <c r="AK145" s="76">
        <f t="shared" si="62"/>
        <v>20736654.020833336</v>
      </c>
      <c r="AL145" s="79"/>
      <c r="AM145" s="97">
        <f t="shared" si="53"/>
        <v>5078364.25</v>
      </c>
      <c r="AN145" s="97">
        <f t="shared" si="54"/>
        <v>5078364.25</v>
      </c>
      <c r="AO145" s="97">
        <f t="shared" si="54"/>
        <v>5078364.25</v>
      </c>
      <c r="AP145" s="97">
        <f t="shared" si="54"/>
        <v>5078364.25</v>
      </c>
      <c r="AQ145" s="86">
        <f t="shared" si="73"/>
        <v>423197.02083333331</v>
      </c>
      <c r="AV145" s="81">
        <f t="shared" si="68"/>
        <v>5078364.25</v>
      </c>
      <c r="AW145" s="75">
        <f t="shared" si="69"/>
        <v>9733531.479166666</v>
      </c>
      <c r="AX145" s="76">
        <f t="shared" si="70"/>
        <v>15658289.770833334</v>
      </c>
      <c r="AY145" s="81">
        <f t="shared" si="63"/>
        <v>3385576.1666666665</v>
      </c>
      <c r="AZ145" s="77">
        <f t="shared" si="64"/>
        <v>13119107.645833332</v>
      </c>
      <c r="BA145" s="76">
        <f t="shared" si="71"/>
        <v>12272713.604166668</v>
      </c>
    </row>
    <row r="146" spans="1:53" s="86" customFormat="1" x14ac:dyDescent="0.25">
      <c r="A146" s="64">
        <v>2</v>
      </c>
      <c r="B146" s="94" t="s">
        <v>142</v>
      </c>
      <c r="C146" s="94">
        <v>17</v>
      </c>
      <c r="D146" s="94" t="s">
        <v>57</v>
      </c>
      <c r="E146" s="95" t="s">
        <v>172</v>
      </c>
      <c r="F146" s="95" t="s">
        <v>166</v>
      </c>
      <c r="G146" s="94" t="s">
        <v>170</v>
      </c>
      <c r="H146" s="95" t="s">
        <v>60</v>
      </c>
      <c r="I146" s="95" t="s">
        <v>145</v>
      </c>
      <c r="J146" s="95"/>
      <c r="K146" s="68">
        <v>42687</v>
      </c>
      <c r="L146" s="68">
        <v>42398</v>
      </c>
      <c r="M146" s="68">
        <v>45320</v>
      </c>
      <c r="N146" s="68">
        <v>43313</v>
      </c>
      <c r="O146" s="149">
        <v>1</v>
      </c>
      <c r="P146" s="68"/>
      <c r="Q146" s="68" t="s">
        <v>270</v>
      </c>
      <c r="R146" s="69">
        <f t="shared" si="56"/>
        <v>0</v>
      </c>
      <c r="S146" s="95">
        <v>60</v>
      </c>
      <c r="T146" s="96">
        <v>2752724.65</v>
      </c>
      <c r="U146" s="70">
        <v>2</v>
      </c>
      <c r="V146" s="70">
        <v>2019</v>
      </c>
      <c r="W146" s="69">
        <v>0</v>
      </c>
      <c r="X146" s="69">
        <v>0</v>
      </c>
      <c r="Y146" s="69">
        <f t="shared" si="51"/>
        <v>60</v>
      </c>
      <c r="Z146" s="69">
        <f t="shared" si="65"/>
        <v>23</v>
      </c>
      <c r="AA146" s="69">
        <f t="shared" si="66"/>
        <v>37</v>
      </c>
      <c r="AB146" s="69">
        <f t="shared" si="57"/>
        <v>27</v>
      </c>
      <c r="AC146" s="69">
        <f t="shared" si="72"/>
        <v>33</v>
      </c>
      <c r="AD146" s="69">
        <f t="shared" si="52"/>
        <v>45878.744166666664</v>
      </c>
      <c r="AE146" s="69">
        <v>0</v>
      </c>
      <c r="AF146" s="73">
        <f t="shared" si="58"/>
        <v>0</v>
      </c>
      <c r="AG146" s="73">
        <f t="shared" si="59"/>
        <v>0</v>
      </c>
      <c r="AH146" s="72">
        <f t="shared" si="60"/>
        <v>2752724.65</v>
      </c>
      <c r="AI146" s="74">
        <f t="shared" si="67"/>
        <v>504666.18583333329</v>
      </c>
      <c r="AJ146" s="90">
        <f t="shared" si="61"/>
        <v>504666.18583333329</v>
      </c>
      <c r="AK146" s="76">
        <f t="shared" si="62"/>
        <v>2248058.4641666664</v>
      </c>
      <c r="AL146" s="79"/>
      <c r="AM146" s="97">
        <f t="shared" si="53"/>
        <v>550544.92999999993</v>
      </c>
      <c r="AN146" s="97">
        <f t="shared" si="54"/>
        <v>550544.92999999993</v>
      </c>
      <c r="AO146" s="97">
        <f t="shared" si="54"/>
        <v>550544.92999999993</v>
      </c>
      <c r="AP146" s="97">
        <f t="shared" si="54"/>
        <v>550544.92999999993</v>
      </c>
      <c r="AQ146" s="86">
        <f t="shared" si="73"/>
        <v>45878.744166666664</v>
      </c>
      <c r="AV146" s="81">
        <f t="shared" si="68"/>
        <v>550544.92999999993</v>
      </c>
      <c r="AW146" s="75">
        <f t="shared" si="69"/>
        <v>1055211.1158333332</v>
      </c>
      <c r="AX146" s="76">
        <f t="shared" si="70"/>
        <v>1697513.5341666667</v>
      </c>
      <c r="AY146" s="81">
        <f t="shared" si="63"/>
        <v>367029.95333333331</v>
      </c>
      <c r="AZ146" s="77">
        <f t="shared" si="64"/>
        <v>1422241.0691666666</v>
      </c>
      <c r="BA146" s="76">
        <f t="shared" si="71"/>
        <v>1330483.5808333333</v>
      </c>
    </row>
    <row r="147" spans="1:53" s="86" customFormat="1" x14ac:dyDescent="0.25">
      <c r="A147" s="64">
        <v>2</v>
      </c>
      <c r="B147" s="94" t="s">
        <v>142</v>
      </c>
      <c r="C147" s="94">
        <v>17</v>
      </c>
      <c r="D147" s="94" t="s">
        <v>57</v>
      </c>
      <c r="E147" s="95" t="s">
        <v>172</v>
      </c>
      <c r="F147" s="95" t="s">
        <v>166</v>
      </c>
      <c r="G147" s="94" t="s">
        <v>170</v>
      </c>
      <c r="H147" s="95" t="s">
        <v>60</v>
      </c>
      <c r="I147" s="95" t="s">
        <v>145</v>
      </c>
      <c r="J147" s="95"/>
      <c r="K147" s="68">
        <v>42688</v>
      </c>
      <c r="L147" s="68">
        <v>42398</v>
      </c>
      <c r="M147" s="68">
        <v>45320</v>
      </c>
      <c r="N147" s="68">
        <v>43313</v>
      </c>
      <c r="O147" s="149">
        <v>1</v>
      </c>
      <c r="P147" s="68"/>
      <c r="Q147" s="68" t="s">
        <v>270</v>
      </c>
      <c r="R147" s="69">
        <f t="shared" si="56"/>
        <v>0</v>
      </c>
      <c r="S147" s="95">
        <v>60</v>
      </c>
      <c r="T147" s="96">
        <v>2752724.65</v>
      </c>
      <c r="U147" s="70">
        <v>2</v>
      </c>
      <c r="V147" s="70">
        <v>2019</v>
      </c>
      <c r="W147" s="69">
        <v>0</v>
      </c>
      <c r="X147" s="69">
        <v>0</v>
      </c>
      <c r="Y147" s="69">
        <f t="shared" si="51"/>
        <v>60</v>
      </c>
      <c r="Z147" s="69">
        <f t="shared" si="65"/>
        <v>23</v>
      </c>
      <c r="AA147" s="69">
        <f t="shared" si="66"/>
        <v>37</v>
      </c>
      <c r="AB147" s="69">
        <f t="shared" si="57"/>
        <v>27</v>
      </c>
      <c r="AC147" s="69">
        <f t="shared" si="72"/>
        <v>33</v>
      </c>
      <c r="AD147" s="69">
        <f t="shared" si="52"/>
        <v>45878.744166666664</v>
      </c>
      <c r="AE147" s="69">
        <v>0</v>
      </c>
      <c r="AF147" s="73">
        <f t="shared" si="58"/>
        <v>0</v>
      </c>
      <c r="AG147" s="73">
        <f t="shared" si="59"/>
        <v>0</v>
      </c>
      <c r="AH147" s="72">
        <f t="shared" si="60"/>
        <v>2752724.65</v>
      </c>
      <c r="AI147" s="74">
        <f t="shared" si="67"/>
        <v>504666.18583333329</v>
      </c>
      <c r="AJ147" s="90">
        <f t="shared" si="61"/>
        <v>504666.18583333329</v>
      </c>
      <c r="AK147" s="76">
        <f t="shared" si="62"/>
        <v>2248058.4641666664</v>
      </c>
      <c r="AL147" s="79"/>
      <c r="AM147" s="97">
        <f t="shared" si="53"/>
        <v>550544.92999999993</v>
      </c>
      <c r="AN147" s="97">
        <f t="shared" si="54"/>
        <v>550544.92999999993</v>
      </c>
      <c r="AO147" s="97">
        <f t="shared" si="54"/>
        <v>550544.92999999993</v>
      </c>
      <c r="AP147" s="97">
        <f t="shared" si="54"/>
        <v>550544.92999999993</v>
      </c>
      <c r="AQ147" s="86">
        <f t="shared" si="73"/>
        <v>45878.744166666664</v>
      </c>
      <c r="AV147" s="81">
        <f t="shared" si="68"/>
        <v>550544.92999999993</v>
      </c>
      <c r="AW147" s="75">
        <f t="shared" si="69"/>
        <v>1055211.1158333332</v>
      </c>
      <c r="AX147" s="76">
        <f t="shared" si="70"/>
        <v>1697513.5341666667</v>
      </c>
      <c r="AY147" s="81">
        <f t="shared" si="63"/>
        <v>367029.95333333331</v>
      </c>
      <c r="AZ147" s="77">
        <f t="shared" si="64"/>
        <v>1422241.0691666666</v>
      </c>
      <c r="BA147" s="76">
        <f t="shared" si="71"/>
        <v>1330483.5808333333</v>
      </c>
    </row>
    <row r="148" spans="1:53" s="86" customFormat="1" x14ac:dyDescent="0.25">
      <c r="A148" s="64">
        <v>2</v>
      </c>
      <c r="B148" s="94" t="s">
        <v>142</v>
      </c>
      <c r="C148" s="94">
        <v>17</v>
      </c>
      <c r="D148" s="94" t="s">
        <v>57</v>
      </c>
      <c r="E148" s="95" t="s">
        <v>173</v>
      </c>
      <c r="F148" s="95" t="s">
        <v>166</v>
      </c>
      <c r="G148" s="94" t="s">
        <v>170</v>
      </c>
      <c r="H148" s="95" t="s">
        <v>60</v>
      </c>
      <c r="I148" s="95" t="s">
        <v>145</v>
      </c>
      <c r="J148" s="95"/>
      <c r="K148" s="68">
        <v>42689</v>
      </c>
      <c r="L148" s="68">
        <v>42398</v>
      </c>
      <c r="M148" s="68">
        <v>45320</v>
      </c>
      <c r="N148" s="68">
        <v>43313</v>
      </c>
      <c r="O148" s="149">
        <v>1</v>
      </c>
      <c r="P148" s="68"/>
      <c r="Q148" s="68" t="s">
        <v>270</v>
      </c>
      <c r="R148" s="69">
        <f t="shared" si="56"/>
        <v>0</v>
      </c>
      <c r="S148" s="95">
        <v>60</v>
      </c>
      <c r="T148" s="96">
        <v>2584044</v>
      </c>
      <c r="U148" s="70">
        <v>2</v>
      </c>
      <c r="V148" s="70">
        <v>2019</v>
      </c>
      <c r="W148" s="69">
        <v>0</v>
      </c>
      <c r="X148" s="69">
        <v>0</v>
      </c>
      <c r="Y148" s="69">
        <f t="shared" si="51"/>
        <v>60</v>
      </c>
      <c r="Z148" s="69">
        <f t="shared" si="65"/>
        <v>23</v>
      </c>
      <c r="AA148" s="69">
        <f t="shared" si="66"/>
        <v>37</v>
      </c>
      <c r="AB148" s="69">
        <f t="shared" si="57"/>
        <v>27</v>
      </c>
      <c r="AC148" s="69">
        <f t="shared" si="72"/>
        <v>33</v>
      </c>
      <c r="AD148" s="69">
        <f t="shared" si="52"/>
        <v>43067.4</v>
      </c>
      <c r="AE148" s="69">
        <v>0</v>
      </c>
      <c r="AF148" s="73">
        <f t="shared" si="58"/>
        <v>0</v>
      </c>
      <c r="AG148" s="73">
        <f t="shared" si="59"/>
        <v>0</v>
      </c>
      <c r="AH148" s="72">
        <f t="shared" si="60"/>
        <v>2584044</v>
      </c>
      <c r="AI148" s="74">
        <f t="shared" si="67"/>
        <v>473741.4</v>
      </c>
      <c r="AJ148" s="90">
        <f t="shared" si="61"/>
        <v>473741.4</v>
      </c>
      <c r="AK148" s="76">
        <f t="shared" si="62"/>
        <v>2110302.6</v>
      </c>
      <c r="AL148" s="79"/>
      <c r="AM148" s="97">
        <f t="shared" si="53"/>
        <v>516808.80000000005</v>
      </c>
      <c r="AN148" s="97">
        <f t="shared" si="54"/>
        <v>516808.80000000005</v>
      </c>
      <c r="AO148" s="97">
        <f t="shared" si="54"/>
        <v>516808.80000000005</v>
      </c>
      <c r="AP148" s="97">
        <f t="shared" si="54"/>
        <v>516808.80000000005</v>
      </c>
      <c r="AQ148" s="86">
        <f t="shared" si="73"/>
        <v>43067.4</v>
      </c>
      <c r="AV148" s="81">
        <f t="shared" si="68"/>
        <v>516808.80000000005</v>
      </c>
      <c r="AW148" s="75">
        <f t="shared" si="69"/>
        <v>990550.20000000007</v>
      </c>
      <c r="AX148" s="76">
        <f t="shared" si="70"/>
        <v>1593493.7999999998</v>
      </c>
      <c r="AY148" s="81">
        <f t="shared" si="63"/>
        <v>344539.2</v>
      </c>
      <c r="AZ148" s="77">
        <f t="shared" si="64"/>
        <v>1335089.4000000001</v>
      </c>
      <c r="BA148" s="76">
        <f t="shared" si="71"/>
        <v>1248954.5999999999</v>
      </c>
    </row>
    <row r="149" spans="1:53" s="86" customFormat="1" x14ac:dyDescent="0.25">
      <c r="A149" s="64">
        <v>2</v>
      </c>
      <c r="B149" s="94" t="s">
        <v>142</v>
      </c>
      <c r="C149" s="94">
        <v>17</v>
      </c>
      <c r="D149" s="94" t="s">
        <v>57</v>
      </c>
      <c r="E149" s="95" t="s">
        <v>173</v>
      </c>
      <c r="F149" s="95" t="s">
        <v>166</v>
      </c>
      <c r="G149" s="94" t="s">
        <v>170</v>
      </c>
      <c r="H149" s="95" t="s">
        <v>60</v>
      </c>
      <c r="I149" s="95" t="s">
        <v>145</v>
      </c>
      <c r="J149" s="95"/>
      <c r="K149" s="68">
        <v>42690</v>
      </c>
      <c r="L149" s="68">
        <v>42398</v>
      </c>
      <c r="M149" s="68">
        <v>45320</v>
      </c>
      <c r="N149" s="68">
        <v>43313</v>
      </c>
      <c r="O149" s="149">
        <v>1</v>
      </c>
      <c r="P149" s="68"/>
      <c r="Q149" s="68" t="s">
        <v>270</v>
      </c>
      <c r="R149" s="69">
        <f t="shared" si="56"/>
        <v>0</v>
      </c>
      <c r="S149" s="95">
        <v>60</v>
      </c>
      <c r="T149" s="96">
        <v>2584044</v>
      </c>
      <c r="U149" s="70">
        <v>2</v>
      </c>
      <c r="V149" s="70">
        <v>2019</v>
      </c>
      <c r="W149" s="69">
        <v>0</v>
      </c>
      <c r="X149" s="69">
        <v>0</v>
      </c>
      <c r="Y149" s="69">
        <f t="shared" si="51"/>
        <v>60</v>
      </c>
      <c r="Z149" s="69">
        <f t="shared" si="65"/>
        <v>23</v>
      </c>
      <c r="AA149" s="69">
        <f t="shared" si="66"/>
        <v>37</v>
      </c>
      <c r="AB149" s="69">
        <f t="shared" si="57"/>
        <v>27</v>
      </c>
      <c r="AC149" s="69">
        <f t="shared" si="72"/>
        <v>33</v>
      </c>
      <c r="AD149" s="69">
        <f t="shared" si="52"/>
        <v>43067.4</v>
      </c>
      <c r="AE149" s="69">
        <v>0</v>
      </c>
      <c r="AF149" s="73">
        <f t="shared" si="58"/>
        <v>0</v>
      </c>
      <c r="AG149" s="73">
        <f t="shared" si="59"/>
        <v>0</v>
      </c>
      <c r="AH149" s="72">
        <f t="shared" si="60"/>
        <v>2584044</v>
      </c>
      <c r="AI149" s="74">
        <f t="shared" si="67"/>
        <v>473741.4</v>
      </c>
      <c r="AJ149" s="90">
        <f t="shared" si="61"/>
        <v>473741.4</v>
      </c>
      <c r="AK149" s="76">
        <f t="shared" si="62"/>
        <v>2110302.6</v>
      </c>
      <c r="AL149" s="79"/>
      <c r="AM149" s="97">
        <f t="shared" si="53"/>
        <v>516808.80000000005</v>
      </c>
      <c r="AN149" s="97">
        <f t="shared" si="54"/>
        <v>516808.80000000005</v>
      </c>
      <c r="AO149" s="97">
        <f t="shared" si="54"/>
        <v>516808.80000000005</v>
      </c>
      <c r="AP149" s="97">
        <f t="shared" si="54"/>
        <v>516808.80000000005</v>
      </c>
      <c r="AQ149" s="86">
        <f t="shared" si="73"/>
        <v>43067.4</v>
      </c>
      <c r="AV149" s="81">
        <f t="shared" si="68"/>
        <v>516808.80000000005</v>
      </c>
      <c r="AW149" s="75">
        <f t="shared" si="69"/>
        <v>990550.20000000007</v>
      </c>
      <c r="AX149" s="76">
        <f t="shared" si="70"/>
        <v>1593493.7999999998</v>
      </c>
      <c r="AY149" s="81">
        <f t="shared" si="63"/>
        <v>344539.2</v>
      </c>
      <c r="AZ149" s="77">
        <f t="shared" si="64"/>
        <v>1335089.4000000001</v>
      </c>
      <c r="BA149" s="76">
        <f t="shared" si="71"/>
        <v>1248954.5999999999</v>
      </c>
    </row>
    <row r="150" spans="1:53" s="86" customFormat="1" x14ac:dyDescent="0.25">
      <c r="A150" s="64">
        <v>2</v>
      </c>
      <c r="B150" s="94" t="s">
        <v>142</v>
      </c>
      <c r="C150" s="94">
        <v>29</v>
      </c>
      <c r="D150" s="94" t="s">
        <v>57</v>
      </c>
      <c r="E150" s="95" t="s">
        <v>174</v>
      </c>
      <c r="F150" s="95" t="s">
        <v>166</v>
      </c>
      <c r="G150" s="94" t="s">
        <v>175</v>
      </c>
      <c r="H150" s="95" t="s">
        <v>60</v>
      </c>
      <c r="I150" s="68"/>
      <c r="J150" s="68"/>
      <c r="K150" s="68">
        <v>42768</v>
      </c>
      <c r="L150" s="68">
        <v>42398</v>
      </c>
      <c r="M150" s="68">
        <v>45320</v>
      </c>
      <c r="N150" s="68">
        <v>43313</v>
      </c>
      <c r="O150" s="149">
        <v>1</v>
      </c>
      <c r="P150" s="68"/>
      <c r="Q150" s="68" t="s">
        <v>270</v>
      </c>
      <c r="R150" s="69">
        <f t="shared" si="56"/>
        <v>0</v>
      </c>
      <c r="S150" s="95">
        <v>60</v>
      </c>
      <c r="T150" s="96">
        <v>2741362.56</v>
      </c>
      <c r="U150" s="70">
        <v>2</v>
      </c>
      <c r="V150" s="70">
        <v>2019</v>
      </c>
      <c r="W150" s="69">
        <v>0</v>
      </c>
      <c r="X150" s="69">
        <v>0</v>
      </c>
      <c r="Y150" s="69">
        <f t="shared" si="51"/>
        <v>60</v>
      </c>
      <c r="Z150" s="69">
        <f t="shared" si="65"/>
        <v>23</v>
      </c>
      <c r="AA150" s="69">
        <f t="shared" si="66"/>
        <v>37</v>
      </c>
      <c r="AB150" s="69">
        <f t="shared" si="57"/>
        <v>27</v>
      </c>
      <c r="AC150" s="69">
        <f t="shared" si="72"/>
        <v>33</v>
      </c>
      <c r="AD150" s="69">
        <f t="shared" si="52"/>
        <v>45689.376000000004</v>
      </c>
      <c r="AE150" s="69">
        <v>0</v>
      </c>
      <c r="AF150" s="73">
        <f t="shared" si="58"/>
        <v>0</v>
      </c>
      <c r="AG150" s="73">
        <f t="shared" si="59"/>
        <v>0</v>
      </c>
      <c r="AH150" s="72">
        <f t="shared" si="60"/>
        <v>2741362.56</v>
      </c>
      <c r="AI150" s="74">
        <f t="shared" si="67"/>
        <v>502583.13600000006</v>
      </c>
      <c r="AJ150" s="90">
        <f t="shared" si="61"/>
        <v>502583.13600000006</v>
      </c>
      <c r="AK150" s="76">
        <f t="shared" si="62"/>
        <v>2238779.4240000001</v>
      </c>
      <c r="AL150" s="79"/>
      <c r="AM150" s="97">
        <f t="shared" si="53"/>
        <v>548272.5120000001</v>
      </c>
      <c r="AN150" s="97">
        <f t="shared" si="54"/>
        <v>548272.5120000001</v>
      </c>
      <c r="AO150" s="97">
        <f t="shared" si="54"/>
        <v>548272.5120000001</v>
      </c>
      <c r="AP150" s="97">
        <f t="shared" si="54"/>
        <v>548272.5120000001</v>
      </c>
      <c r="AQ150" s="86">
        <f t="shared" si="73"/>
        <v>45689.376000000004</v>
      </c>
      <c r="AV150" s="81">
        <f t="shared" si="68"/>
        <v>548272.5120000001</v>
      </c>
      <c r="AW150" s="75">
        <f t="shared" si="69"/>
        <v>1050855.648</v>
      </c>
      <c r="AX150" s="76">
        <f t="shared" si="70"/>
        <v>1690506.912</v>
      </c>
      <c r="AY150" s="81">
        <f t="shared" si="63"/>
        <v>365515.00800000003</v>
      </c>
      <c r="AZ150" s="77">
        <f t="shared" si="64"/>
        <v>1416370.656</v>
      </c>
      <c r="BA150" s="76">
        <f t="shared" si="71"/>
        <v>1324991.9040000001</v>
      </c>
    </row>
    <row r="151" spans="1:53" s="86" customFormat="1" x14ac:dyDescent="0.25">
      <c r="A151" s="64">
        <v>2</v>
      </c>
      <c r="B151" s="94" t="s">
        <v>142</v>
      </c>
      <c r="C151" s="94">
        <v>29</v>
      </c>
      <c r="D151" s="94" t="s">
        <v>57</v>
      </c>
      <c r="E151" s="95" t="s">
        <v>174</v>
      </c>
      <c r="F151" s="95" t="s">
        <v>166</v>
      </c>
      <c r="G151" s="94" t="s">
        <v>175</v>
      </c>
      <c r="H151" s="95" t="s">
        <v>60</v>
      </c>
      <c r="I151" s="68"/>
      <c r="J151" s="68"/>
      <c r="K151" s="68">
        <v>42768</v>
      </c>
      <c r="L151" s="68">
        <v>42398</v>
      </c>
      <c r="M151" s="68">
        <v>45320</v>
      </c>
      <c r="N151" s="68">
        <v>43313</v>
      </c>
      <c r="O151" s="149">
        <v>1</v>
      </c>
      <c r="P151" s="68"/>
      <c r="Q151" s="68" t="s">
        <v>270</v>
      </c>
      <c r="R151" s="69">
        <f t="shared" si="56"/>
        <v>0</v>
      </c>
      <c r="S151" s="95">
        <v>60</v>
      </c>
      <c r="T151" s="96">
        <v>2741362.56</v>
      </c>
      <c r="U151" s="70">
        <v>2</v>
      </c>
      <c r="V151" s="70">
        <v>2019</v>
      </c>
      <c r="W151" s="69">
        <v>0</v>
      </c>
      <c r="X151" s="69">
        <v>0</v>
      </c>
      <c r="Y151" s="69">
        <f t="shared" si="51"/>
        <v>60</v>
      </c>
      <c r="Z151" s="69">
        <f t="shared" si="65"/>
        <v>23</v>
      </c>
      <c r="AA151" s="69">
        <f t="shared" si="66"/>
        <v>37</v>
      </c>
      <c r="AB151" s="69">
        <f t="shared" si="57"/>
        <v>27</v>
      </c>
      <c r="AC151" s="69">
        <f t="shared" si="72"/>
        <v>33</v>
      </c>
      <c r="AD151" s="69">
        <f t="shared" si="52"/>
        <v>45689.376000000004</v>
      </c>
      <c r="AE151" s="69">
        <v>0</v>
      </c>
      <c r="AF151" s="73">
        <f t="shared" si="58"/>
        <v>0</v>
      </c>
      <c r="AG151" s="73">
        <f t="shared" si="59"/>
        <v>0</v>
      </c>
      <c r="AH151" s="72">
        <f t="shared" si="60"/>
        <v>2741362.56</v>
      </c>
      <c r="AI151" s="74">
        <f t="shared" si="67"/>
        <v>502583.13600000006</v>
      </c>
      <c r="AJ151" s="90">
        <f t="shared" si="61"/>
        <v>502583.13600000006</v>
      </c>
      <c r="AK151" s="76">
        <f t="shared" si="62"/>
        <v>2238779.4240000001</v>
      </c>
      <c r="AL151" s="79"/>
      <c r="AM151" s="97">
        <f t="shared" si="53"/>
        <v>548272.5120000001</v>
      </c>
      <c r="AN151" s="97">
        <f t="shared" si="54"/>
        <v>548272.5120000001</v>
      </c>
      <c r="AO151" s="97">
        <f t="shared" si="54"/>
        <v>548272.5120000001</v>
      </c>
      <c r="AP151" s="97">
        <f t="shared" si="54"/>
        <v>548272.5120000001</v>
      </c>
      <c r="AQ151" s="86">
        <f t="shared" si="73"/>
        <v>45689.376000000004</v>
      </c>
      <c r="AV151" s="81">
        <f t="shared" si="68"/>
        <v>548272.5120000001</v>
      </c>
      <c r="AW151" s="75">
        <f t="shared" si="69"/>
        <v>1050855.648</v>
      </c>
      <c r="AX151" s="76">
        <f t="shared" si="70"/>
        <v>1690506.912</v>
      </c>
      <c r="AY151" s="81">
        <f t="shared" si="63"/>
        <v>365515.00800000003</v>
      </c>
      <c r="AZ151" s="77">
        <f t="shared" si="64"/>
        <v>1416370.656</v>
      </c>
      <c r="BA151" s="76">
        <f t="shared" si="71"/>
        <v>1324991.9040000001</v>
      </c>
    </row>
    <row r="152" spans="1:53" s="80" customFormat="1" x14ac:dyDescent="0.25">
      <c r="A152" s="64">
        <v>2</v>
      </c>
      <c r="B152" s="94" t="s">
        <v>142</v>
      </c>
      <c r="C152" s="70">
        <v>44</v>
      </c>
      <c r="D152" s="70" t="s">
        <v>57</v>
      </c>
      <c r="E152" s="95" t="s">
        <v>176</v>
      </c>
      <c r="F152" s="95" t="s">
        <v>177</v>
      </c>
      <c r="G152" s="94">
        <v>217364</v>
      </c>
      <c r="H152" s="95" t="s">
        <v>60</v>
      </c>
      <c r="I152" s="70"/>
      <c r="J152" s="70"/>
      <c r="K152" s="98">
        <v>42768</v>
      </c>
      <c r="L152" s="68">
        <v>42398</v>
      </c>
      <c r="M152" s="68">
        <v>45320</v>
      </c>
      <c r="N152" s="68">
        <v>43313</v>
      </c>
      <c r="O152" s="149">
        <v>1</v>
      </c>
      <c r="P152" s="68"/>
      <c r="Q152" s="68" t="s">
        <v>270</v>
      </c>
      <c r="R152" s="69">
        <f t="shared" si="56"/>
        <v>0</v>
      </c>
      <c r="S152" s="70">
        <v>60</v>
      </c>
      <c r="T152" s="99">
        <v>426360</v>
      </c>
      <c r="U152" s="70">
        <v>2</v>
      </c>
      <c r="V152" s="70">
        <v>2019</v>
      </c>
      <c r="W152" s="70">
        <v>0</v>
      </c>
      <c r="X152" s="70">
        <v>0</v>
      </c>
      <c r="Y152" s="69">
        <f t="shared" si="51"/>
        <v>60</v>
      </c>
      <c r="Z152" s="69">
        <f t="shared" si="65"/>
        <v>23</v>
      </c>
      <c r="AA152" s="69">
        <f t="shared" si="66"/>
        <v>37</v>
      </c>
      <c r="AB152" s="69">
        <f t="shared" si="57"/>
        <v>27</v>
      </c>
      <c r="AC152" s="69">
        <f t="shared" si="72"/>
        <v>33</v>
      </c>
      <c r="AD152" s="69">
        <f t="shared" si="52"/>
        <v>7106</v>
      </c>
      <c r="AE152" s="70">
        <v>0</v>
      </c>
      <c r="AF152" s="80">
        <f t="shared" si="58"/>
        <v>0</v>
      </c>
      <c r="AG152" s="80">
        <f t="shared" si="59"/>
        <v>0</v>
      </c>
      <c r="AH152" s="80">
        <f t="shared" si="60"/>
        <v>426360</v>
      </c>
      <c r="AI152" s="74">
        <f t="shared" si="67"/>
        <v>78166</v>
      </c>
      <c r="AJ152" s="90">
        <f t="shared" si="61"/>
        <v>78166</v>
      </c>
      <c r="AK152" s="76">
        <f t="shared" si="62"/>
        <v>348194</v>
      </c>
      <c r="AL152" s="79"/>
      <c r="AM152" s="97">
        <f t="shared" si="53"/>
        <v>85272</v>
      </c>
      <c r="AN152" s="97">
        <f t="shared" si="54"/>
        <v>85272</v>
      </c>
      <c r="AO152" s="97">
        <f t="shared" si="54"/>
        <v>85272</v>
      </c>
      <c r="AP152" s="97">
        <f t="shared" si="54"/>
        <v>85272</v>
      </c>
      <c r="AQ152" s="86">
        <f t="shared" si="73"/>
        <v>7106</v>
      </c>
      <c r="AV152" s="81">
        <f t="shared" si="68"/>
        <v>85272</v>
      </c>
      <c r="AW152" s="75">
        <f t="shared" si="69"/>
        <v>163438</v>
      </c>
      <c r="AX152" s="76">
        <f t="shared" si="70"/>
        <v>262922</v>
      </c>
      <c r="AY152" s="81">
        <f t="shared" si="63"/>
        <v>56848</v>
      </c>
      <c r="AZ152" s="77">
        <f t="shared" si="64"/>
        <v>220286</v>
      </c>
      <c r="BA152" s="76">
        <f t="shared" si="71"/>
        <v>206074</v>
      </c>
    </row>
    <row r="153" spans="1:53" s="80" customFormat="1" x14ac:dyDescent="0.25">
      <c r="A153" s="64">
        <v>2</v>
      </c>
      <c r="B153" s="94" t="s">
        <v>142</v>
      </c>
      <c r="C153" s="70">
        <v>44</v>
      </c>
      <c r="D153" s="70" t="s">
        <v>57</v>
      </c>
      <c r="E153" s="95" t="s">
        <v>176</v>
      </c>
      <c r="F153" s="95" t="s">
        <v>177</v>
      </c>
      <c r="G153" s="94">
        <v>217364</v>
      </c>
      <c r="H153" s="95" t="s">
        <v>60</v>
      </c>
      <c r="I153" s="70"/>
      <c r="J153" s="70"/>
      <c r="K153" s="98">
        <v>42768</v>
      </c>
      <c r="L153" s="68">
        <v>42398</v>
      </c>
      <c r="M153" s="68">
        <v>45320</v>
      </c>
      <c r="N153" s="68">
        <v>43313</v>
      </c>
      <c r="O153" s="149">
        <v>1</v>
      </c>
      <c r="P153" s="68"/>
      <c r="Q153" s="68" t="s">
        <v>270</v>
      </c>
      <c r="R153" s="69">
        <f t="shared" si="56"/>
        <v>0</v>
      </c>
      <c r="S153" s="70">
        <v>60</v>
      </c>
      <c r="T153" s="96">
        <v>1808800</v>
      </c>
      <c r="U153" s="70">
        <v>2</v>
      </c>
      <c r="V153" s="70">
        <v>2019</v>
      </c>
      <c r="W153" s="70">
        <v>0</v>
      </c>
      <c r="X153" s="70">
        <v>0</v>
      </c>
      <c r="Y153" s="69">
        <f t="shared" si="51"/>
        <v>60</v>
      </c>
      <c r="Z153" s="69">
        <f t="shared" si="65"/>
        <v>23</v>
      </c>
      <c r="AA153" s="69">
        <f t="shared" si="66"/>
        <v>37</v>
      </c>
      <c r="AB153" s="69">
        <f t="shared" si="57"/>
        <v>27</v>
      </c>
      <c r="AC153" s="69">
        <f t="shared" si="72"/>
        <v>33</v>
      </c>
      <c r="AD153" s="69">
        <f t="shared" si="52"/>
        <v>30146.666666666668</v>
      </c>
      <c r="AE153" s="70">
        <v>0</v>
      </c>
      <c r="AF153" s="80">
        <f t="shared" si="58"/>
        <v>0</v>
      </c>
      <c r="AG153" s="80">
        <f t="shared" si="59"/>
        <v>0</v>
      </c>
      <c r="AH153" s="80">
        <f t="shared" si="60"/>
        <v>1808800</v>
      </c>
      <c r="AI153" s="74">
        <f t="shared" si="67"/>
        <v>331613.33333333337</v>
      </c>
      <c r="AJ153" s="90">
        <f t="shared" si="61"/>
        <v>331613.33333333337</v>
      </c>
      <c r="AK153" s="76">
        <f t="shared" si="62"/>
        <v>1477186.6666666665</v>
      </c>
      <c r="AL153" s="79"/>
      <c r="AM153" s="97">
        <f t="shared" si="53"/>
        <v>361760</v>
      </c>
      <c r="AN153" s="97">
        <f t="shared" si="54"/>
        <v>361760</v>
      </c>
      <c r="AO153" s="97">
        <f t="shared" si="54"/>
        <v>361760</v>
      </c>
      <c r="AP153" s="97">
        <f t="shared" si="54"/>
        <v>361760</v>
      </c>
      <c r="AQ153" s="86">
        <f t="shared" si="73"/>
        <v>30146.666666666668</v>
      </c>
      <c r="AV153" s="81">
        <f t="shared" si="68"/>
        <v>361760</v>
      </c>
      <c r="AW153" s="75">
        <f t="shared" si="69"/>
        <v>693373.33333333337</v>
      </c>
      <c r="AX153" s="76">
        <f t="shared" si="70"/>
        <v>1115426.6666666665</v>
      </c>
      <c r="AY153" s="81">
        <f t="shared" si="63"/>
        <v>241173.33333333334</v>
      </c>
      <c r="AZ153" s="77">
        <f t="shared" si="64"/>
        <v>934546.66666666674</v>
      </c>
      <c r="BA153" s="76">
        <f t="shared" si="71"/>
        <v>874253.33333333326</v>
      </c>
    </row>
    <row r="154" spans="1:53" s="80" customFormat="1" x14ac:dyDescent="0.25">
      <c r="A154" s="64">
        <v>2</v>
      </c>
      <c r="B154" s="94" t="s">
        <v>142</v>
      </c>
      <c r="C154" s="70">
        <v>45</v>
      </c>
      <c r="D154" s="70" t="s">
        <v>57</v>
      </c>
      <c r="E154" s="95" t="s">
        <v>178</v>
      </c>
      <c r="F154" s="95" t="s">
        <v>177</v>
      </c>
      <c r="G154" s="94">
        <v>215129</v>
      </c>
      <c r="H154" s="95" t="s">
        <v>60</v>
      </c>
      <c r="I154" s="70"/>
      <c r="J154" s="70"/>
      <c r="K154" s="98">
        <v>42769</v>
      </c>
      <c r="L154" s="68">
        <v>42398</v>
      </c>
      <c r="M154" s="68">
        <v>45320</v>
      </c>
      <c r="N154" s="68">
        <v>43313</v>
      </c>
      <c r="O154" s="149">
        <v>1</v>
      </c>
      <c r="P154" s="68"/>
      <c r="Q154" s="68" t="s">
        <v>270</v>
      </c>
      <c r="R154" s="69">
        <f t="shared" si="56"/>
        <v>0</v>
      </c>
      <c r="S154" s="70">
        <v>60</v>
      </c>
      <c r="T154" s="99">
        <v>61000</v>
      </c>
      <c r="U154" s="70">
        <v>2</v>
      </c>
      <c r="V154" s="70">
        <v>2019</v>
      </c>
      <c r="W154" s="70">
        <v>0</v>
      </c>
      <c r="X154" s="70">
        <v>0</v>
      </c>
      <c r="Y154" s="69">
        <f t="shared" si="51"/>
        <v>60</v>
      </c>
      <c r="Z154" s="69">
        <f t="shared" si="65"/>
        <v>23</v>
      </c>
      <c r="AA154" s="69">
        <f t="shared" si="66"/>
        <v>37</v>
      </c>
      <c r="AB154" s="69">
        <f t="shared" si="57"/>
        <v>27</v>
      </c>
      <c r="AC154" s="69">
        <f t="shared" si="72"/>
        <v>33</v>
      </c>
      <c r="AD154" s="69">
        <f t="shared" si="52"/>
        <v>1016.6666666666666</v>
      </c>
      <c r="AE154" s="70">
        <v>0</v>
      </c>
      <c r="AF154" s="80">
        <f t="shared" si="58"/>
        <v>0</v>
      </c>
      <c r="AG154" s="80">
        <f t="shared" si="59"/>
        <v>0</v>
      </c>
      <c r="AH154" s="80">
        <f t="shared" si="60"/>
        <v>61000</v>
      </c>
      <c r="AI154" s="74">
        <f t="shared" si="67"/>
        <v>11183.333333333332</v>
      </c>
      <c r="AJ154" s="90">
        <f t="shared" si="61"/>
        <v>11183.333333333332</v>
      </c>
      <c r="AK154" s="76">
        <f t="shared" si="62"/>
        <v>49816.666666666672</v>
      </c>
      <c r="AL154" s="79"/>
      <c r="AM154" s="97">
        <f t="shared" si="53"/>
        <v>12200</v>
      </c>
      <c r="AN154" s="97">
        <f t="shared" si="54"/>
        <v>12200</v>
      </c>
      <c r="AO154" s="97">
        <f t="shared" si="54"/>
        <v>12200</v>
      </c>
      <c r="AP154" s="97">
        <f t="shared" si="54"/>
        <v>12200</v>
      </c>
      <c r="AQ154" s="86">
        <f t="shared" si="73"/>
        <v>1016.6666666666666</v>
      </c>
      <c r="AV154" s="81">
        <f t="shared" si="68"/>
        <v>12200</v>
      </c>
      <c r="AW154" s="75">
        <f t="shared" si="69"/>
        <v>23383.333333333332</v>
      </c>
      <c r="AX154" s="76">
        <f t="shared" si="70"/>
        <v>37616.666666666672</v>
      </c>
      <c r="AY154" s="81">
        <f t="shared" si="63"/>
        <v>8133.333333333333</v>
      </c>
      <c r="AZ154" s="77">
        <f t="shared" si="64"/>
        <v>31516.666666666664</v>
      </c>
      <c r="BA154" s="76">
        <f t="shared" si="71"/>
        <v>29483.333333333336</v>
      </c>
    </row>
    <row r="155" spans="1:53" s="80" customFormat="1" x14ac:dyDescent="0.25">
      <c r="A155" s="64">
        <v>2</v>
      </c>
      <c r="B155" s="94" t="s">
        <v>142</v>
      </c>
      <c r="C155" s="70">
        <v>45</v>
      </c>
      <c r="D155" s="70" t="s">
        <v>57</v>
      </c>
      <c r="E155" s="95" t="s">
        <v>179</v>
      </c>
      <c r="F155" s="95" t="s">
        <v>177</v>
      </c>
      <c r="G155" s="94">
        <v>215129</v>
      </c>
      <c r="H155" s="95" t="s">
        <v>60</v>
      </c>
      <c r="I155" s="70"/>
      <c r="J155" s="70"/>
      <c r="K155" s="98">
        <v>42769</v>
      </c>
      <c r="L155" s="68">
        <v>42398</v>
      </c>
      <c r="M155" s="68">
        <v>45320</v>
      </c>
      <c r="N155" s="68">
        <v>43313</v>
      </c>
      <c r="O155" s="149">
        <v>1</v>
      </c>
      <c r="P155" s="68"/>
      <c r="Q155" s="68" t="s">
        <v>270</v>
      </c>
      <c r="R155" s="69">
        <f t="shared" si="56"/>
        <v>0</v>
      </c>
      <c r="S155" s="70">
        <v>60</v>
      </c>
      <c r="T155" s="96">
        <v>62700</v>
      </c>
      <c r="U155" s="70">
        <v>2</v>
      </c>
      <c r="V155" s="70">
        <v>2019</v>
      </c>
      <c r="W155" s="70">
        <v>0</v>
      </c>
      <c r="X155" s="70">
        <v>0</v>
      </c>
      <c r="Y155" s="69">
        <f t="shared" si="51"/>
        <v>60</v>
      </c>
      <c r="Z155" s="69">
        <f t="shared" si="65"/>
        <v>23</v>
      </c>
      <c r="AA155" s="69">
        <f t="shared" si="66"/>
        <v>37</v>
      </c>
      <c r="AB155" s="69">
        <f t="shared" si="57"/>
        <v>27</v>
      </c>
      <c r="AC155" s="69">
        <f t="shared" si="72"/>
        <v>33</v>
      </c>
      <c r="AD155" s="69">
        <f t="shared" si="52"/>
        <v>1045</v>
      </c>
      <c r="AE155" s="70">
        <v>0</v>
      </c>
      <c r="AF155" s="80">
        <f t="shared" si="58"/>
        <v>0</v>
      </c>
      <c r="AG155" s="80">
        <f t="shared" si="59"/>
        <v>0</v>
      </c>
      <c r="AH155" s="80">
        <f t="shared" si="60"/>
        <v>62700</v>
      </c>
      <c r="AI155" s="74">
        <f t="shared" si="67"/>
        <v>11495</v>
      </c>
      <c r="AJ155" s="90">
        <f t="shared" si="61"/>
        <v>11495</v>
      </c>
      <c r="AK155" s="76">
        <f t="shared" si="62"/>
        <v>51205</v>
      </c>
      <c r="AL155" s="79"/>
      <c r="AM155" s="97">
        <f t="shared" si="53"/>
        <v>12540</v>
      </c>
      <c r="AN155" s="97">
        <f t="shared" si="54"/>
        <v>12540</v>
      </c>
      <c r="AO155" s="97">
        <f t="shared" si="54"/>
        <v>12540</v>
      </c>
      <c r="AP155" s="97">
        <f t="shared" si="54"/>
        <v>12540</v>
      </c>
      <c r="AQ155" s="86">
        <f t="shared" si="73"/>
        <v>1045</v>
      </c>
      <c r="AV155" s="81">
        <f t="shared" si="68"/>
        <v>12540</v>
      </c>
      <c r="AW155" s="75">
        <f t="shared" si="69"/>
        <v>24035</v>
      </c>
      <c r="AX155" s="76">
        <f t="shared" si="70"/>
        <v>38665</v>
      </c>
      <c r="AY155" s="81">
        <f t="shared" si="63"/>
        <v>8360</v>
      </c>
      <c r="AZ155" s="77">
        <f t="shared" si="64"/>
        <v>32395</v>
      </c>
      <c r="BA155" s="76">
        <f t="shared" si="71"/>
        <v>30305</v>
      </c>
    </row>
    <row r="156" spans="1:53" s="80" customFormat="1" x14ac:dyDescent="0.25">
      <c r="A156" s="64">
        <v>2</v>
      </c>
      <c r="B156" s="94" t="s">
        <v>142</v>
      </c>
      <c r="C156" s="70">
        <v>46</v>
      </c>
      <c r="D156" s="70" t="s">
        <v>57</v>
      </c>
      <c r="E156" s="95" t="s">
        <v>180</v>
      </c>
      <c r="F156" s="95" t="s">
        <v>177</v>
      </c>
      <c r="G156" s="94">
        <v>215130</v>
      </c>
      <c r="H156" s="95" t="s">
        <v>60</v>
      </c>
      <c r="I156" s="70"/>
      <c r="J156" s="70"/>
      <c r="K156" s="98">
        <v>42769</v>
      </c>
      <c r="L156" s="68">
        <v>42398</v>
      </c>
      <c r="M156" s="68">
        <v>45320</v>
      </c>
      <c r="N156" s="68">
        <v>43313</v>
      </c>
      <c r="O156" s="149">
        <v>1</v>
      </c>
      <c r="P156" s="68"/>
      <c r="Q156" s="68" t="s">
        <v>270</v>
      </c>
      <c r="R156" s="69">
        <f t="shared" si="56"/>
        <v>0</v>
      </c>
      <c r="S156" s="70">
        <v>60</v>
      </c>
      <c r="T156" s="99">
        <v>61000</v>
      </c>
      <c r="U156" s="70">
        <v>2</v>
      </c>
      <c r="V156" s="70">
        <v>2019</v>
      </c>
      <c r="W156" s="70">
        <v>0</v>
      </c>
      <c r="X156" s="70">
        <v>0</v>
      </c>
      <c r="Y156" s="69">
        <f t="shared" si="51"/>
        <v>60</v>
      </c>
      <c r="Z156" s="69">
        <f t="shared" si="65"/>
        <v>23</v>
      </c>
      <c r="AA156" s="69">
        <f t="shared" si="66"/>
        <v>37</v>
      </c>
      <c r="AB156" s="69">
        <f t="shared" si="57"/>
        <v>27</v>
      </c>
      <c r="AC156" s="69">
        <f t="shared" si="72"/>
        <v>33</v>
      </c>
      <c r="AD156" s="69">
        <f t="shared" si="52"/>
        <v>1016.6666666666666</v>
      </c>
      <c r="AE156" s="66">
        <v>0</v>
      </c>
      <c r="AF156" s="80">
        <f t="shared" si="58"/>
        <v>0</v>
      </c>
      <c r="AG156" s="80">
        <f t="shared" si="59"/>
        <v>0</v>
      </c>
      <c r="AH156" s="80">
        <f t="shared" si="60"/>
        <v>61000</v>
      </c>
      <c r="AI156" s="74">
        <f t="shared" si="67"/>
        <v>11183.333333333332</v>
      </c>
      <c r="AJ156" s="90">
        <f t="shared" si="61"/>
        <v>11183.333333333332</v>
      </c>
      <c r="AK156" s="76">
        <f t="shared" si="62"/>
        <v>49816.666666666672</v>
      </c>
      <c r="AL156" s="79"/>
      <c r="AM156" s="97">
        <f t="shared" si="53"/>
        <v>12200</v>
      </c>
      <c r="AN156" s="97">
        <f t="shared" si="54"/>
        <v>12200</v>
      </c>
      <c r="AO156" s="97">
        <f t="shared" si="54"/>
        <v>12200</v>
      </c>
      <c r="AP156" s="97">
        <f t="shared" si="54"/>
        <v>12200</v>
      </c>
      <c r="AQ156" s="86">
        <f t="shared" si="73"/>
        <v>1016.6666666666666</v>
      </c>
      <c r="AV156" s="81">
        <f t="shared" si="68"/>
        <v>12200</v>
      </c>
      <c r="AW156" s="75">
        <f t="shared" si="69"/>
        <v>23383.333333333332</v>
      </c>
      <c r="AX156" s="76">
        <f t="shared" si="70"/>
        <v>37616.666666666672</v>
      </c>
      <c r="AY156" s="81">
        <f t="shared" si="63"/>
        <v>8133.333333333333</v>
      </c>
      <c r="AZ156" s="77">
        <f t="shared" si="64"/>
        <v>31516.666666666664</v>
      </c>
      <c r="BA156" s="76">
        <f t="shared" si="71"/>
        <v>29483.333333333336</v>
      </c>
    </row>
    <row r="157" spans="1:53" s="80" customFormat="1" x14ac:dyDescent="0.25">
      <c r="A157" s="64">
        <v>2</v>
      </c>
      <c r="B157" s="94" t="s">
        <v>142</v>
      </c>
      <c r="C157" s="70">
        <v>46</v>
      </c>
      <c r="D157" s="70" t="s">
        <v>57</v>
      </c>
      <c r="E157" s="95" t="s">
        <v>181</v>
      </c>
      <c r="F157" s="95" t="s">
        <v>177</v>
      </c>
      <c r="G157" s="94">
        <v>215130</v>
      </c>
      <c r="H157" s="95" t="s">
        <v>60</v>
      </c>
      <c r="I157" s="70"/>
      <c r="J157" s="70"/>
      <c r="K157" s="98">
        <v>42769</v>
      </c>
      <c r="L157" s="68">
        <v>42398</v>
      </c>
      <c r="M157" s="68">
        <v>45320</v>
      </c>
      <c r="N157" s="68">
        <v>43313</v>
      </c>
      <c r="O157" s="149">
        <v>1</v>
      </c>
      <c r="P157" s="68"/>
      <c r="Q157" s="68" t="s">
        <v>270</v>
      </c>
      <c r="R157" s="69">
        <f t="shared" si="56"/>
        <v>0</v>
      </c>
      <c r="S157" s="70">
        <v>60</v>
      </c>
      <c r="T157" s="96">
        <v>62700</v>
      </c>
      <c r="U157" s="70">
        <v>2</v>
      </c>
      <c r="V157" s="70">
        <v>2019</v>
      </c>
      <c r="W157" s="70">
        <v>0</v>
      </c>
      <c r="X157" s="70">
        <v>0</v>
      </c>
      <c r="Y157" s="69">
        <f t="shared" si="51"/>
        <v>60</v>
      </c>
      <c r="Z157" s="69">
        <f t="shared" si="65"/>
        <v>23</v>
      </c>
      <c r="AA157" s="69">
        <f t="shared" si="66"/>
        <v>37</v>
      </c>
      <c r="AB157" s="69">
        <f t="shared" si="57"/>
        <v>27</v>
      </c>
      <c r="AC157" s="69">
        <f t="shared" si="72"/>
        <v>33</v>
      </c>
      <c r="AD157" s="69">
        <f t="shared" si="52"/>
        <v>1045</v>
      </c>
      <c r="AE157" s="66">
        <v>0</v>
      </c>
      <c r="AF157" s="80">
        <f t="shared" si="58"/>
        <v>0</v>
      </c>
      <c r="AG157" s="80">
        <f t="shared" si="59"/>
        <v>0</v>
      </c>
      <c r="AH157" s="80">
        <f t="shared" si="60"/>
        <v>62700</v>
      </c>
      <c r="AI157" s="74">
        <f t="shared" si="67"/>
        <v>11495</v>
      </c>
      <c r="AJ157" s="90">
        <f t="shared" si="61"/>
        <v>11495</v>
      </c>
      <c r="AK157" s="76">
        <f t="shared" si="62"/>
        <v>51205</v>
      </c>
      <c r="AL157" s="79"/>
      <c r="AM157" s="97">
        <f t="shared" si="53"/>
        <v>12540</v>
      </c>
      <c r="AN157" s="97">
        <f t="shared" si="54"/>
        <v>12540</v>
      </c>
      <c r="AO157" s="97">
        <f t="shared" si="54"/>
        <v>12540</v>
      </c>
      <c r="AP157" s="97">
        <f t="shared" si="54"/>
        <v>12540</v>
      </c>
      <c r="AQ157" s="86">
        <f t="shared" si="73"/>
        <v>1045</v>
      </c>
      <c r="AV157" s="81">
        <f t="shared" si="68"/>
        <v>12540</v>
      </c>
      <c r="AW157" s="75">
        <f t="shared" si="69"/>
        <v>24035</v>
      </c>
      <c r="AX157" s="76">
        <f t="shared" si="70"/>
        <v>38665</v>
      </c>
      <c r="AY157" s="81">
        <f t="shared" si="63"/>
        <v>8360</v>
      </c>
      <c r="AZ157" s="77">
        <f t="shared" si="64"/>
        <v>32395</v>
      </c>
      <c r="BA157" s="76">
        <f t="shared" si="71"/>
        <v>30305</v>
      </c>
    </row>
    <row r="158" spans="1:53" s="80" customFormat="1" x14ac:dyDescent="0.25">
      <c r="A158" s="64">
        <v>2</v>
      </c>
      <c r="B158" s="94" t="s">
        <v>142</v>
      </c>
      <c r="C158" s="70">
        <v>47</v>
      </c>
      <c r="D158" s="70" t="s">
        <v>57</v>
      </c>
      <c r="E158" s="95" t="s">
        <v>182</v>
      </c>
      <c r="F158" s="95" t="s">
        <v>183</v>
      </c>
      <c r="G158" s="94">
        <v>3660</v>
      </c>
      <c r="H158" s="95" t="s">
        <v>60</v>
      </c>
      <c r="I158" s="95"/>
      <c r="J158" s="95"/>
      <c r="K158" s="68">
        <v>42772</v>
      </c>
      <c r="L158" s="68">
        <v>42398</v>
      </c>
      <c r="M158" s="68">
        <v>45320</v>
      </c>
      <c r="N158" s="68">
        <v>43313</v>
      </c>
      <c r="O158" s="149">
        <v>1</v>
      </c>
      <c r="P158" s="68"/>
      <c r="Q158" s="68" t="s">
        <v>270</v>
      </c>
      <c r="R158" s="69">
        <f t="shared" si="56"/>
        <v>0</v>
      </c>
      <c r="S158" s="95">
        <v>60</v>
      </c>
      <c r="T158" s="96">
        <v>124769</v>
      </c>
      <c r="U158" s="70">
        <v>2</v>
      </c>
      <c r="V158" s="70">
        <v>2019</v>
      </c>
      <c r="W158" s="70">
        <v>0</v>
      </c>
      <c r="X158" s="70">
        <v>0</v>
      </c>
      <c r="Y158" s="69">
        <f t="shared" si="51"/>
        <v>60</v>
      </c>
      <c r="Z158" s="69">
        <f t="shared" si="65"/>
        <v>23</v>
      </c>
      <c r="AA158" s="69">
        <f t="shared" si="66"/>
        <v>37</v>
      </c>
      <c r="AB158" s="69">
        <f t="shared" si="57"/>
        <v>27</v>
      </c>
      <c r="AC158" s="69">
        <f t="shared" si="72"/>
        <v>33</v>
      </c>
      <c r="AD158" s="69">
        <f t="shared" si="52"/>
        <v>2079.4833333333331</v>
      </c>
      <c r="AE158" s="66">
        <v>0</v>
      </c>
      <c r="AF158" s="80">
        <f t="shared" si="58"/>
        <v>0</v>
      </c>
      <c r="AG158" s="80">
        <f t="shared" si="59"/>
        <v>0</v>
      </c>
      <c r="AH158" s="80">
        <f t="shared" si="60"/>
        <v>124769</v>
      </c>
      <c r="AI158" s="74">
        <f t="shared" si="67"/>
        <v>22874.316666666666</v>
      </c>
      <c r="AJ158" s="90">
        <f t="shared" si="61"/>
        <v>22874.316666666666</v>
      </c>
      <c r="AK158" s="76">
        <f t="shared" si="62"/>
        <v>101894.68333333333</v>
      </c>
      <c r="AL158" s="79"/>
      <c r="AM158" s="97">
        <f t="shared" si="53"/>
        <v>24953.799999999996</v>
      </c>
      <c r="AN158" s="97">
        <f t="shared" si="54"/>
        <v>24953.799999999996</v>
      </c>
      <c r="AO158" s="97">
        <f t="shared" si="54"/>
        <v>24953.799999999996</v>
      </c>
      <c r="AP158" s="97">
        <f t="shared" si="54"/>
        <v>24953.799999999996</v>
      </c>
      <c r="AQ158" s="86">
        <f t="shared" si="73"/>
        <v>2079.4833333333331</v>
      </c>
      <c r="AV158" s="81">
        <f t="shared" si="68"/>
        <v>24953.799999999996</v>
      </c>
      <c r="AW158" s="75">
        <f t="shared" si="69"/>
        <v>47828.116666666661</v>
      </c>
      <c r="AX158" s="76">
        <f t="shared" si="70"/>
        <v>76940.883333333331</v>
      </c>
      <c r="AY158" s="81">
        <f t="shared" si="63"/>
        <v>16635.866666666665</v>
      </c>
      <c r="AZ158" s="77">
        <f t="shared" si="64"/>
        <v>64463.983333333323</v>
      </c>
      <c r="BA158" s="76">
        <f t="shared" si="71"/>
        <v>60305.016666666677</v>
      </c>
    </row>
    <row r="159" spans="1:53" s="80" customFormat="1" x14ac:dyDescent="0.25">
      <c r="A159" s="64">
        <v>2</v>
      </c>
      <c r="B159" s="94" t="s">
        <v>142</v>
      </c>
      <c r="C159" s="70">
        <v>48</v>
      </c>
      <c r="D159" s="70" t="s">
        <v>57</v>
      </c>
      <c r="E159" s="95" t="s">
        <v>184</v>
      </c>
      <c r="F159" s="95" t="s">
        <v>177</v>
      </c>
      <c r="G159" s="94">
        <v>217504</v>
      </c>
      <c r="H159" s="95" t="s">
        <v>60</v>
      </c>
      <c r="I159" s="95"/>
      <c r="J159" s="95"/>
      <c r="K159" s="68">
        <v>42774</v>
      </c>
      <c r="L159" s="68">
        <v>42398</v>
      </c>
      <c r="M159" s="68">
        <v>45320</v>
      </c>
      <c r="N159" s="68">
        <v>43313</v>
      </c>
      <c r="O159" s="149">
        <v>1</v>
      </c>
      <c r="P159" s="68"/>
      <c r="Q159" s="68" t="s">
        <v>270</v>
      </c>
      <c r="R159" s="69">
        <f t="shared" si="56"/>
        <v>0</v>
      </c>
      <c r="S159" s="95">
        <v>60</v>
      </c>
      <c r="T159" s="96">
        <v>426360</v>
      </c>
      <c r="U159" s="70">
        <v>2</v>
      </c>
      <c r="V159" s="70">
        <v>2019</v>
      </c>
      <c r="W159" s="70">
        <v>0</v>
      </c>
      <c r="X159" s="70">
        <v>0</v>
      </c>
      <c r="Y159" s="69">
        <f t="shared" si="51"/>
        <v>60</v>
      </c>
      <c r="Z159" s="69">
        <f t="shared" si="65"/>
        <v>23</v>
      </c>
      <c r="AA159" s="69">
        <f t="shared" si="66"/>
        <v>37</v>
      </c>
      <c r="AB159" s="69">
        <f t="shared" si="57"/>
        <v>27</v>
      </c>
      <c r="AC159" s="69">
        <f t="shared" si="72"/>
        <v>33</v>
      </c>
      <c r="AD159" s="69">
        <f t="shared" si="52"/>
        <v>7106</v>
      </c>
      <c r="AE159" s="66">
        <v>0</v>
      </c>
      <c r="AF159" s="80">
        <f t="shared" si="58"/>
        <v>0</v>
      </c>
      <c r="AG159" s="80">
        <f t="shared" si="59"/>
        <v>0</v>
      </c>
      <c r="AH159" s="80">
        <f t="shared" si="60"/>
        <v>426360</v>
      </c>
      <c r="AI159" s="74">
        <f t="shared" si="67"/>
        <v>78166</v>
      </c>
      <c r="AJ159" s="90">
        <f t="shared" si="61"/>
        <v>78166</v>
      </c>
      <c r="AK159" s="76">
        <f t="shared" si="62"/>
        <v>348194</v>
      </c>
      <c r="AL159" s="79"/>
      <c r="AM159" s="97">
        <f t="shared" si="53"/>
        <v>85272</v>
      </c>
      <c r="AN159" s="97">
        <f t="shared" si="54"/>
        <v>85272</v>
      </c>
      <c r="AO159" s="97">
        <f t="shared" si="54"/>
        <v>85272</v>
      </c>
      <c r="AP159" s="97">
        <f t="shared" si="54"/>
        <v>85272</v>
      </c>
      <c r="AQ159" s="86">
        <f t="shared" si="73"/>
        <v>7106</v>
      </c>
      <c r="AV159" s="81">
        <f t="shared" si="68"/>
        <v>85272</v>
      </c>
      <c r="AW159" s="75">
        <f t="shared" si="69"/>
        <v>163438</v>
      </c>
      <c r="AX159" s="76">
        <f t="shared" si="70"/>
        <v>262922</v>
      </c>
      <c r="AY159" s="81">
        <f t="shared" si="63"/>
        <v>56848</v>
      </c>
      <c r="AZ159" s="77">
        <f t="shared" si="64"/>
        <v>220286</v>
      </c>
      <c r="BA159" s="76">
        <f t="shared" si="71"/>
        <v>206074</v>
      </c>
    </row>
    <row r="160" spans="1:53" s="80" customFormat="1" x14ac:dyDescent="0.25">
      <c r="A160" s="64">
        <v>2</v>
      </c>
      <c r="B160" s="94" t="s">
        <v>142</v>
      </c>
      <c r="C160" s="70">
        <v>48</v>
      </c>
      <c r="D160" s="70" t="s">
        <v>57</v>
      </c>
      <c r="E160" s="95" t="s">
        <v>185</v>
      </c>
      <c r="F160" s="95" t="s">
        <v>177</v>
      </c>
      <c r="G160" s="94">
        <v>217504</v>
      </c>
      <c r="H160" s="95" t="s">
        <v>60</v>
      </c>
      <c r="I160" s="95"/>
      <c r="J160" s="95"/>
      <c r="K160" s="68">
        <v>42774</v>
      </c>
      <c r="L160" s="68">
        <v>42398</v>
      </c>
      <c r="M160" s="68">
        <v>45320</v>
      </c>
      <c r="N160" s="68">
        <v>43313</v>
      </c>
      <c r="O160" s="149">
        <v>1</v>
      </c>
      <c r="P160" s="68"/>
      <c r="Q160" s="68" t="s">
        <v>270</v>
      </c>
      <c r="R160" s="69">
        <f t="shared" si="56"/>
        <v>0</v>
      </c>
      <c r="S160" s="95">
        <v>60</v>
      </c>
      <c r="T160" s="96">
        <v>1808800</v>
      </c>
      <c r="U160" s="70">
        <v>2</v>
      </c>
      <c r="V160" s="70">
        <v>2019</v>
      </c>
      <c r="W160" s="70">
        <v>0</v>
      </c>
      <c r="X160" s="70">
        <v>0</v>
      </c>
      <c r="Y160" s="69">
        <f t="shared" si="51"/>
        <v>60</v>
      </c>
      <c r="Z160" s="69">
        <f t="shared" si="65"/>
        <v>23</v>
      </c>
      <c r="AA160" s="69">
        <f t="shared" si="66"/>
        <v>37</v>
      </c>
      <c r="AB160" s="69">
        <f t="shared" si="57"/>
        <v>27</v>
      </c>
      <c r="AC160" s="69">
        <f t="shared" si="72"/>
        <v>33</v>
      </c>
      <c r="AD160" s="69">
        <f t="shared" si="52"/>
        <v>30146.666666666668</v>
      </c>
      <c r="AE160" s="66">
        <v>0</v>
      </c>
      <c r="AF160" s="80">
        <f t="shared" si="58"/>
        <v>0</v>
      </c>
      <c r="AG160" s="80">
        <f t="shared" si="59"/>
        <v>0</v>
      </c>
      <c r="AH160" s="80">
        <f t="shared" si="60"/>
        <v>1808800</v>
      </c>
      <c r="AI160" s="74">
        <f t="shared" si="67"/>
        <v>331613.33333333337</v>
      </c>
      <c r="AJ160" s="90">
        <f t="shared" si="61"/>
        <v>331613.33333333337</v>
      </c>
      <c r="AK160" s="76">
        <f t="shared" si="62"/>
        <v>1477186.6666666665</v>
      </c>
      <c r="AL160" s="79"/>
      <c r="AM160" s="97">
        <f t="shared" si="53"/>
        <v>361760</v>
      </c>
      <c r="AN160" s="97">
        <f t="shared" si="54"/>
        <v>361760</v>
      </c>
      <c r="AO160" s="97">
        <f t="shared" si="54"/>
        <v>361760</v>
      </c>
      <c r="AP160" s="97">
        <f t="shared" si="54"/>
        <v>361760</v>
      </c>
      <c r="AQ160" s="86">
        <f t="shared" si="73"/>
        <v>30146.666666666668</v>
      </c>
      <c r="AV160" s="81">
        <f t="shared" si="68"/>
        <v>361760</v>
      </c>
      <c r="AW160" s="75">
        <f t="shared" si="69"/>
        <v>693373.33333333337</v>
      </c>
      <c r="AX160" s="76">
        <v>1215426.6666666665</v>
      </c>
      <c r="AY160" s="81">
        <f t="shared" si="63"/>
        <v>241173.33333333334</v>
      </c>
      <c r="AZ160" s="77">
        <f t="shared" si="64"/>
        <v>934546.66666666674</v>
      </c>
      <c r="BA160" s="76">
        <f t="shared" si="71"/>
        <v>874253.33333333326</v>
      </c>
    </row>
    <row r="161" spans="1:53" s="80" customFormat="1" x14ac:dyDescent="0.25">
      <c r="A161" s="64">
        <v>2</v>
      </c>
      <c r="B161" s="94" t="s">
        <v>142</v>
      </c>
      <c r="C161" s="70">
        <v>48</v>
      </c>
      <c r="D161" s="70" t="s">
        <v>57</v>
      </c>
      <c r="E161" s="95" t="s">
        <v>186</v>
      </c>
      <c r="F161" s="95" t="s">
        <v>177</v>
      </c>
      <c r="G161" s="94">
        <v>217504</v>
      </c>
      <c r="H161" s="95" t="s">
        <v>60</v>
      </c>
      <c r="I161" s="95"/>
      <c r="J161" s="95"/>
      <c r="K161" s="68">
        <v>42774</v>
      </c>
      <c r="L161" s="68">
        <v>42398</v>
      </c>
      <c r="M161" s="68">
        <v>45320</v>
      </c>
      <c r="N161" s="68">
        <v>43313</v>
      </c>
      <c r="O161" s="149">
        <v>1</v>
      </c>
      <c r="P161" s="68"/>
      <c r="Q161" s="68" t="s">
        <v>270</v>
      </c>
      <c r="R161" s="69">
        <f t="shared" si="56"/>
        <v>0</v>
      </c>
      <c r="S161" s="95">
        <v>60</v>
      </c>
      <c r="T161" s="96">
        <v>426360</v>
      </c>
      <c r="U161" s="70">
        <v>2</v>
      </c>
      <c r="V161" s="70">
        <v>2019</v>
      </c>
      <c r="W161" s="70">
        <v>0</v>
      </c>
      <c r="X161" s="70">
        <v>0</v>
      </c>
      <c r="Y161" s="69">
        <f t="shared" si="51"/>
        <v>60</v>
      </c>
      <c r="Z161" s="69">
        <f t="shared" si="65"/>
        <v>23</v>
      </c>
      <c r="AA161" s="69">
        <f t="shared" si="66"/>
        <v>37</v>
      </c>
      <c r="AB161" s="69">
        <f t="shared" si="57"/>
        <v>27</v>
      </c>
      <c r="AC161" s="69">
        <f t="shared" si="72"/>
        <v>33</v>
      </c>
      <c r="AD161" s="69">
        <f t="shared" si="52"/>
        <v>7106</v>
      </c>
      <c r="AE161" s="66">
        <v>0</v>
      </c>
      <c r="AF161" s="80">
        <f t="shared" si="58"/>
        <v>0</v>
      </c>
      <c r="AG161" s="80">
        <f t="shared" si="59"/>
        <v>0</v>
      </c>
      <c r="AH161" s="80">
        <f t="shared" si="60"/>
        <v>426360</v>
      </c>
      <c r="AI161" s="74">
        <f t="shared" si="67"/>
        <v>78166</v>
      </c>
      <c r="AJ161" s="90">
        <f t="shared" si="61"/>
        <v>78166</v>
      </c>
      <c r="AK161" s="76">
        <f t="shared" si="62"/>
        <v>348194</v>
      </c>
      <c r="AL161" s="79"/>
      <c r="AM161" s="97">
        <f t="shared" si="53"/>
        <v>85272</v>
      </c>
      <c r="AN161" s="97">
        <f t="shared" si="54"/>
        <v>85272</v>
      </c>
      <c r="AO161" s="97">
        <f t="shared" si="54"/>
        <v>85272</v>
      </c>
      <c r="AP161" s="97">
        <f t="shared" si="54"/>
        <v>85272</v>
      </c>
      <c r="AQ161" s="86">
        <f t="shared" si="73"/>
        <v>7106</v>
      </c>
      <c r="AV161" s="81">
        <f t="shared" si="68"/>
        <v>85272</v>
      </c>
      <c r="AW161" s="75">
        <f t="shared" si="69"/>
        <v>163438</v>
      </c>
      <c r="AX161" s="76">
        <f t="shared" si="70"/>
        <v>262922</v>
      </c>
      <c r="AY161" s="81">
        <f t="shared" si="63"/>
        <v>56848</v>
      </c>
      <c r="AZ161" s="77">
        <f t="shared" si="64"/>
        <v>220286</v>
      </c>
      <c r="BA161" s="76">
        <f t="shared" si="71"/>
        <v>206074</v>
      </c>
    </row>
    <row r="162" spans="1:53" s="80" customFormat="1" x14ac:dyDescent="0.25">
      <c r="A162" s="64">
        <v>2</v>
      </c>
      <c r="B162" s="94" t="s">
        <v>142</v>
      </c>
      <c r="C162" s="70">
        <v>48</v>
      </c>
      <c r="D162" s="70" t="s">
        <v>57</v>
      </c>
      <c r="E162" s="95" t="s">
        <v>187</v>
      </c>
      <c r="F162" s="95" t="s">
        <v>177</v>
      </c>
      <c r="G162" s="94">
        <v>217504</v>
      </c>
      <c r="H162" s="95" t="s">
        <v>60</v>
      </c>
      <c r="I162" s="95"/>
      <c r="J162" s="95"/>
      <c r="K162" s="68">
        <v>42774</v>
      </c>
      <c r="L162" s="68">
        <v>42398</v>
      </c>
      <c r="M162" s="68">
        <v>45320</v>
      </c>
      <c r="N162" s="68">
        <v>43313</v>
      </c>
      <c r="O162" s="149">
        <v>1</v>
      </c>
      <c r="P162" s="68"/>
      <c r="Q162" s="68" t="s">
        <v>270</v>
      </c>
      <c r="R162" s="69">
        <f t="shared" si="56"/>
        <v>0</v>
      </c>
      <c r="S162" s="95">
        <v>60</v>
      </c>
      <c r="T162" s="96">
        <v>1718360</v>
      </c>
      <c r="U162" s="70">
        <v>2</v>
      </c>
      <c r="V162" s="70">
        <v>2019</v>
      </c>
      <c r="W162" s="70">
        <v>0</v>
      </c>
      <c r="X162" s="70">
        <v>0</v>
      </c>
      <c r="Y162" s="69">
        <f t="shared" si="51"/>
        <v>60</v>
      </c>
      <c r="Z162" s="69">
        <f t="shared" si="65"/>
        <v>23</v>
      </c>
      <c r="AA162" s="69">
        <f t="shared" si="66"/>
        <v>37</v>
      </c>
      <c r="AB162" s="69">
        <f t="shared" si="57"/>
        <v>27</v>
      </c>
      <c r="AC162" s="69">
        <f t="shared" si="72"/>
        <v>33</v>
      </c>
      <c r="AD162" s="69">
        <f t="shared" si="52"/>
        <v>28639.333333333332</v>
      </c>
      <c r="AE162" s="66">
        <v>0</v>
      </c>
      <c r="AF162" s="80">
        <f t="shared" si="58"/>
        <v>0</v>
      </c>
      <c r="AG162" s="80">
        <f t="shared" si="59"/>
        <v>0</v>
      </c>
      <c r="AH162" s="80">
        <f t="shared" si="60"/>
        <v>1718360</v>
      </c>
      <c r="AI162" s="74">
        <f t="shared" si="67"/>
        <v>315032.66666666663</v>
      </c>
      <c r="AJ162" s="90">
        <f t="shared" si="61"/>
        <v>315032.66666666663</v>
      </c>
      <c r="AK162" s="76">
        <f t="shared" si="62"/>
        <v>1403327.3333333335</v>
      </c>
      <c r="AL162" s="79"/>
      <c r="AM162" s="97">
        <f t="shared" si="53"/>
        <v>343672</v>
      </c>
      <c r="AN162" s="97">
        <f t="shared" si="54"/>
        <v>343672</v>
      </c>
      <c r="AO162" s="97">
        <f t="shared" si="54"/>
        <v>343672</v>
      </c>
      <c r="AP162" s="97">
        <f t="shared" si="54"/>
        <v>343672</v>
      </c>
      <c r="AQ162" s="86">
        <f t="shared" si="73"/>
        <v>28639.333333333332</v>
      </c>
      <c r="AV162" s="81">
        <f t="shared" si="68"/>
        <v>343672</v>
      </c>
      <c r="AW162" s="75">
        <f t="shared" si="69"/>
        <v>658704.66666666663</v>
      </c>
      <c r="AX162" s="76">
        <v>1159655.3333333335</v>
      </c>
      <c r="AY162" s="81">
        <f t="shared" si="63"/>
        <v>229114.66666666666</v>
      </c>
      <c r="AZ162" s="77">
        <f t="shared" si="64"/>
        <v>887819.33333333326</v>
      </c>
      <c r="BA162" s="76">
        <f t="shared" si="71"/>
        <v>830540.66666666674</v>
      </c>
    </row>
    <row r="163" spans="1:53" s="80" customFormat="1" x14ac:dyDescent="0.25">
      <c r="A163" s="64">
        <v>2</v>
      </c>
      <c r="B163" s="94" t="s">
        <v>142</v>
      </c>
      <c r="C163" s="70">
        <v>55</v>
      </c>
      <c r="D163" s="70" t="s">
        <v>57</v>
      </c>
      <c r="E163" s="95" t="s">
        <v>188</v>
      </c>
      <c r="F163" s="95" t="s">
        <v>99</v>
      </c>
      <c r="G163" s="94">
        <v>7</v>
      </c>
      <c r="H163" s="95" t="s">
        <v>60</v>
      </c>
      <c r="I163" s="70"/>
      <c r="J163" s="70"/>
      <c r="K163" s="98">
        <v>42816</v>
      </c>
      <c r="L163" s="68">
        <v>42398</v>
      </c>
      <c r="M163" s="68">
        <v>45320</v>
      </c>
      <c r="N163" s="68">
        <v>43313</v>
      </c>
      <c r="O163" s="149">
        <v>1</v>
      </c>
      <c r="P163" s="68"/>
      <c r="Q163" s="68" t="s">
        <v>270</v>
      </c>
      <c r="R163" s="69">
        <f t="shared" si="56"/>
        <v>0</v>
      </c>
      <c r="S163" s="70">
        <v>60</v>
      </c>
      <c r="T163" s="99">
        <v>20000</v>
      </c>
      <c r="U163" s="70">
        <v>2</v>
      </c>
      <c r="V163" s="70">
        <v>2019</v>
      </c>
      <c r="W163" s="70">
        <v>0</v>
      </c>
      <c r="X163" s="70">
        <v>0</v>
      </c>
      <c r="Y163" s="69">
        <f t="shared" si="51"/>
        <v>60</v>
      </c>
      <c r="Z163" s="69">
        <f t="shared" si="65"/>
        <v>23</v>
      </c>
      <c r="AA163" s="69">
        <f t="shared" si="66"/>
        <v>37</v>
      </c>
      <c r="AB163" s="69">
        <f t="shared" si="57"/>
        <v>27</v>
      </c>
      <c r="AC163" s="69">
        <f t="shared" si="72"/>
        <v>33</v>
      </c>
      <c r="AD163" s="69">
        <f t="shared" si="52"/>
        <v>333.33333333333331</v>
      </c>
      <c r="AE163" s="80">
        <v>0</v>
      </c>
      <c r="AF163" s="80">
        <f t="shared" si="58"/>
        <v>0</v>
      </c>
      <c r="AG163" s="80">
        <f t="shared" si="59"/>
        <v>0</v>
      </c>
      <c r="AH163" s="80">
        <f t="shared" si="60"/>
        <v>20000</v>
      </c>
      <c r="AI163" s="74">
        <f t="shared" si="67"/>
        <v>3666.6666666666665</v>
      </c>
      <c r="AJ163" s="90">
        <f t="shared" si="61"/>
        <v>3666.6666666666665</v>
      </c>
      <c r="AK163" s="76">
        <f t="shared" si="62"/>
        <v>16333.333333333334</v>
      </c>
      <c r="AL163" s="79"/>
      <c r="AM163" s="97">
        <f t="shared" si="53"/>
        <v>4000</v>
      </c>
      <c r="AN163" s="97">
        <f t="shared" si="54"/>
        <v>4000</v>
      </c>
      <c r="AO163" s="97">
        <f t="shared" si="54"/>
        <v>4000</v>
      </c>
      <c r="AP163" s="97">
        <f t="shared" si="54"/>
        <v>4000</v>
      </c>
      <c r="AQ163" s="86">
        <f t="shared" si="73"/>
        <v>333.33333333333331</v>
      </c>
      <c r="AV163" s="81">
        <f t="shared" si="68"/>
        <v>4000</v>
      </c>
      <c r="AW163" s="75">
        <f t="shared" si="69"/>
        <v>7666.6666666666661</v>
      </c>
      <c r="AX163" s="76">
        <f t="shared" si="70"/>
        <v>12333.333333333334</v>
      </c>
      <c r="AY163" s="81">
        <f t="shared" si="63"/>
        <v>2666.6666666666665</v>
      </c>
      <c r="AZ163" s="77">
        <f t="shared" si="64"/>
        <v>10333.333333333332</v>
      </c>
      <c r="BA163" s="76">
        <f t="shared" si="71"/>
        <v>9666.6666666666679</v>
      </c>
    </row>
    <row r="164" spans="1:53" s="80" customFormat="1" x14ac:dyDescent="0.25">
      <c r="A164" s="64">
        <v>2</v>
      </c>
      <c r="B164" s="94" t="s">
        <v>142</v>
      </c>
      <c r="C164" s="70">
        <v>55</v>
      </c>
      <c r="D164" s="70" t="s">
        <v>57</v>
      </c>
      <c r="E164" s="95" t="s">
        <v>188</v>
      </c>
      <c r="F164" s="95" t="s">
        <v>99</v>
      </c>
      <c r="G164" s="94">
        <v>7</v>
      </c>
      <c r="H164" s="95" t="s">
        <v>60</v>
      </c>
      <c r="I164" s="70"/>
      <c r="J164" s="70"/>
      <c r="K164" s="98">
        <v>42816</v>
      </c>
      <c r="L164" s="68">
        <v>42398</v>
      </c>
      <c r="M164" s="68">
        <v>45320</v>
      </c>
      <c r="N164" s="68">
        <v>43313</v>
      </c>
      <c r="O164" s="149">
        <v>1</v>
      </c>
      <c r="P164" s="68"/>
      <c r="Q164" s="68" t="s">
        <v>270</v>
      </c>
      <c r="R164" s="69">
        <f t="shared" si="56"/>
        <v>0</v>
      </c>
      <c r="S164" s="70">
        <v>60</v>
      </c>
      <c r="T164" s="99">
        <v>20000</v>
      </c>
      <c r="U164" s="70">
        <v>2</v>
      </c>
      <c r="V164" s="70">
        <v>2019</v>
      </c>
      <c r="W164" s="70">
        <v>0</v>
      </c>
      <c r="X164" s="70">
        <v>0</v>
      </c>
      <c r="Y164" s="69">
        <f t="shared" si="51"/>
        <v>60</v>
      </c>
      <c r="Z164" s="69">
        <f t="shared" si="65"/>
        <v>23</v>
      </c>
      <c r="AA164" s="69">
        <f t="shared" si="66"/>
        <v>37</v>
      </c>
      <c r="AB164" s="69">
        <f t="shared" si="57"/>
        <v>27</v>
      </c>
      <c r="AC164" s="69">
        <f t="shared" si="72"/>
        <v>33</v>
      </c>
      <c r="AD164" s="69">
        <f t="shared" si="52"/>
        <v>333.33333333333331</v>
      </c>
      <c r="AE164" s="80">
        <v>0</v>
      </c>
      <c r="AF164" s="80">
        <f t="shared" si="58"/>
        <v>0</v>
      </c>
      <c r="AG164" s="80">
        <f t="shared" si="59"/>
        <v>0</v>
      </c>
      <c r="AH164" s="80">
        <f t="shared" si="60"/>
        <v>20000</v>
      </c>
      <c r="AI164" s="74">
        <f t="shared" si="67"/>
        <v>3666.6666666666665</v>
      </c>
      <c r="AJ164" s="90">
        <f t="shared" si="61"/>
        <v>3666.6666666666665</v>
      </c>
      <c r="AK164" s="76">
        <f t="shared" si="62"/>
        <v>16333.333333333334</v>
      </c>
      <c r="AL164" s="79"/>
      <c r="AM164" s="97">
        <f t="shared" si="53"/>
        <v>4000</v>
      </c>
      <c r="AN164" s="97">
        <f t="shared" si="54"/>
        <v>4000</v>
      </c>
      <c r="AO164" s="97">
        <f t="shared" si="54"/>
        <v>4000</v>
      </c>
      <c r="AP164" s="97">
        <f t="shared" si="54"/>
        <v>4000</v>
      </c>
      <c r="AQ164" s="86">
        <f t="shared" si="73"/>
        <v>333.33333333333331</v>
      </c>
      <c r="AV164" s="81">
        <f t="shared" si="68"/>
        <v>4000</v>
      </c>
      <c r="AW164" s="75">
        <f t="shared" si="69"/>
        <v>7666.6666666666661</v>
      </c>
      <c r="AX164" s="76">
        <f t="shared" si="70"/>
        <v>12333.333333333334</v>
      </c>
      <c r="AY164" s="81">
        <f t="shared" si="63"/>
        <v>2666.6666666666665</v>
      </c>
      <c r="AZ164" s="77">
        <f t="shared" si="64"/>
        <v>10333.333333333332</v>
      </c>
      <c r="BA164" s="76">
        <f t="shared" si="71"/>
        <v>9666.6666666666679</v>
      </c>
    </row>
    <row r="165" spans="1:53" s="80" customFormat="1" x14ac:dyDescent="0.25">
      <c r="A165" s="64">
        <v>2</v>
      </c>
      <c r="B165" s="94" t="s">
        <v>142</v>
      </c>
      <c r="C165" s="70">
        <v>55</v>
      </c>
      <c r="D165" s="70" t="s">
        <v>57</v>
      </c>
      <c r="E165" s="95" t="s">
        <v>189</v>
      </c>
      <c r="F165" s="95" t="s">
        <v>99</v>
      </c>
      <c r="G165" s="94">
        <v>7</v>
      </c>
      <c r="H165" s="95" t="s">
        <v>60</v>
      </c>
      <c r="I165" s="70"/>
      <c r="J165" s="70"/>
      <c r="K165" s="98">
        <v>42816</v>
      </c>
      <c r="L165" s="68">
        <v>42398</v>
      </c>
      <c r="M165" s="68">
        <v>45320</v>
      </c>
      <c r="N165" s="68">
        <v>43313</v>
      </c>
      <c r="O165" s="149">
        <v>1</v>
      </c>
      <c r="P165" s="68"/>
      <c r="Q165" s="68" t="s">
        <v>270</v>
      </c>
      <c r="R165" s="69">
        <f t="shared" si="56"/>
        <v>0</v>
      </c>
      <c r="S165" s="70">
        <v>60</v>
      </c>
      <c r="T165" s="99">
        <v>25000</v>
      </c>
      <c r="U165" s="70">
        <v>2</v>
      </c>
      <c r="V165" s="70">
        <v>2019</v>
      </c>
      <c r="W165" s="70">
        <v>0</v>
      </c>
      <c r="X165" s="70">
        <v>0</v>
      </c>
      <c r="Y165" s="69">
        <f t="shared" si="51"/>
        <v>60</v>
      </c>
      <c r="Z165" s="69">
        <f t="shared" si="65"/>
        <v>23</v>
      </c>
      <c r="AA165" s="69">
        <f t="shared" si="66"/>
        <v>37</v>
      </c>
      <c r="AB165" s="69">
        <f t="shared" si="57"/>
        <v>27</v>
      </c>
      <c r="AC165" s="69">
        <f t="shared" si="72"/>
        <v>33</v>
      </c>
      <c r="AD165" s="69">
        <f t="shared" si="52"/>
        <v>416.66666666666669</v>
      </c>
      <c r="AE165" s="80">
        <v>0</v>
      </c>
      <c r="AF165" s="80">
        <f t="shared" si="58"/>
        <v>0</v>
      </c>
      <c r="AG165" s="80">
        <f t="shared" si="59"/>
        <v>0</v>
      </c>
      <c r="AH165" s="80">
        <f t="shared" si="60"/>
        <v>25000</v>
      </c>
      <c r="AI165" s="74">
        <f t="shared" si="67"/>
        <v>4583.3333333333339</v>
      </c>
      <c r="AJ165" s="90">
        <f t="shared" si="61"/>
        <v>4583.3333333333339</v>
      </c>
      <c r="AK165" s="76">
        <f t="shared" si="62"/>
        <v>20416.666666666664</v>
      </c>
      <c r="AL165" s="79"/>
      <c r="AM165" s="97">
        <f t="shared" si="53"/>
        <v>5000</v>
      </c>
      <c r="AN165" s="97">
        <f t="shared" si="54"/>
        <v>5000</v>
      </c>
      <c r="AO165" s="97">
        <f t="shared" si="54"/>
        <v>5000</v>
      </c>
      <c r="AP165" s="97">
        <f t="shared" si="54"/>
        <v>5000</v>
      </c>
      <c r="AQ165" s="86">
        <f t="shared" si="73"/>
        <v>416.66666666666669</v>
      </c>
      <c r="AV165" s="81">
        <f t="shared" si="68"/>
        <v>5000</v>
      </c>
      <c r="AW165" s="75">
        <f t="shared" si="69"/>
        <v>9583.3333333333339</v>
      </c>
      <c r="AX165" s="76">
        <f t="shared" si="70"/>
        <v>15416.666666666666</v>
      </c>
      <c r="AY165" s="81">
        <f t="shared" si="63"/>
        <v>3333.3333333333335</v>
      </c>
      <c r="AZ165" s="77">
        <f t="shared" si="64"/>
        <v>12916.666666666668</v>
      </c>
      <c r="BA165" s="76">
        <f t="shared" si="71"/>
        <v>12083.333333333332</v>
      </c>
    </row>
    <row r="166" spans="1:53" s="80" customFormat="1" x14ac:dyDescent="0.25">
      <c r="A166" s="64">
        <v>2</v>
      </c>
      <c r="B166" s="94" t="s">
        <v>142</v>
      </c>
      <c r="C166" s="70">
        <v>55</v>
      </c>
      <c r="D166" s="70" t="s">
        <v>57</v>
      </c>
      <c r="E166" s="95" t="s">
        <v>189</v>
      </c>
      <c r="F166" s="95" t="s">
        <v>99</v>
      </c>
      <c r="G166" s="94">
        <v>7</v>
      </c>
      <c r="H166" s="95" t="s">
        <v>60</v>
      </c>
      <c r="I166" s="70"/>
      <c r="J166" s="70"/>
      <c r="K166" s="98">
        <v>42816</v>
      </c>
      <c r="L166" s="68">
        <v>42398</v>
      </c>
      <c r="M166" s="68">
        <v>45320</v>
      </c>
      <c r="N166" s="68">
        <v>43313</v>
      </c>
      <c r="O166" s="149">
        <v>1</v>
      </c>
      <c r="P166" s="68"/>
      <c r="Q166" s="68" t="s">
        <v>270</v>
      </c>
      <c r="R166" s="69">
        <f t="shared" ref="R166:R229" si="74">+R165</f>
        <v>0</v>
      </c>
      <c r="S166" s="70">
        <v>60</v>
      </c>
      <c r="T166" s="99">
        <v>25000</v>
      </c>
      <c r="U166" s="70">
        <v>2</v>
      </c>
      <c r="V166" s="70">
        <v>2019</v>
      </c>
      <c r="W166" s="70">
        <v>0</v>
      </c>
      <c r="X166" s="70">
        <v>0</v>
      </c>
      <c r="Y166" s="69">
        <f t="shared" ref="Y166:Y229" si="75">+IF(S166&lt;X166,0,S166-X166)</f>
        <v>60</v>
      </c>
      <c r="Z166" s="69">
        <f t="shared" si="65"/>
        <v>23</v>
      </c>
      <c r="AA166" s="69">
        <f t="shared" si="66"/>
        <v>37</v>
      </c>
      <c r="AB166" s="69">
        <f t="shared" si="57"/>
        <v>27</v>
      </c>
      <c r="AC166" s="69">
        <f t="shared" si="72"/>
        <v>33</v>
      </c>
      <c r="AD166" s="69">
        <f t="shared" ref="AD166:AD229" si="76">+T166/S166</f>
        <v>416.66666666666669</v>
      </c>
      <c r="AE166" s="80">
        <v>0</v>
      </c>
      <c r="AF166" s="80">
        <f t="shared" si="58"/>
        <v>0</v>
      </c>
      <c r="AG166" s="80">
        <f t="shared" si="59"/>
        <v>0</v>
      </c>
      <c r="AH166" s="80">
        <f t="shared" si="60"/>
        <v>25000</v>
      </c>
      <c r="AI166" s="74">
        <f t="shared" si="67"/>
        <v>4583.3333333333339</v>
      </c>
      <c r="AJ166" s="90">
        <f t="shared" si="61"/>
        <v>4583.3333333333339</v>
      </c>
      <c r="AK166" s="76">
        <f t="shared" si="62"/>
        <v>20416.666666666664</v>
      </c>
      <c r="AL166" s="79"/>
      <c r="AM166" s="97">
        <f t="shared" ref="AM166:AM229" si="77">+AD166*12</f>
        <v>5000</v>
      </c>
      <c r="AN166" s="97">
        <f t="shared" ref="AN166:AP229" si="78">+AM166</f>
        <v>5000</v>
      </c>
      <c r="AO166" s="97">
        <f t="shared" si="78"/>
        <v>5000</v>
      </c>
      <c r="AP166" s="97">
        <f t="shared" si="78"/>
        <v>5000</v>
      </c>
      <c r="AQ166" s="86">
        <f t="shared" si="73"/>
        <v>416.66666666666669</v>
      </c>
      <c r="AV166" s="81">
        <f t="shared" si="68"/>
        <v>5000</v>
      </c>
      <c r="AW166" s="75">
        <f t="shared" si="69"/>
        <v>9583.3333333333339</v>
      </c>
      <c r="AX166" s="76">
        <f t="shared" si="70"/>
        <v>15416.666666666666</v>
      </c>
      <c r="AY166" s="81">
        <f t="shared" si="63"/>
        <v>3333.3333333333335</v>
      </c>
      <c r="AZ166" s="77">
        <f t="shared" si="64"/>
        <v>12916.666666666668</v>
      </c>
      <c r="BA166" s="76">
        <f t="shared" si="71"/>
        <v>12083.333333333332</v>
      </c>
    </row>
    <row r="167" spans="1:53" s="80" customFormat="1" x14ac:dyDescent="0.25">
      <c r="A167" s="64">
        <v>2</v>
      </c>
      <c r="B167" s="94" t="s">
        <v>142</v>
      </c>
      <c r="C167" s="70">
        <v>59</v>
      </c>
      <c r="D167" s="70" t="s">
        <v>57</v>
      </c>
      <c r="E167" s="95" t="s">
        <v>190</v>
      </c>
      <c r="F167" s="95" t="s">
        <v>105</v>
      </c>
      <c r="G167" s="94">
        <v>118319</v>
      </c>
      <c r="H167" s="95" t="s">
        <v>60</v>
      </c>
      <c r="I167" s="70"/>
      <c r="J167" s="70"/>
      <c r="K167" s="98">
        <v>42866</v>
      </c>
      <c r="L167" s="68">
        <v>42398</v>
      </c>
      <c r="M167" s="68">
        <v>45320</v>
      </c>
      <c r="N167" s="68">
        <v>43313</v>
      </c>
      <c r="O167" s="149">
        <v>1</v>
      </c>
      <c r="P167" s="68"/>
      <c r="Q167" s="68" t="s">
        <v>270</v>
      </c>
      <c r="R167" s="69">
        <f t="shared" si="74"/>
        <v>0</v>
      </c>
      <c r="S167" s="70">
        <v>60</v>
      </c>
      <c r="T167" s="99">
        <v>582100</v>
      </c>
      <c r="U167" s="70">
        <v>2</v>
      </c>
      <c r="V167" s="70">
        <v>2019</v>
      </c>
      <c r="W167" s="70">
        <v>0</v>
      </c>
      <c r="X167" s="70">
        <v>0</v>
      </c>
      <c r="Y167" s="69">
        <f t="shared" si="75"/>
        <v>60</v>
      </c>
      <c r="Z167" s="69">
        <f t="shared" si="65"/>
        <v>23</v>
      </c>
      <c r="AA167" s="69">
        <f t="shared" si="66"/>
        <v>37</v>
      </c>
      <c r="AB167" s="69">
        <f t="shared" si="57"/>
        <v>27</v>
      </c>
      <c r="AC167" s="69">
        <f t="shared" si="72"/>
        <v>33</v>
      </c>
      <c r="AD167" s="69">
        <f t="shared" si="76"/>
        <v>9701.6666666666661</v>
      </c>
      <c r="AE167" s="80">
        <v>0</v>
      </c>
      <c r="AF167" s="80">
        <f t="shared" si="58"/>
        <v>0</v>
      </c>
      <c r="AG167" s="80">
        <f t="shared" si="59"/>
        <v>0</v>
      </c>
      <c r="AH167" s="80">
        <f t="shared" si="60"/>
        <v>582100</v>
      </c>
      <c r="AI167" s="74">
        <f t="shared" si="67"/>
        <v>106718.33333333333</v>
      </c>
      <c r="AJ167" s="90">
        <f t="shared" si="61"/>
        <v>106718.33333333333</v>
      </c>
      <c r="AK167" s="76">
        <f t="shared" si="62"/>
        <v>475381.66666666669</v>
      </c>
      <c r="AL167" s="79"/>
      <c r="AM167" s="97">
        <f t="shared" si="77"/>
        <v>116420</v>
      </c>
      <c r="AN167" s="97">
        <f t="shared" si="78"/>
        <v>116420</v>
      </c>
      <c r="AO167" s="97">
        <f t="shared" si="78"/>
        <v>116420</v>
      </c>
      <c r="AP167" s="97">
        <f t="shared" si="78"/>
        <v>116420</v>
      </c>
      <c r="AQ167" s="86">
        <f t="shared" si="73"/>
        <v>9701.6666666666661</v>
      </c>
      <c r="AV167" s="81">
        <f t="shared" si="68"/>
        <v>116420</v>
      </c>
      <c r="AW167" s="75">
        <f t="shared" si="69"/>
        <v>223138.33333333331</v>
      </c>
      <c r="AX167" s="76">
        <f t="shared" si="70"/>
        <v>358961.66666666669</v>
      </c>
      <c r="AY167" s="81">
        <f t="shared" si="63"/>
        <v>77613.333333333328</v>
      </c>
      <c r="AZ167" s="77">
        <f t="shared" si="64"/>
        <v>300751.66666666663</v>
      </c>
      <c r="BA167" s="76">
        <f t="shared" si="71"/>
        <v>281348.33333333337</v>
      </c>
    </row>
    <row r="168" spans="1:53" s="80" customFormat="1" x14ac:dyDescent="0.25">
      <c r="A168" s="64">
        <v>2</v>
      </c>
      <c r="B168" s="94" t="s">
        <v>142</v>
      </c>
      <c r="C168" s="70">
        <v>59</v>
      </c>
      <c r="D168" s="70" t="s">
        <v>57</v>
      </c>
      <c r="E168" s="95" t="s">
        <v>191</v>
      </c>
      <c r="F168" s="95" t="s">
        <v>105</v>
      </c>
      <c r="G168" s="94">
        <v>118319</v>
      </c>
      <c r="H168" s="95" t="s">
        <v>60</v>
      </c>
      <c r="I168" s="70"/>
      <c r="J168" s="70"/>
      <c r="K168" s="98">
        <v>42866</v>
      </c>
      <c r="L168" s="68">
        <v>42398</v>
      </c>
      <c r="M168" s="68">
        <v>45320</v>
      </c>
      <c r="N168" s="68">
        <v>43313</v>
      </c>
      <c r="O168" s="149">
        <v>1</v>
      </c>
      <c r="P168" s="68"/>
      <c r="Q168" s="68" t="s">
        <v>270</v>
      </c>
      <c r="R168" s="69">
        <f t="shared" si="74"/>
        <v>0</v>
      </c>
      <c r="S168" s="70">
        <v>60</v>
      </c>
      <c r="T168" s="96">
        <v>69800</v>
      </c>
      <c r="U168" s="70">
        <v>2</v>
      </c>
      <c r="V168" s="70">
        <v>2019</v>
      </c>
      <c r="W168" s="70">
        <v>0</v>
      </c>
      <c r="X168" s="70">
        <v>0</v>
      </c>
      <c r="Y168" s="69">
        <f t="shared" si="75"/>
        <v>60</v>
      </c>
      <c r="Z168" s="69">
        <f t="shared" si="65"/>
        <v>23</v>
      </c>
      <c r="AA168" s="69">
        <f t="shared" si="66"/>
        <v>37</v>
      </c>
      <c r="AB168" s="69">
        <f t="shared" si="57"/>
        <v>27</v>
      </c>
      <c r="AC168" s="69">
        <f t="shared" si="72"/>
        <v>33</v>
      </c>
      <c r="AD168" s="69">
        <f t="shared" si="76"/>
        <v>1163.3333333333333</v>
      </c>
      <c r="AE168" s="80">
        <v>0</v>
      </c>
      <c r="AF168" s="80">
        <f t="shared" si="58"/>
        <v>0</v>
      </c>
      <c r="AG168" s="80">
        <f t="shared" si="59"/>
        <v>0</v>
      </c>
      <c r="AH168" s="80">
        <f t="shared" si="60"/>
        <v>69800</v>
      </c>
      <c r="AI168" s="74">
        <f t="shared" si="67"/>
        <v>12796.666666666666</v>
      </c>
      <c r="AJ168" s="90">
        <f t="shared" si="61"/>
        <v>12796.666666666666</v>
      </c>
      <c r="AK168" s="76">
        <f t="shared" si="62"/>
        <v>57003.333333333336</v>
      </c>
      <c r="AL168" s="79"/>
      <c r="AM168" s="97">
        <f t="shared" si="77"/>
        <v>13960</v>
      </c>
      <c r="AN168" s="97">
        <f t="shared" si="78"/>
        <v>13960</v>
      </c>
      <c r="AO168" s="97">
        <f t="shared" si="78"/>
        <v>13960</v>
      </c>
      <c r="AP168" s="97">
        <f t="shared" si="78"/>
        <v>13960</v>
      </c>
      <c r="AQ168" s="86">
        <f t="shared" si="73"/>
        <v>1163.3333333333333</v>
      </c>
      <c r="AV168" s="81">
        <f t="shared" si="68"/>
        <v>13960</v>
      </c>
      <c r="AW168" s="75">
        <f t="shared" si="69"/>
        <v>26756.666666666664</v>
      </c>
      <c r="AX168" s="76">
        <f t="shared" si="70"/>
        <v>43043.333333333336</v>
      </c>
      <c r="AY168" s="81">
        <f t="shared" si="63"/>
        <v>9306.6666666666661</v>
      </c>
      <c r="AZ168" s="77">
        <f t="shared" si="64"/>
        <v>36063.333333333328</v>
      </c>
      <c r="BA168" s="76">
        <f t="shared" si="71"/>
        <v>33736.666666666672</v>
      </c>
    </row>
    <row r="169" spans="1:53" s="80" customFormat="1" x14ac:dyDescent="0.25">
      <c r="A169" s="64">
        <v>2</v>
      </c>
      <c r="B169" s="94" t="s">
        <v>142</v>
      </c>
      <c r="C169" s="70">
        <v>58</v>
      </c>
      <c r="D169" s="70" t="s">
        <v>57</v>
      </c>
      <c r="E169" s="95" t="s">
        <v>192</v>
      </c>
      <c r="F169" s="95" t="s">
        <v>107</v>
      </c>
      <c r="G169" s="94">
        <v>619</v>
      </c>
      <c r="H169" s="95" t="s">
        <v>60</v>
      </c>
      <c r="I169" s="70"/>
      <c r="J169" s="70"/>
      <c r="K169" s="98">
        <v>42866</v>
      </c>
      <c r="L169" s="68">
        <v>42398</v>
      </c>
      <c r="M169" s="68">
        <v>45320</v>
      </c>
      <c r="N169" s="68">
        <v>43313</v>
      </c>
      <c r="O169" s="149">
        <v>1</v>
      </c>
      <c r="P169" s="68"/>
      <c r="Q169" s="68" t="s">
        <v>270</v>
      </c>
      <c r="R169" s="69">
        <f t="shared" si="74"/>
        <v>0</v>
      </c>
      <c r="S169" s="70">
        <v>60</v>
      </c>
      <c r="T169" s="96">
        <v>4958</v>
      </c>
      <c r="U169" s="70">
        <v>2</v>
      </c>
      <c r="V169" s="70">
        <v>2019</v>
      </c>
      <c r="W169" s="70">
        <v>0</v>
      </c>
      <c r="X169" s="70">
        <v>0</v>
      </c>
      <c r="Y169" s="69">
        <f t="shared" si="75"/>
        <v>60</v>
      </c>
      <c r="Z169" s="69">
        <f t="shared" si="65"/>
        <v>23</v>
      </c>
      <c r="AA169" s="69">
        <f t="shared" si="66"/>
        <v>37</v>
      </c>
      <c r="AB169" s="69">
        <f t="shared" si="57"/>
        <v>27</v>
      </c>
      <c r="AC169" s="69">
        <f t="shared" si="72"/>
        <v>33</v>
      </c>
      <c r="AD169" s="69">
        <f t="shared" si="76"/>
        <v>82.63333333333334</v>
      </c>
      <c r="AE169" s="80">
        <v>0</v>
      </c>
      <c r="AF169" s="80">
        <f t="shared" si="58"/>
        <v>0</v>
      </c>
      <c r="AG169" s="80">
        <f t="shared" si="59"/>
        <v>0</v>
      </c>
      <c r="AH169" s="80">
        <f t="shared" si="60"/>
        <v>4958</v>
      </c>
      <c r="AI169" s="74">
        <f t="shared" si="67"/>
        <v>908.9666666666667</v>
      </c>
      <c r="AJ169" s="90">
        <f t="shared" si="61"/>
        <v>908.9666666666667</v>
      </c>
      <c r="AK169" s="76">
        <f t="shared" si="62"/>
        <v>4049.0333333333333</v>
      </c>
      <c r="AL169" s="79"/>
      <c r="AM169" s="97">
        <f t="shared" si="77"/>
        <v>991.60000000000014</v>
      </c>
      <c r="AN169" s="97">
        <f t="shared" si="78"/>
        <v>991.60000000000014</v>
      </c>
      <c r="AO169" s="97">
        <f t="shared" si="78"/>
        <v>991.60000000000014</v>
      </c>
      <c r="AP169" s="97">
        <f t="shared" si="78"/>
        <v>991.60000000000014</v>
      </c>
      <c r="AQ169" s="86">
        <f t="shared" si="73"/>
        <v>82.63333333333334</v>
      </c>
      <c r="AV169" s="81">
        <f t="shared" si="68"/>
        <v>991.60000000000014</v>
      </c>
      <c r="AW169" s="75">
        <f t="shared" si="69"/>
        <v>1900.5666666666668</v>
      </c>
      <c r="AX169" s="76">
        <f t="shared" si="70"/>
        <v>3057.4333333333334</v>
      </c>
      <c r="AY169" s="81">
        <f t="shared" si="63"/>
        <v>661.06666666666672</v>
      </c>
      <c r="AZ169" s="77">
        <f t="shared" si="64"/>
        <v>2561.6333333333337</v>
      </c>
      <c r="BA169" s="76">
        <f t="shared" si="71"/>
        <v>2396.3666666666663</v>
      </c>
    </row>
    <row r="170" spans="1:53" s="80" customFormat="1" x14ac:dyDescent="0.25">
      <c r="A170" s="64">
        <v>2</v>
      </c>
      <c r="B170" s="94" t="s">
        <v>142</v>
      </c>
      <c r="C170" s="70">
        <v>60</v>
      </c>
      <c r="D170" s="70" t="s">
        <v>57</v>
      </c>
      <c r="E170" s="95" t="s">
        <v>193</v>
      </c>
      <c r="F170" s="95" t="s">
        <v>99</v>
      </c>
      <c r="G170" s="94">
        <v>38</v>
      </c>
      <c r="H170" s="95" t="s">
        <v>60</v>
      </c>
      <c r="I170" s="70"/>
      <c r="J170" s="70"/>
      <c r="K170" s="98">
        <v>42880</v>
      </c>
      <c r="L170" s="68">
        <v>42398</v>
      </c>
      <c r="M170" s="68">
        <v>45320</v>
      </c>
      <c r="N170" s="68">
        <v>43313</v>
      </c>
      <c r="O170" s="149">
        <v>1</v>
      </c>
      <c r="P170" s="68"/>
      <c r="Q170" s="68" t="s">
        <v>270</v>
      </c>
      <c r="R170" s="69">
        <f t="shared" si="74"/>
        <v>0</v>
      </c>
      <c r="S170" s="70">
        <v>60</v>
      </c>
      <c r="T170" s="99">
        <v>1332286</v>
      </c>
      <c r="U170" s="70">
        <v>2</v>
      </c>
      <c r="V170" s="70">
        <v>2019</v>
      </c>
      <c r="W170" s="70">
        <v>0</v>
      </c>
      <c r="X170" s="70">
        <v>0</v>
      </c>
      <c r="Y170" s="69">
        <f t="shared" si="75"/>
        <v>60</v>
      </c>
      <c r="Z170" s="69">
        <f t="shared" si="65"/>
        <v>23</v>
      </c>
      <c r="AA170" s="69">
        <f t="shared" si="66"/>
        <v>37</v>
      </c>
      <c r="AB170" s="69">
        <f t="shared" si="57"/>
        <v>27</v>
      </c>
      <c r="AC170" s="69">
        <f t="shared" si="72"/>
        <v>33</v>
      </c>
      <c r="AD170" s="69">
        <f t="shared" si="76"/>
        <v>22204.766666666666</v>
      </c>
      <c r="AE170" s="80">
        <v>0</v>
      </c>
      <c r="AF170" s="80">
        <f t="shared" si="58"/>
        <v>0</v>
      </c>
      <c r="AG170" s="80">
        <f t="shared" si="59"/>
        <v>0</v>
      </c>
      <c r="AH170" s="80">
        <f t="shared" si="60"/>
        <v>1332286</v>
      </c>
      <c r="AI170" s="74">
        <f t="shared" si="67"/>
        <v>244252.43333333332</v>
      </c>
      <c r="AJ170" s="90">
        <f t="shared" si="61"/>
        <v>244252.43333333332</v>
      </c>
      <c r="AK170" s="76">
        <f t="shared" si="62"/>
        <v>1088033.5666666667</v>
      </c>
      <c r="AL170" s="79"/>
      <c r="AM170" s="97">
        <f t="shared" si="77"/>
        <v>266457.2</v>
      </c>
      <c r="AN170" s="97">
        <f t="shared" si="78"/>
        <v>266457.2</v>
      </c>
      <c r="AO170" s="97">
        <f t="shared" si="78"/>
        <v>266457.2</v>
      </c>
      <c r="AP170" s="97">
        <f t="shared" si="78"/>
        <v>266457.2</v>
      </c>
      <c r="AQ170" s="86">
        <f t="shared" si="73"/>
        <v>22204.766666666666</v>
      </c>
      <c r="AV170" s="81">
        <f t="shared" si="68"/>
        <v>266457.2</v>
      </c>
      <c r="AW170" s="75">
        <f t="shared" si="69"/>
        <v>510709.6333333333</v>
      </c>
      <c r="AX170" s="76">
        <f t="shared" si="70"/>
        <v>821576.3666666667</v>
      </c>
      <c r="AY170" s="81">
        <f t="shared" si="63"/>
        <v>177638.13333333333</v>
      </c>
      <c r="AZ170" s="77">
        <f t="shared" si="64"/>
        <v>688347.7666666666</v>
      </c>
      <c r="BA170" s="76">
        <f t="shared" si="71"/>
        <v>643938.2333333334</v>
      </c>
    </row>
    <row r="171" spans="1:53" s="86" customFormat="1" x14ac:dyDescent="0.25">
      <c r="A171" s="64">
        <v>2</v>
      </c>
      <c r="B171" s="94" t="s">
        <v>142</v>
      </c>
      <c r="C171" s="94">
        <v>19</v>
      </c>
      <c r="D171" s="94" t="s">
        <v>57</v>
      </c>
      <c r="E171" s="95" t="s">
        <v>194</v>
      </c>
      <c r="F171" s="95" t="s">
        <v>150</v>
      </c>
      <c r="G171" s="94" t="s">
        <v>195</v>
      </c>
      <c r="H171" s="95" t="s">
        <v>60</v>
      </c>
      <c r="I171" s="68"/>
      <c r="J171" s="68"/>
      <c r="K171" s="68">
        <v>42919</v>
      </c>
      <c r="L171" s="68">
        <v>42398</v>
      </c>
      <c r="M171" s="68">
        <v>45320</v>
      </c>
      <c r="N171" s="68">
        <v>43313</v>
      </c>
      <c r="O171" s="149">
        <v>1</v>
      </c>
      <c r="P171" s="68"/>
      <c r="Q171" s="68" t="s">
        <v>270</v>
      </c>
      <c r="R171" s="69">
        <f t="shared" si="74"/>
        <v>0</v>
      </c>
      <c r="S171" s="95">
        <v>60</v>
      </c>
      <c r="T171" s="96">
        <v>428676.72</v>
      </c>
      <c r="U171" s="70">
        <v>2</v>
      </c>
      <c r="V171" s="70">
        <v>2019</v>
      </c>
      <c r="W171" s="69">
        <v>0</v>
      </c>
      <c r="X171" s="69">
        <v>0</v>
      </c>
      <c r="Y171" s="69">
        <f t="shared" si="75"/>
        <v>60</v>
      </c>
      <c r="Z171" s="69">
        <f t="shared" si="65"/>
        <v>23</v>
      </c>
      <c r="AA171" s="69">
        <f t="shared" si="66"/>
        <v>37</v>
      </c>
      <c r="AB171" s="69">
        <f t="shared" si="57"/>
        <v>27</v>
      </c>
      <c r="AC171" s="69">
        <f t="shared" si="72"/>
        <v>33</v>
      </c>
      <c r="AD171" s="69">
        <f t="shared" si="76"/>
        <v>7144.6119999999992</v>
      </c>
      <c r="AE171" s="72">
        <v>0</v>
      </c>
      <c r="AF171" s="73">
        <f t="shared" si="58"/>
        <v>0</v>
      </c>
      <c r="AG171" s="73">
        <f t="shared" si="59"/>
        <v>0</v>
      </c>
      <c r="AH171" s="72">
        <f t="shared" si="60"/>
        <v>428676.72</v>
      </c>
      <c r="AI171" s="74">
        <f t="shared" si="67"/>
        <v>78590.731999999989</v>
      </c>
      <c r="AJ171" s="90">
        <f t="shared" si="61"/>
        <v>78590.731999999989</v>
      </c>
      <c r="AK171" s="76">
        <f t="shared" si="62"/>
        <v>350085.98800000001</v>
      </c>
      <c r="AL171" s="79"/>
      <c r="AM171" s="97">
        <f t="shared" si="77"/>
        <v>85735.343999999983</v>
      </c>
      <c r="AN171" s="97">
        <f t="shared" si="78"/>
        <v>85735.343999999983</v>
      </c>
      <c r="AO171" s="97">
        <f t="shared" si="78"/>
        <v>85735.343999999983</v>
      </c>
      <c r="AP171" s="97">
        <f t="shared" si="78"/>
        <v>85735.343999999983</v>
      </c>
      <c r="AQ171" s="86">
        <f t="shared" si="73"/>
        <v>7144.6119999999992</v>
      </c>
      <c r="AV171" s="81">
        <f t="shared" si="68"/>
        <v>85735.343999999983</v>
      </c>
      <c r="AW171" s="75">
        <f t="shared" si="69"/>
        <v>164326.07599999997</v>
      </c>
      <c r="AX171" s="76">
        <f t="shared" si="70"/>
        <v>264350.64399999997</v>
      </c>
      <c r="AY171" s="81">
        <f t="shared" si="63"/>
        <v>57156.895999999993</v>
      </c>
      <c r="AZ171" s="77">
        <f t="shared" si="64"/>
        <v>221482.97199999995</v>
      </c>
      <c r="BA171" s="76">
        <f t="shared" si="71"/>
        <v>207193.74800000002</v>
      </c>
    </row>
    <row r="172" spans="1:53" s="86" customFormat="1" x14ac:dyDescent="0.25">
      <c r="A172" s="64">
        <v>2</v>
      </c>
      <c r="B172" s="94" t="s">
        <v>142</v>
      </c>
      <c r="C172" s="94">
        <v>19</v>
      </c>
      <c r="D172" s="94" t="s">
        <v>57</v>
      </c>
      <c r="E172" s="95" t="s">
        <v>194</v>
      </c>
      <c r="F172" s="95" t="s">
        <v>150</v>
      </c>
      <c r="G172" s="94" t="s">
        <v>195</v>
      </c>
      <c r="H172" s="95" t="s">
        <v>60</v>
      </c>
      <c r="I172" s="68"/>
      <c r="J172" s="68"/>
      <c r="K172" s="68">
        <v>42919</v>
      </c>
      <c r="L172" s="68">
        <v>42398</v>
      </c>
      <c r="M172" s="68">
        <v>45320</v>
      </c>
      <c r="N172" s="68">
        <v>43313</v>
      </c>
      <c r="O172" s="149">
        <v>1</v>
      </c>
      <c r="P172" s="68"/>
      <c r="Q172" s="68" t="s">
        <v>270</v>
      </c>
      <c r="R172" s="69">
        <f t="shared" si="74"/>
        <v>0</v>
      </c>
      <c r="S172" s="95">
        <v>60</v>
      </c>
      <c r="T172" s="96">
        <v>421936.51999999996</v>
      </c>
      <c r="U172" s="70">
        <v>2</v>
      </c>
      <c r="V172" s="70">
        <v>2019</v>
      </c>
      <c r="W172" s="69">
        <v>0</v>
      </c>
      <c r="X172" s="69">
        <v>0</v>
      </c>
      <c r="Y172" s="69">
        <f t="shared" si="75"/>
        <v>60</v>
      </c>
      <c r="Z172" s="69">
        <f t="shared" si="65"/>
        <v>23</v>
      </c>
      <c r="AA172" s="69">
        <f t="shared" si="66"/>
        <v>37</v>
      </c>
      <c r="AB172" s="69">
        <f t="shared" si="57"/>
        <v>27</v>
      </c>
      <c r="AC172" s="69">
        <f t="shared" si="72"/>
        <v>33</v>
      </c>
      <c r="AD172" s="69">
        <f t="shared" si="76"/>
        <v>7032.275333333333</v>
      </c>
      <c r="AE172" s="72">
        <v>0</v>
      </c>
      <c r="AF172" s="73">
        <f t="shared" si="58"/>
        <v>0</v>
      </c>
      <c r="AG172" s="73">
        <f t="shared" si="59"/>
        <v>0</v>
      </c>
      <c r="AH172" s="72">
        <f t="shared" si="60"/>
        <v>421936.51999999996</v>
      </c>
      <c r="AI172" s="74">
        <f t="shared" si="67"/>
        <v>77355.028666666665</v>
      </c>
      <c r="AJ172" s="90">
        <f t="shared" si="61"/>
        <v>77355.028666666665</v>
      </c>
      <c r="AK172" s="76">
        <f t="shared" si="62"/>
        <v>344581.49133333331</v>
      </c>
      <c r="AL172" s="79"/>
      <c r="AM172" s="97">
        <f t="shared" si="77"/>
        <v>84387.304000000004</v>
      </c>
      <c r="AN172" s="97">
        <f t="shared" si="78"/>
        <v>84387.304000000004</v>
      </c>
      <c r="AO172" s="97">
        <f t="shared" si="78"/>
        <v>84387.304000000004</v>
      </c>
      <c r="AP172" s="97">
        <f t="shared" si="78"/>
        <v>84387.304000000004</v>
      </c>
      <c r="AQ172" s="86">
        <f t="shared" si="73"/>
        <v>7032.275333333333</v>
      </c>
      <c r="AV172" s="81">
        <f t="shared" si="68"/>
        <v>84387.304000000004</v>
      </c>
      <c r="AW172" s="75">
        <f t="shared" si="69"/>
        <v>161742.33266666665</v>
      </c>
      <c r="AX172" s="76">
        <f t="shared" si="70"/>
        <v>260194.18733333331</v>
      </c>
      <c r="AY172" s="81">
        <f t="shared" si="63"/>
        <v>56258.202666666664</v>
      </c>
      <c r="AZ172" s="77">
        <f t="shared" si="64"/>
        <v>218000.5353333333</v>
      </c>
      <c r="BA172" s="76">
        <f t="shared" si="71"/>
        <v>203935.98466666666</v>
      </c>
    </row>
    <row r="173" spans="1:53" s="80" customFormat="1" x14ac:dyDescent="0.25">
      <c r="A173" s="64">
        <v>2</v>
      </c>
      <c r="B173" s="94" t="s">
        <v>142</v>
      </c>
      <c r="C173" s="70">
        <v>62</v>
      </c>
      <c r="D173" s="70" t="s">
        <v>57</v>
      </c>
      <c r="E173" s="95" t="s">
        <v>196</v>
      </c>
      <c r="F173" s="95" t="s">
        <v>90</v>
      </c>
      <c r="G173" s="94">
        <v>2663</v>
      </c>
      <c r="H173" s="95" t="s">
        <v>60</v>
      </c>
      <c r="I173" s="95"/>
      <c r="J173" s="95"/>
      <c r="K173" s="68">
        <v>42933</v>
      </c>
      <c r="L173" s="68">
        <v>42398</v>
      </c>
      <c r="M173" s="68">
        <v>45320</v>
      </c>
      <c r="N173" s="68">
        <v>43313</v>
      </c>
      <c r="O173" s="149">
        <v>1</v>
      </c>
      <c r="P173" s="68"/>
      <c r="Q173" s="68" t="s">
        <v>270</v>
      </c>
      <c r="R173" s="69">
        <f t="shared" si="74"/>
        <v>0</v>
      </c>
      <c r="S173" s="95">
        <v>60</v>
      </c>
      <c r="T173" s="96">
        <v>80882</v>
      </c>
      <c r="U173" s="70">
        <v>2</v>
      </c>
      <c r="V173" s="70">
        <v>2019</v>
      </c>
      <c r="W173" s="70">
        <v>0</v>
      </c>
      <c r="X173" s="70">
        <v>0</v>
      </c>
      <c r="Y173" s="69">
        <f t="shared" si="75"/>
        <v>60</v>
      </c>
      <c r="Z173" s="69">
        <f t="shared" si="65"/>
        <v>23</v>
      </c>
      <c r="AA173" s="69">
        <f t="shared" si="66"/>
        <v>37</v>
      </c>
      <c r="AB173" s="69">
        <f t="shared" si="57"/>
        <v>27</v>
      </c>
      <c r="AC173" s="69">
        <f t="shared" si="72"/>
        <v>33</v>
      </c>
      <c r="AD173" s="69">
        <f t="shared" si="76"/>
        <v>1348.0333333333333</v>
      </c>
      <c r="AE173" s="80">
        <v>0</v>
      </c>
      <c r="AF173" s="80">
        <f t="shared" si="58"/>
        <v>0</v>
      </c>
      <c r="AG173" s="80">
        <f t="shared" si="59"/>
        <v>0</v>
      </c>
      <c r="AH173" s="80">
        <f t="shared" si="60"/>
        <v>80882</v>
      </c>
      <c r="AI173" s="74">
        <f t="shared" si="67"/>
        <v>14828.366666666667</v>
      </c>
      <c r="AJ173" s="90">
        <f t="shared" si="61"/>
        <v>14828.366666666667</v>
      </c>
      <c r="AK173" s="76">
        <f t="shared" si="62"/>
        <v>66053.633333333331</v>
      </c>
      <c r="AL173" s="79"/>
      <c r="AM173" s="97">
        <f t="shared" si="77"/>
        <v>16176.4</v>
      </c>
      <c r="AN173" s="97">
        <f t="shared" si="78"/>
        <v>16176.4</v>
      </c>
      <c r="AO173" s="97">
        <f t="shared" si="78"/>
        <v>16176.4</v>
      </c>
      <c r="AP173" s="97">
        <f t="shared" si="78"/>
        <v>16176.4</v>
      </c>
      <c r="AQ173" s="86">
        <f t="shared" si="73"/>
        <v>1348.0333333333333</v>
      </c>
      <c r="AV173" s="81">
        <f t="shared" si="68"/>
        <v>16176.4</v>
      </c>
      <c r="AW173" s="75">
        <f t="shared" si="69"/>
        <v>31004.766666666666</v>
      </c>
      <c r="AX173" s="76">
        <f t="shared" si="70"/>
        <v>49877.233333333337</v>
      </c>
      <c r="AY173" s="81">
        <f t="shared" si="63"/>
        <v>10784.266666666666</v>
      </c>
      <c r="AZ173" s="77">
        <f t="shared" si="64"/>
        <v>41789.033333333333</v>
      </c>
      <c r="BA173" s="76">
        <f t="shared" si="71"/>
        <v>39092.966666666667</v>
      </c>
    </row>
    <row r="174" spans="1:53" s="80" customFormat="1" x14ac:dyDescent="0.25">
      <c r="A174" s="64">
        <v>2</v>
      </c>
      <c r="B174" s="94" t="s">
        <v>142</v>
      </c>
      <c r="C174" s="70">
        <v>62</v>
      </c>
      <c r="D174" s="70" t="s">
        <v>57</v>
      </c>
      <c r="E174" s="95" t="s">
        <v>91</v>
      </c>
      <c r="F174" s="95" t="s">
        <v>90</v>
      </c>
      <c r="G174" s="94">
        <v>2663</v>
      </c>
      <c r="H174" s="95" t="s">
        <v>60</v>
      </c>
      <c r="I174" s="95"/>
      <c r="J174" s="95"/>
      <c r="K174" s="68">
        <v>42933</v>
      </c>
      <c r="L174" s="68">
        <v>42398</v>
      </c>
      <c r="M174" s="68">
        <v>45320</v>
      </c>
      <c r="N174" s="68">
        <v>43313</v>
      </c>
      <c r="O174" s="149">
        <v>1</v>
      </c>
      <c r="P174" s="68"/>
      <c r="Q174" s="68" t="s">
        <v>270</v>
      </c>
      <c r="R174" s="69">
        <f t="shared" si="74"/>
        <v>0</v>
      </c>
      <c r="S174" s="95">
        <v>60</v>
      </c>
      <c r="T174" s="96">
        <v>37000</v>
      </c>
      <c r="U174" s="70">
        <v>2</v>
      </c>
      <c r="V174" s="70">
        <v>2019</v>
      </c>
      <c r="W174" s="70">
        <v>0</v>
      </c>
      <c r="X174" s="70">
        <v>0</v>
      </c>
      <c r="Y174" s="69">
        <f t="shared" si="75"/>
        <v>60</v>
      </c>
      <c r="Z174" s="69">
        <f t="shared" si="65"/>
        <v>23</v>
      </c>
      <c r="AA174" s="69">
        <f t="shared" si="66"/>
        <v>37</v>
      </c>
      <c r="AB174" s="69">
        <f t="shared" si="57"/>
        <v>27</v>
      </c>
      <c r="AC174" s="69">
        <f t="shared" si="72"/>
        <v>33</v>
      </c>
      <c r="AD174" s="69">
        <f t="shared" si="76"/>
        <v>616.66666666666663</v>
      </c>
      <c r="AE174" s="80">
        <v>0</v>
      </c>
      <c r="AF174" s="80">
        <f t="shared" si="58"/>
        <v>0</v>
      </c>
      <c r="AG174" s="80">
        <f t="shared" si="59"/>
        <v>0</v>
      </c>
      <c r="AH174" s="80">
        <f t="shared" si="60"/>
        <v>37000</v>
      </c>
      <c r="AI174" s="74">
        <f t="shared" si="67"/>
        <v>6783.333333333333</v>
      </c>
      <c r="AJ174" s="90">
        <f t="shared" si="61"/>
        <v>6783.333333333333</v>
      </c>
      <c r="AK174" s="76">
        <f t="shared" si="62"/>
        <v>30216.666666666668</v>
      </c>
      <c r="AL174" s="79"/>
      <c r="AM174" s="97">
        <f t="shared" si="77"/>
        <v>7400</v>
      </c>
      <c r="AN174" s="97">
        <f t="shared" si="78"/>
        <v>7400</v>
      </c>
      <c r="AO174" s="97">
        <f t="shared" si="78"/>
        <v>7400</v>
      </c>
      <c r="AP174" s="97">
        <f t="shared" si="78"/>
        <v>7400</v>
      </c>
      <c r="AQ174" s="86">
        <f t="shared" si="73"/>
        <v>616.66666666666663</v>
      </c>
      <c r="AV174" s="81">
        <f t="shared" si="68"/>
        <v>7400</v>
      </c>
      <c r="AW174" s="75">
        <f t="shared" si="69"/>
        <v>14183.333333333332</v>
      </c>
      <c r="AX174" s="76">
        <f t="shared" si="70"/>
        <v>22816.666666666668</v>
      </c>
      <c r="AY174" s="81">
        <f t="shared" si="63"/>
        <v>4933.333333333333</v>
      </c>
      <c r="AZ174" s="77">
        <f t="shared" si="64"/>
        <v>19116.666666666664</v>
      </c>
      <c r="BA174" s="76">
        <f t="shared" si="71"/>
        <v>17883.333333333336</v>
      </c>
    </row>
    <row r="175" spans="1:53" s="80" customFormat="1" x14ac:dyDescent="0.25">
      <c r="A175" s="64">
        <v>2</v>
      </c>
      <c r="B175" s="94" t="s">
        <v>142</v>
      </c>
      <c r="C175" s="70">
        <v>62</v>
      </c>
      <c r="D175" s="70" t="s">
        <v>57</v>
      </c>
      <c r="E175" s="95" t="s">
        <v>92</v>
      </c>
      <c r="F175" s="95" t="s">
        <v>90</v>
      </c>
      <c r="G175" s="94">
        <v>2663</v>
      </c>
      <c r="H175" s="95" t="s">
        <v>60</v>
      </c>
      <c r="I175" s="95"/>
      <c r="J175" s="95"/>
      <c r="K175" s="68">
        <v>42933</v>
      </c>
      <c r="L175" s="68">
        <v>42398</v>
      </c>
      <c r="M175" s="68">
        <v>45320</v>
      </c>
      <c r="N175" s="68">
        <v>43313</v>
      </c>
      <c r="O175" s="149">
        <v>1</v>
      </c>
      <c r="P175" s="68"/>
      <c r="Q175" s="68" t="s">
        <v>270</v>
      </c>
      <c r="R175" s="69">
        <f t="shared" si="74"/>
        <v>0</v>
      </c>
      <c r="S175" s="95">
        <v>60</v>
      </c>
      <c r="T175" s="96">
        <v>5500</v>
      </c>
      <c r="U175" s="70">
        <v>2</v>
      </c>
      <c r="V175" s="70">
        <v>2019</v>
      </c>
      <c r="W175" s="70">
        <v>0</v>
      </c>
      <c r="X175" s="70">
        <v>0</v>
      </c>
      <c r="Y175" s="69">
        <f t="shared" si="75"/>
        <v>60</v>
      </c>
      <c r="Z175" s="69">
        <f t="shared" si="65"/>
        <v>23</v>
      </c>
      <c r="AA175" s="69">
        <f t="shared" si="66"/>
        <v>37</v>
      </c>
      <c r="AB175" s="69">
        <f t="shared" si="57"/>
        <v>27</v>
      </c>
      <c r="AC175" s="69">
        <f t="shared" si="72"/>
        <v>33</v>
      </c>
      <c r="AD175" s="69">
        <f t="shared" si="76"/>
        <v>91.666666666666671</v>
      </c>
      <c r="AE175" s="80">
        <v>0</v>
      </c>
      <c r="AF175" s="80">
        <f t="shared" si="58"/>
        <v>0</v>
      </c>
      <c r="AG175" s="80">
        <f t="shared" si="59"/>
        <v>0</v>
      </c>
      <c r="AH175" s="80">
        <f t="shared" si="60"/>
        <v>5500</v>
      </c>
      <c r="AI175" s="74">
        <f t="shared" si="67"/>
        <v>1008.3333333333334</v>
      </c>
      <c r="AJ175" s="90">
        <f t="shared" si="61"/>
        <v>1008.3333333333334</v>
      </c>
      <c r="AK175" s="76">
        <f t="shared" si="62"/>
        <v>4491.666666666667</v>
      </c>
      <c r="AL175" s="79"/>
      <c r="AM175" s="97">
        <f t="shared" si="77"/>
        <v>1100</v>
      </c>
      <c r="AN175" s="97">
        <f t="shared" si="78"/>
        <v>1100</v>
      </c>
      <c r="AO175" s="97">
        <f t="shared" si="78"/>
        <v>1100</v>
      </c>
      <c r="AP175" s="97">
        <f t="shared" si="78"/>
        <v>1100</v>
      </c>
      <c r="AQ175" s="86">
        <f t="shared" si="73"/>
        <v>91.666666666666671</v>
      </c>
      <c r="AV175" s="81">
        <f t="shared" si="68"/>
        <v>1100</v>
      </c>
      <c r="AW175" s="75">
        <f t="shared" si="69"/>
        <v>2108.3333333333335</v>
      </c>
      <c r="AX175" s="76">
        <f t="shared" si="70"/>
        <v>3391.6666666666665</v>
      </c>
      <c r="AY175" s="81">
        <f t="shared" si="63"/>
        <v>733.33333333333337</v>
      </c>
      <c r="AZ175" s="77">
        <f t="shared" si="64"/>
        <v>2841.666666666667</v>
      </c>
      <c r="BA175" s="76">
        <f t="shared" si="71"/>
        <v>2658.333333333333</v>
      </c>
    </row>
    <row r="176" spans="1:53" s="86" customFormat="1" x14ac:dyDescent="0.25">
      <c r="A176" s="64">
        <v>2</v>
      </c>
      <c r="B176" s="94" t="s">
        <v>142</v>
      </c>
      <c r="C176" s="94">
        <v>19</v>
      </c>
      <c r="D176" s="94" t="s">
        <v>57</v>
      </c>
      <c r="E176" s="95" t="s">
        <v>197</v>
      </c>
      <c r="F176" s="95" t="s">
        <v>150</v>
      </c>
      <c r="G176" s="94" t="s">
        <v>195</v>
      </c>
      <c r="H176" s="95" t="s">
        <v>60</v>
      </c>
      <c r="I176" s="68"/>
      <c r="J176" s="68"/>
      <c r="K176" s="68">
        <v>42934</v>
      </c>
      <c r="L176" s="68">
        <v>42398</v>
      </c>
      <c r="M176" s="68">
        <v>45320</v>
      </c>
      <c r="N176" s="68">
        <v>43313</v>
      </c>
      <c r="O176" s="149">
        <v>1</v>
      </c>
      <c r="P176" s="68"/>
      <c r="Q176" s="68" t="s">
        <v>270</v>
      </c>
      <c r="R176" s="69">
        <f t="shared" si="74"/>
        <v>0</v>
      </c>
      <c r="S176" s="95">
        <v>60</v>
      </c>
      <c r="T176" s="96">
        <v>8287075.8999999994</v>
      </c>
      <c r="U176" s="70">
        <v>2</v>
      </c>
      <c r="V176" s="70">
        <v>2019</v>
      </c>
      <c r="W176" s="69">
        <v>0</v>
      </c>
      <c r="X176" s="69">
        <v>0</v>
      </c>
      <c r="Y176" s="69">
        <f t="shared" si="75"/>
        <v>60</v>
      </c>
      <c r="Z176" s="69">
        <f t="shared" si="65"/>
        <v>23</v>
      </c>
      <c r="AA176" s="69">
        <f t="shared" si="66"/>
        <v>37</v>
      </c>
      <c r="AB176" s="69">
        <f t="shared" si="57"/>
        <v>27</v>
      </c>
      <c r="AC176" s="69">
        <f t="shared" si="72"/>
        <v>33</v>
      </c>
      <c r="AD176" s="69">
        <f t="shared" si="76"/>
        <v>138117.93166666667</v>
      </c>
      <c r="AE176" s="72">
        <v>0</v>
      </c>
      <c r="AF176" s="73">
        <f t="shared" si="58"/>
        <v>0</v>
      </c>
      <c r="AG176" s="73">
        <f t="shared" si="59"/>
        <v>0</v>
      </c>
      <c r="AH176" s="72">
        <f t="shared" si="60"/>
        <v>8287075.8999999994</v>
      </c>
      <c r="AI176" s="74">
        <f t="shared" si="67"/>
        <v>1519297.2483333333</v>
      </c>
      <c r="AJ176" s="90">
        <f t="shared" si="61"/>
        <v>1519297.2483333333</v>
      </c>
      <c r="AK176" s="76">
        <f t="shared" si="62"/>
        <v>6767778.6516666664</v>
      </c>
      <c r="AL176" s="79"/>
      <c r="AM176" s="97">
        <f t="shared" si="77"/>
        <v>1657415.1800000002</v>
      </c>
      <c r="AN176" s="97">
        <f t="shared" si="78"/>
        <v>1657415.1800000002</v>
      </c>
      <c r="AO176" s="97">
        <f t="shared" si="78"/>
        <v>1657415.1800000002</v>
      </c>
      <c r="AP176" s="97">
        <f t="shared" si="78"/>
        <v>1657415.1800000002</v>
      </c>
      <c r="AQ176" s="86">
        <f t="shared" si="73"/>
        <v>138117.93166666667</v>
      </c>
      <c r="AV176" s="81">
        <f t="shared" si="68"/>
        <v>1657415.1800000002</v>
      </c>
      <c r="AW176" s="75">
        <f t="shared" si="69"/>
        <v>3176712.4283333337</v>
      </c>
      <c r="AX176" s="76">
        <f t="shared" si="70"/>
        <v>5110363.4716666657</v>
      </c>
      <c r="AY176" s="81">
        <f t="shared" si="63"/>
        <v>1104943.4533333334</v>
      </c>
      <c r="AZ176" s="77">
        <f t="shared" si="64"/>
        <v>4281655.8816666668</v>
      </c>
      <c r="BA176" s="76">
        <f t="shared" si="71"/>
        <v>4005420.0183333326</v>
      </c>
    </row>
    <row r="177" spans="1:53" s="86" customFormat="1" x14ac:dyDescent="0.25">
      <c r="A177" s="64">
        <v>2</v>
      </c>
      <c r="B177" s="94" t="s">
        <v>142</v>
      </c>
      <c r="C177" s="94">
        <v>19</v>
      </c>
      <c r="D177" s="94" t="s">
        <v>57</v>
      </c>
      <c r="E177" s="95" t="s">
        <v>197</v>
      </c>
      <c r="F177" s="95" t="s">
        <v>150</v>
      </c>
      <c r="G177" s="94" t="s">
        <v>195</v>
      </c>
      <c r="H177" s="95" t="s">
        <v>60</v>
      </c>
      <c r="I177" s="68"/>
      <c r="J177" s="68"/>
      <c r="K177" s="68">
        <v>42934</v>
      </c>
      <c r="L177" s="68">
        <v>42398</v>
      </c>
      <c r="M177" s="68">
        <v>45320</v>
      </c>
      <c r="N177" s="68">
        <v>43313</v>
      </c>
      <c r="O177" s="149">
        <v>1</v>
      </c>
      <c r="P177" s="68"/>
      <c r="Q177" s="68" t="s">
        <v>270</v>
      </c>
      <c r="R177" s="69">
        <f t="shared" si="74"/>
        <v>0</v>
      </c>
      <c r="S177" s="95">
        <v>60</v>
      </c>
      <c r="T177" s="96">
        <v>4890689.12</v>
      </c>
      <c r="U177" s="70">
        <v>2</v>
      </c>
      <c r="V177" s="70">
        <v>2019</v>
      </c>
      <c r="W177" s="69">
        <v>0</v>
      </c>
      <c r="X177" s="69">
        <v>0</v>
      </c>
      <c r="Y177" s="69">
        <f t="shared" si="75"/>
        <v>60</v>
      </c>
      <c r="Z177" s="69">
        <f t="shared" si="65"/>
        <v>23</v>
      </c>
      <c r="AA177" s="69">
        <f t="shared" si="66"/>
        <v>37</v>
      </c>
      <c r="AB177" s="69">
        <f t="shared" si="57"/>
        <v>27</v>
      </c>
      <c r="AC177" s="69">
        <f t="shared" si="72"/>
        <v>33</v>
      </c>
      <c r="AD177" s="69">
        <f t="shared" si="76"/>
        <v>81511.48533333333</v>
      </c>
      <c r="AE177" s="72">
        <v>0</v>
      </c>
      <c r="AF177" s="73">
        <f t="shared" si="58"/>
        <v>0</v>
      </c>
      <c r="AG177" s="73">
        <f t="shared" si="59"/>
        <v>0</v>
      </c>
      <c r="AH177" s="72">
        <f t="shared" si="60"/>
        <v>4890689.12</v>
      </c>
      <c r="AI177" s="74">
        <f t="shared" si="67"/>
        <v>896626.33866666665</v>
      </c>
      <c r="AJ177" s="90">
        <f t="shared" si="61"/>
        <v>896626.33866666665</v>
      </c>
      <c r="AK177" s="76">
        <f t="shared" si="62"/>
        <v>3994062.7813333333</v>
      </c>
      <c r="AL177" s="79"/>
      <c r="AM177" s="97">
        <f t="shared" si="77"/>
        <v>978137.82400000002</v>
      </c>
      <c r="AN177" s="97">
        <f t="shared" si="78"/>
        <v>978137.82400000002</v>
      </c>
      <c r="AO177" s="97">
        <f t="shared" si="78"/>
        <v>978137.82400000002</v>
      </c>
      <c r="AP177" s="97">
        <f t="shared" si="78"/>
        <v>978137.82400000002</v>
      </c>
      <c r="AQ177" s="86">
        <f t="shared" si="73"/>
        <v>81511.48533333333</v>
      </c>
      <c r="AV177" s="81">
        <f t="shared" si="68"/>
        <v>978137.82400000002</v>
      </c>
      <c r="AW177" s="75">
        <f t="shared" si="69"/>
        <v>1874764.1626666668</v>
      </c>
      <c r="AX177" s="76">
        <f t="shared" si="70"/>
        <v>3015924.9573333333</v>
      </c>
      <c r="AY177" s="81">
        <f t="shared" si="63"/>
        <v>652091.88266666664</v>
      </c>
      <c r="AZ177" s="77">
        <f t="shared" si="64"/>
        <v>2526856.0453333333</v>
      </c>
      <c r="BA177" s="76">
        <f t="shared" si="71"/>
        <v>2363833.0746666668</v>
      </c>
    </row>
    <row r="178" spans="1:53" s="80" customFormat="1" x14ac:dyDescent="0.25">
      <c r="A178" s="64">
        <v>2</v>
      </c>
      <c r="B178" s="94" t="s">
        <v>142</v>
      </c>
      <c r="C178" s="70">
        <v>76</v>
      </c>
      <c r="D178" s="70" t="s">
        <v>57</v>
      </c>
      <c r="E178" s="95" t="s">
        <v>84</v>
      </c>
      <c r="F178" s="95" t="s">
        <v>85</v>
      </c>
      <c r="G178" s="94">
        <v>12374</v>
      </c>
      <c r="H178" s="95" t="s">
        <v>60</v>
      </c>
      <c r="I178" s="95"/>
      <c r="J178" s="95"/>
      <c r="K178" s="68">
        <v>43075</v>
      </c>
      <c r="L178" s="68">
        <v>42398</v>
      </c>
      <c r="M178" s="68">
        <v>45320</v>
      </c>
      <c r="N178" s="68">
        <v>43313</v>
      </c>
      <c r="O178" s="149">
        <v>1</v>
      </c>
      <c r="P178" s="68"/>
      <c r="Q178" s="68" t="s">
        <v>270</v>
      </c>
      <c r="R178" s="69">
        <f t="shared" si="74"/>
        <v>0</v>
      </c>
      <c r="S178" s="95">
        <v>60</v>
      </c>
      <c r="T178" s="96">
        <v>17075</v>
      </c>
      <c r="U178" s="70">
        <v>2</v>
      </c>
      <c r="V178" s="70">
        <v>2019</v>
      </c>
      <c r="W178" s="70">
        <v>0</v>
      </c>
      <c r="X178" s="70">
        <v>0</v>
      </c>
      <c r="Y178" s="69">
        <f t="shared" si="75"/>
        <v>60</v>
      </c>
      <c r="Z178" s="69">
        <f t="shared" si="65"/>
        <v>23</v>
      </c>
      <c r="AA178" s="69">
        <f t="shared" si="66"/>
        <v>37</v>
      </c>
      <c r="AB178" s="69">
        <f t="shared" si="57"/>
        <v>27</v>
      </c>
      <c r="AC178" s="69">
        <f t="shared" si="72"/>
        <v>33</v>
      </c>
      <c r="AD178" s="69">
        <f t="shared" si="76"/>
        <v>284.58333333333331</v>
      </c>
      <c r="AE178" s="80">
        <v>0</v>
      </c>
      <c r="AF178" s="80">
        <f t="shared" si="58"/>
        <v>0</v>
      </c>
      <c r="AG178" s="80">
        <f t="shared" si="59"/>
        <v>0</v>
      </c>
      <c r="AH178" s="80">
        <f t="shared" si="60"/>
        <v>17075</v>
      </c>
      <c r="AI178" s="74">
        <f t="shared" si="67"/>
        <v>3130.4166666666665</v>
      </c>
      <c r="AJ178" s="90">
        <f t="shared" si="61"/>
        <v>3130.4166666666665</v>
      </c>
      <c r="AK178" s="76">
        <f t="shared" si="62"/>
        <v>13944.583333333334</v>
      </c>
      <c r="AL178" s="79"/>
      <c r="AM178" s="97">
        <f t="shared" si="77"/>
        <v>3415</v>
      </c>
      <c r="AN178" s="97">
        <f t="shared" si="78"/>
        <v>3415</v>
      </c>
      <c r="AO178" s="97">
        <f t="shared" si="78"/>
        <v>3415</v>
      </c>
      <c r="AP178" s="97">
        <f t="shared" si="78"/>
        <v>3415</v>
      </c>
      <c r="AQ178" s="86">
        <f t="shared" si="73"/>
        <v>284.58333333333331</v>
      </c>
      <c r="AV178" s="81">
        <f t="shared" si="68"/>
        <v>3415</v>
      </c>
      <c r="AW178" s="75">
        <f t="shared" si="69"/>
        <v>6545.4166666666661</v>
      </c>
      <c r="AX178" s="76">
        <f t="shared" si="70"/>
        <v>10529.583333333334</v>
      </c>
      <c r="AY178" s="81">
        <f t="shared" si="63"/>
        <v>2276.6666666666665</v>
      </c>
      <c r="AZ178" s="77">
        <f t="shared" si="64"/>
        <v>8822.0833333333321</v>
      </c>
      <c r="BA178" s="76">
        <f t="shared" si="71"/>
        <v>8252.9166666666679</v>
      </c>
    </row>
    <row r="179" spans="1:53" s="80" customFormat="1" x14ac:dyDescent="0.25">
      <c r="A179" s="64">
        <v>2</v>
      </c>
      <c r="B179" s="94" t="s">
        <v>142</v>
      </c>
      <c r="C179" s="70">
        <v>76</v>
      </c>
      <c r="D179" s="70" t="s">
        <v>57</v>
      </c>
      <c r="E179" s="95" t="s">
        <v>86</v>
      </c>
      <c r="F179" s="95" t="s">
        <v>85</v>
      </c>
      <c r="G179" s="94">
        <v>12374</v>
      </c>
      <c r="H179" s="95" t="s">
        <v>60</v>
      </c>
      <c r="I179" s="95"/>
      <c r="J179" s="95"/>
      <c r="K179" s="68">
        <v>43075</v>
      </c>
      <c r="L179" s="68">
        <v>42398</v>
      </c>
      <c r="M179" s="68">
        <v>45320</v>
      </c>
      <c r="N179" s="68">
        <v>43313</v>
      </c>
      <c r="O179" s="149">
        <v>1</v>
      </c>
      <c r="P179" s="68"/>
      <c r="Q179" s="68" t="s">
        <v>270</v>
      </c>
      <c r="R179" s="69">
        <f t="shared" si="74"/>
        <v>0</v>
      </c>
      <c r="S179" s="95">
        <v>60</v>
      </c>
      <c r="T179" s="96">
        <v>51225</v>
      </c>
      <c r="U179" s="70">
        <v>2</v>
      </c>
      <c r="V179" s="70">
        <v>2019</v>
      </c>
      <c r="W179" s="70">
        <v>0</v>
      </c>
      <c r="X179" s="70">
        <v>0</v>
      </c>
      <c r="Y179" s="69">
        <f t="shared" si="75"/>
        <v>60</v>
      </c>
      <c r="Z179" s="69">
        <f t="shared" si="65"/>
        <v>23</v>
      </c>
      <c r="AA179" s="69">
        <f t="shared" si="66"/>
        <v>37</v>
      </c>
      <c r="AB179" s="69">
        <f t="shared" si="57"/>
        <v>27</v>
      </c>
      <c r="AC179" s="69">
        <f t="shared" si="72"/>
        <v>33</v>
      </c>
      <c r="AD179" s="69">
        <f t="shared" si="76"/>
        <v>853.75</v>
      </c>
      <c r="AE179" s="80">
        <v>0</v>
      </c>
      <c r="AF179" s="80">
        <f t="shared" si="58"/>
        <v>0</v>
      </c>
      <c r="AG179" s="80">
        <f t="shared" si="59"/>
        <v>0</v>
      </c>
      <c r="AH179" s="80">
        <f t="shared" si="60"/>
        <v>51225</v>
      </c>
      <c r="AI179" s="74">
        <f t="shared" si="67"/>
        <v>9391.25</v>
      </c>
      <c r="AJ179" s="90">
        <f t="shared" si="61"/>
        <v>9391.25</v>
      </c>
      <c r="AK179" s="76">
        <f t="shared" si="62"/>
        <v>41833.75</v>
      </c>
      <c r="AL179" s="79"/>
      <c r="AM179" s="97">
        <f t="shared" si="77"/>
        <v>10245</v>
      </c>
      <c r="AN179" s="97">
        <f t="shared" si="78"/>
        <v>10245</v>
      </c>
      <c r="AO179" s="97">
        <f t="shared" si="78"/>
        <v>10245</v>
      </c>
      <c r="AP179" s="97">
        <f t="shared" si="78"/>
        <v>10245</v>
      </c>
      <c r="AQ179" s="86">
        <f t="shared" si="73"/>
        <v>853.75</v>
      </c>
      <c r="AV179" s="81">
        <f t="shared" si="68"/>
        <v>10245</v>
      </c>
      <c r="AW179" s="75">
        <f t="shared" si="69"/>
        <v>19636.25</v>
      </c>
      <c r="AX179" s="76">
        <f t="shared" si="70"/>
        <v>31588.75</v>
      </c>
      <c r="AY179" s="81">
        <f t="shared" si="63"/>
        <v>6830</v>
      </c>
      <c r="AZ179" s="77">
        <f t="shared" si="64"/>
        <v>26466.25</v>
      </c>
      <c r="BA179" s="76">
        <f t="shared" si="71"/>
        <v>24758.75</v>
      </c>
    </row>
    <row r="180" spans="1:53" s="80" customFormat="1" x14ac:dyDescent="0.25">
      <c r="A180" s="64">
        <v>2</v>
      </c>
      <c r="B180" s="94" t="s">
        <v>142</v>
      </c>
      <c r="C180" s="70">
        <v>76</v>
      </c>
      <c r="D180" s="70" t="s">
        <v>57</v>
      </c>
      <c r="E180" s="95" t="s">
        <v>87</v>
      </c>
      <c r="F180" s="95" t="s">
        <v>85</v>
      </c>
      <c r="G180" s="94">
        <v>12374</v>
      </c>
      <c r="H180" s="95" t="s">
        <v>60</v>
      </c>
      <c r="I180" s="95"/>
      <c r="J180" s="95"/>
      <c r="K180" s="68">
        <v>43075</v>
      </c>
      <c r="L180" s="68">
        <v>42398</v>
      </c>
      <c r="M180" s="68">
        <v>45320</v>
      </c>
      <c r="N180" s="68">
        <v>43313</v>
      </c>
      <c r="O180" s="149">
        <v>1</v>
      </c>
      <c r="P180" s="68"/>
      <c r="Q180" s="68" t="s">
        <v>270</v>
      </c>
      <c r="R180" s="69">
        <f t="shared" si="74"/>
        <v>0</v>
      </c>
      <c r="S180" s="95">
        <v>60</v>
      </c>
      <c r="T180" s="96">
        <v>44395</v>
      </c>
      <c r="U180" s="70">
        <v>2</v>
      </c>
      <c r="V180" s="70">
        <v>2019</v>
      </c>
      <c r="W180" s="70">
        <v>0</v>
      </c>
      <c r="X180" s="70">
        <v>0</v>
      </c>
      <c r="Y180" s="69">
        <f t="shared" si="75"/>
        <v>60</v>
      </c>
      <c r="Z180" s="69">
        <f t="shared" si="65"/>
        <v>23</v>
      </c>
      <c r="AA180" s="69">
        <f t="shared" si="66"/>
        <v>37</v>
      </c>
      <c r="AB180" s="69">
        <f t="shared" si="57"/>
        <v>27</v>
      </c>
      <c r="AC180" s="69">
        <f t="shared" si="72"/>
        <v>33</v>
      </c>
      <c r="AD180" s="69">
        <f t="shared" si="76"/>
        <v>739.91666666666663</v>
      </c>
      <c r="AE180" s="80">
        <v>0</v>
      </c>
      <c r="AF180" s="80">
        <f t="shared" si="58"/>
        <v>0</v>
      </c>
      <c r="AG180" s="80">
        <f t="shared" si="59"/>
        <v>0</v>
      </c>
      <c r="AH180" s="80">
        <f t="shared" si="60"/>
        <v>44395</v>
      </c>
      <c r="AI180" s="74">
        <f t="shared" si="67"/>
        <v>8139.083333333333</v>
      </c>
      <c r="AJ180" s="90">
        <f t="shared" si="61"/>
        <v>8139.083333333333</v>
      </c>
      <c r="AK180" s="76">
        <f t="shared" si="62"/>
        <v>36255.916666666664</v>
      </c>
      <c r="AL180" s="79"/>
      <c r="AM180" s="97">
        <f t="shared" si="77"/>
        <v>8879</v>
      </c>
      <c r="AN180" s="97">
        <f t="shared" si="78"/>
        <v>8879</v>
      </c>
      <c r="AO180" s="97">
        <f t="shared" si="78"/>
        <v>8879</v>
      </c>
      <c r="AP180" s="97">
        <f t="shared" si="78"/>
        <v>8879</v>
      </c>
      <c r="AQ180" s="86">
        <f t="shared" si="73"/>
        <v>739.91666666666663</v>
      </c>
      <c r="AV180" s="81">
        <f t="shared" si="68"/>
        <v>8879</v>
      </c>
      <c r="AW180" s="75">
        <f t="shared" si="69"/>
        <v>17018.083333333332</v>
      </c>
      <c r="AX180" s="76">
        <f t="shared" si="70"/>
        <v>27376.916666666668</v>
      </c>
      <c r="AY180" s="81">
        <f t="shared" si="63"/>
        <v>5919.333333333333</v>
      </c>
      <c r="AZ180" s="77">
        <f t="shared" si="64"/>
        <v>22937.416666666664</v>
      </c>
      <c r="BA180" s="76">
        <f t="shared" si="71"/>
        <v>21457.583333333336</v>
      </c>
    </row>
    <row r="181" spans="1:53" s="80" customFormat="1" x14ac:dyDescent="0.25">
      <c r="A181" s="64">
        <v>2</v>
      </c>
      <c r="B181" s="94" t="s">
        <v>142</v>
      </c>
      <c r="C181" s="70">
        <v>76</v>
      </c>
      <c r="D181" s="70" t="s">
        <v>57</v>
      </c>
      <c r="E181" s="95" t="s">
        <v>88</v>
      </c>
      <c r="F181" s="95" t="s">
        <v>85</v>
      </c>
      <c r="G181" s="94">
        <v>12374</v>
      </c>
      <c r="H181" s="95" t="s">
        <v>60</v>
      </c>
      <c r="I181" s="95"/>
      <c r="J181" s="95"/>
      <c r="K181" s="68">
        <v>43075</v>
      </c>
      <c r="L181" s="68">
        <v>42398</v>
      </c>
      <c r="M181" s="68">
        <v>45320</v>
      </c>
      <c r="N181" s="68">
        <v>43313</v>
      </c>
      <c r="O181" s="149">
        <v>1</v>
      </c>
      <c r="P181" s="68"/>
      <c r="Q181" s="68" t="s">
        <v>270</v>
      </c>
      <c r="R181" s="69">
        <f t="shared" si="74"/>
        <v>0</v>
      </c>
      <c r="S181" s="95">
        <v>60</v>
      </c>
      <c r="T181" s="96">
        <v>175100</v>
      </c>
      <c r="U181" s="70">
        <v>2</v>
      </c>
      <c r="V181" s="70">
        <v>2019</v>
      </c>
      <c r="W181" s="70">
        <v>0</v>
      </c>
      <c r="X181" s="70">
        <v>0</v>
      </c>
      <c r="Y181" s="69">
        <f t="shared" si="75"/>
        <v>60</v>
      </c>
      <c r="Z181" s="69">
        <f t="shared" si="65"/>
        <v>23</v>
      </c>
      <c r="AA181" s="69">
        <f t="shared" si="66"/>
        <v>37</v>
      </c>
      <c r="AB181" s="69">
        <f t="shared" si="57"/>
        <v>27</v>
      </c>
      <c r="AC181" s="69">
        <f t="shared" si="72"/>
        <v>33</v>
      </c>
      <c r="AD181" s="69">
        <f t="shared" si="76"/>
        <v>2918.3333333333335</v>
      </c>
      <c r="AE181" s="80">
        <v>0</v>
      </c>
      <c r="AF181" s="80">
        <f t="shared" si="58"/>
        <v>0</v>
      </c>
      <c r="AG181" s="80">
        <f t="shared" si="59"/>
        <v>0</v>
      </c>
      <c r="AH181" s="80">
        <f t="shared" si="60"/>
        <v>175100</v>
      </c>
      <c r="AI181" s="74">
        <f t="shared" si="67"/>
        <v>32101.666666666668</v>
      </c>
      <c r="AJ181" s="90">
        <f t="shared" si="61"/>
        <v>32101.666666666668</v>
      </c>
      <c r="AK181" s="76">
        <f t="shared" si="62"/>
        <v>142998.33333333334</v>
      </c>
      <c r="AL181" s="79"/>
      <c r="AM181" s="97">
        <f t="shared" si="77"/>
        <v>35020</v>
      </c>
      <c r="AN181" s="97">
        <f t="shared" si="78"/>
        <v>35020</v>
      </c>
      <c r="AO181" s="97">
        <f t="shared" si="78"/>
        <v>35020</v>
      </c>
      <c r="AP181" s="97">
        <f t="shared" si="78"/>
        <v>35020</v>
      </c>
      <c r="AQ181" s="86">
        <f t="shared" si="73"/>
        <v>2918.3333333333335</v>
      </c>
      <c r="AV181" s="81">
        <f t="shared" si="68"/>
        <v>35020</v>
      </c>
      <c r="AW181" s="75">
        <f t="shared" si="69"/>
        <v>67121.666666666672</v>
      </c>
      <c r="AX181" s="76">
        <f t="shared" si="70"/>
        <v>107978.33333333333</v>
      </c>
      <c r="AY181" s="81">
        <f t="shared" si="63"/>
        <v>23346.666666666668</v>
      </c>
      <c r="AZ181" s="77">
        <f t="shared" si="64"/>
        <v>90468.333333333343</v>
      </c>
      <c r="BA181" s="76">
        <f t="shared" si="71"/>
        <v>84631.666666666657</v>
      </c>
    </row>
    <row r="182" spans="1:53" s="80" customFormat="1" x14ac:dyDescent="0.25">
      <c r="A182" s="64">
        <v>2</v>
      </c>
      <c r="B182" s="94" t="s">
        <v>142</v>
      </c>
      <c r="C182" s="70">
        <v>87</v>
      </c>
      <c r="D182" s="70" t="s">
        <v>57</v>
      </c>
      <c r="E182" s="95" t="s">
        <v>198</v>
      </c>
      <c r="F182" s="95" t="s">
        <v>199</v>
      </c>
      <c r="G182" s="94">
        <v>1364</v>
      </c>
      <c r="H182" s="95" t="s">
        <v>60</v>
      </c>
      <c r="I182" s="70"/>
      <c r="J182" s="70"/>
      <c r="K182" s="98">
        <v>43075</v>
      </c>
      <c r="L182" s="68">
        <v>42398</v>
      </c>
      <c r="M182" s="68">
        <v>45320</v>
      </c>
      <c r="N182" s="68">
        <v>43313</v>
      </c>
      <c r="O182" s="149">
        <v>1</v>
      </c>
      <c r="P182" s="68"/>
      <c r="Q182" s="68" t="s">
        <v>270</v>
      </c>
      <c r="R182" s="69">
        <f t="shared" si="74"/>
        <v>0</v>
      </c>
      <c r="S182" s="70">
        <v>60</v>
      </c>
      <c r="T182" s="99">
        <v>35370</v>
      </c>
      <c r="U182" s="70">
        <v>2</v>
      </c>
      <c r="V182" s="70">
        <v>2019</v>
      </c>
      <c r="W182" s="70">
        <v>0</v>
      </c>
      <c r="X182" s="70">
        <v>0</v>
      </c>
      <c r="Y182" s="69">
        <f t="shared" si="75"/>
        <v>60</v>
      </c>
      <c r="Z182" s="69">
        <f t="shared" si="65"/>
        <v>23</v>
      </c>
      <c r="AA182" s="69">
        <f t="shared" si="66"/>
        <v>37</v>
      </c>
      <c r="AB182" s="69">
        <f t="shared" si="57"/>
        <v>27</v>
      </c>
      <c r="AC182" s="69">
        <f t="shared" si="72"/>
        <v>33</v>
      </c>
      <c r="AD182" s="69">
        <f t="shared" si="76"/>
        <v>589.5</v>
      </c>
      <c r="AE182" s="80">
        <v>0</v>
      </c>
      <c r="AF182" s="80">
        <f t="shared" si="58"/>
        <v>0</v>
      </c>
      <c r="AG182" s="80">
        <f t="shared" si="59"/>
        <v>0</v>
      </c>
      <c r="AH182" s="80">
        <f t="shared" si="60"/>
        <v>35370</v>
      </c>
      <c r="AI182" s="74">
        <f t="shared" si="67"/>
        <v>6484.5</v>
      </c>
      <c r="AJ182" s="90">
        <f t="shared" si="61"/>
        <v>6484.5</v>
      </c>
      <c r="AK182" s="76">
        <f t="shared" si="62"/>
        <v>28885.5</v>
      </c>
      <c r="AL182" s="79"/>
      <c r="AM182" s="97">
        <f t="shared" si="77"/>
        <v>7074</v>
      </c>
      <c r="AN182" s="97">
        <f t="shared" si="78"/>
        <v>7074</v>
      </c>
      <c r="AO182" s="97">
        <f t="shared" si="78"/>
        <v>7074</v>
      </c>
      <c r="AP182" s="97">
        <f t="shared" si="78"/>
        <v>7074</v>
      </c>
      <c r="AQ182" s="86">
        <f t="shared" si="73"/>
        <v>589.5</v>
      </c>
      <c r="AV182" s="81">
        <f t="shared" si="68"/>
        <v>7074</v>
      </c>
      <c r="AW182" s="75">
        <f t="shared" si="69"/>
        <v>13558.5</v>
      </c>
      <c r="AX182" s="76">
        <f t="shared" si="70"/>
        <v>21811.5</v>
      </c>
      <c r="AY182" s="81">
        <f t="shared" si="63"/>
        <v>4716</v>
      </c>
      <c r="AZ182" s="77">
        <f t="shared" si="64"/>
        <v>18274.5</v>
      </c>
      <c r="BA182" s="76">
        <f t="shared" si="71"/>
        <v>17095.5</v>
      </c>
    </row>
    <row r="183" spans="1:53" s="80" customFormat="1" x14ac:dyDescent="0.25">
      <c r="A183" s="64">
        <v>2</v>
      </c>
      <c r="B183" s="94" t="s">
        <v>142</v>
      </c>
      <c r="C183" s="70">
        <v>90</v>
      </c>
      <c r="D183" s="70" t="s">
        <v>57</v>
      </c>
      <c r="E183" s="95" t="s">
        <v>200</v>
      </c>
      <c r="F183" s="95" t="s">
        <v>201</v>
      </c>
      <c r="G183" s="94">
        <v>2474105</v>
      </c>
      <c r="H183" s="95" t="s">
        <v>60</v>
      </c>
      <c r="I183" s="95"/>
      <c r="J183" s="95"/>
      <c r="K183" s="68">
        <v>43088</v>
      </c>
      <c r="L183" s="68">
        <v>42398</v>
      </c>
      <c r="M183" s="68">
        <v>45320</v>
      </c>
      <c r="N183" s="68">
        <v>43313</v>
      </c>
      <c r="O183" s="149">
        <v>1</v>
      </c>
      <c r="P183" s="68"/>
      <c r="Q183" s="68" t="s">
        <v>270</v>
      </c>
      <c r="R183" s="69">
        <f t="shared" si="74"/>
        <v>0</v>
      </c>
      <c r="S183" s="95">
        <v>60</v>
      </c>
      <c r="T183" s="96">
        <v>130000</v>
      </c>
      <c r="U183" s="70">
        <v>2</v>
      </c>
      <c r="V183" s="70">
        <v>2019</v>
      </c>
      <c r="W183" s="70">
        <v>0</v>
      </c>
      <c r="X183" s="70">
        <v>0</v>
      </c>
      <c r="Y183" s="69">
        <f t="shared" si="75"/>
        <v>60</v>
      </c>
      <c r="Z183" s="69">
        <f t="shared" si="65"/>
        <v>23</v>
      </c>
      <c r="AA183" s="69">
        <f t="shared" si="66"/>
        <v>37</v>
      </c>
      <c r="AB183" s="69">
        <f t="shared" si="57"/>
        <v>27</v>
      </c>
      <c r="AC183" s="69">
        <f t="shared" si="72"/>
        <v>33</v>
      </c>
      <c r="AD183" s="69">
        <f t="shared" si="76"/>
        <v>2166.6666666666665</v>
      </c>
      <c r="AE183" s="80">
        <v>0</v>
      </c>
      <c r="AF183" s="80">
        <f t="shared" si="58"/>
        <v>0</v>
      </c>
      <c r="AG183" s="80">
        <f t="shared" si="59"/>
        <v>0</v>
      </c>
      <c r="AH183" s="80">
        <f t="shared" si="60"/>
        <v>130000</v>
      </c>
      <c r="AI183" s="74">
        <f t="shared" si="67"/>
        <v>23833.333333333332</v>
      </c>
      <c r="AJ183" s="90">
        <f t="shared" si="61"/>
        <v>23833.333333333332</v>
      </c>
      <c r="AK183" s="76">
        <f t="shared" si="62"/>
        <v>106166.66666666667</v>
      </c>
      <c r="AL183" s="79"/>
      <c r="AM183" s="97">
        <f t="shared" si="77"/>
        <v>26000</v>
      </c>
      <c r="AN183" s="97">
        <f t="shared" si="78"/>
        <v>26000</v>
      </c>
      <c r="AO183" s="97">
        <f t="shared" si="78"/>
        <v>26000</v>
      </c>
      <c r="AP183" s="97">
        <f t="shared" si="78"/>
        <v>26000</v>
      </c>
      <c r="AQ183" s="86">
        <f t="shared" si="73"/>
        <v>2166.6666666666665</v>
      </c>
      <c r="AV183" s="81">
        <f t="shared" si="68"/>
        <v>26000</v>
      </c>
      <c r="AW183" s="75">
        <f t="shared" si="69"/>
        <v>49833.333333333328</v>
      </c>
      <c r="AX183" s="76">
        <f t="shared" si="70"/>
        <v>80166.666666666672</v>
      </c>
      <c r="AY183" s="81">
        <f t="shared" si="63"/>
        <v>17333.333333333332</v>
      </c>
      <c r="AZ183" s="77">
        <f t="shared" si="64"/>
        <v>67166.666666666657</v>
      </c>
      <c r="BA183" s="76">
        <f t="shared" si="71"/>
        <v>62833.333333333343</v>
      </c>
    </row>
    <row r="184" spans="1:53" s="80" customFormat="1" x14ac:dyDescent="0.25">
      <c r="A184" s="64">
        <v>2</v>
      </c>
      <c r="B184" s="94" t="s">
        <v>142</v>
      </c>
      <c r="C184" s="70">
        <v>89</v>
      </c>
      <c r="D184" s="70" t="s">
        <v>57</v>
      </c>
      <c r="E184" s="95" t="s">
        <v>202</v>
      </c>
      <c r="F184" s="95" t="s">
        <v>203</v>
      </c>
      <c r="G184" s="94">
        <v>622149</v>
      </c>
      <c r="H184" s="95" t="s">
        <v>60</v>
      </c>
      <c r="I184" s="95"/>
      <c r="J184" s="95"/>
      <c r="K184" s="68">
        <v>43088</v>
      </c>
      <c r="L184" s="68">
        <v>42398</v>
      </c>
      <c r="M184" s="68">
        <v>45320</v>
      </c>
      <c r="N184" s="68">
        <v>43313</v>
      </c>
      <c r="O184" s="149">
        <v>1</v>
      </c>
      <c r="P184" s="68"/>
      <c r="Q184" s="68" t="s">
        <v>270</v>
      </c>
      <c r="R184" s="69">
        <f t="shared" si="74"/>
        <v>0</v>
      </c>
      <c r="S184" s="95">
        <v>60</v>
      </c>
      <c r="T184" s="96">
        <v>41000</v>
      </c>
      <c r="U184" s="70">
        <v>2</v>
      </c>
      <c r="V184" s="70">
        <v>2019</v>
      </c>
      <c r="W184" s="70">
        <v>0</v>
      </c>
      <c r="X184" s="70">
        <v>0</v>
      </c>
      <c r="Y184" s="69">
        <f t="shared" si="75"/>
        <v>60</v>
      </c>
      <c r="Z184" s="69">
        <f t="shared" si="65"/>
        <v>23</v>
      </c>
      <c r="AA184" s="69">
        <f t="shared" si="66"/>
        <v>37</v>
      </c>
      <c r="AB184" s="69">
        <f t="shared" si="57"/>
        <v>27</v>
      </c>
      <c r="AC184" s="69">
        <f t="shared" si="72"/>
        <v>33</v>
      </c>
      <c r="AD184" s="69">
        <f t="shared" si="76"/>
        <v>683.33333333333337</v>
      </c>
      <c r="AE184" s="80">
        <v>0</v>
      </c>
      <c r="AF184" s="80">
        <f t="shared" si="58"/>
        <v>0</v>
      </c>
      <c r="AG184" s="80">
        <f t="shared" si="59"/>
        <v>0</v>
      </c>
      <c r="AH184" s="80">
        <f t="shared" si="60"/>
        <v>41000</v>
      </c>
      <c r="AI184" s="74">
        <f t="shared" si="67"/>
        <v>7516.666666666667</v>
      </c>
      <c r="AJ184" s="90">
        <f t="shared" si="61"/>
        <v>7516.666666666667</v>
      </c>
      <c r="AK184" s="76">
        <f t="shared" si="62"/>
        <v>33483.333333333336</v>
      </c>
      <c r="AL184" s="79"/>
      <c r="AM184" s="97">
        <f t="shared" si="77"/>
        <v>8200</v>
      </c>
      <c r="AN184" s="97">
        <f t="shared" si="78"/>
        <v>8200</v>
      </c>
      <c r="AO184" s="97">
        <f t="shared" si="78"/>
        <v>8200</v>
      </c>
      <c r="AP184" s="97">
        <f t="shared" si="78"/>
        <v>8200</v>
      </c>
      <c r="AQ184" s="86">
        <f t="shared" si="73"/>
        <v>683.33333333333337</v>
      </c>
      <c r="AV184" s="81">
        <f t="shared" si="68"/>
        <v>8200</v>
      </c>
      <c r="AW184" s="75">
        <f t="shared" si="69"/>
        <v>15716.666666666668</v>
      </c>
      <c r="AX184" s="76">
        <f t="shared" si="70"/>
        <v>25283.333333333332</v>
      </c>
      <c r="AY184" s="81">
        <f t="shared" si="63"/>
        <v>5466.666666666667</v>
      </c>
      <c r="AZ184" s="77">
        <f t="shared" si="64"/>
        <v>21183.333333333336</v>
      </c>
      <c r="BA184" s="76">
        <f t="shared" si="71"/>
        <v>19816.666666666664</v>
      </c>
    </row>
    <row r="185" spans="1:53" s="80" customFormat="1" x14ac:dyDescent="0.25">
      <c r="A185" s="64">
        <v>2</v>
      </c>
      <c r="B185" s="94" t="s">
        <v>142</v>
      </c>
      <c r="C185" s="70">
        <v>89</v>
      </c>
      <c r="D185" s="70" t="s">
        <v>57</v>
      </c>
      <c r="E185" s="95" t="s">
        <v>204</v>
      </c>
      <c r="F185" s="95" t="s">
        <v>203</v>
      </c>
      <c r="G185" s="94">
        <v>622149</v>
      </c>
      <c r="H185" s="95" t="s">
        <v>60</v>
      </c>
      <c r="I185" s="95"/>
      <c r="J185" s="95"/>
      <c r="K185" s="68">
        <v>43088</v>
      </c>
      <c r="L185" s="68">
        <v>42398</v>
      </c>
      <c r="M185" s="68">
        <v>45320</v>
      </c>
      <c r="N185" s="68">
        <v>43313</v>
      </c>
      <c r="O185" s="149">
        <v>1</v>
      </c>
      <c r="P185" s="68"/>
      <c r="Q185" s="68" t="s">
        <v>270</v>
      </c>
      <c r="R185" s="69">
        <f t="shared" si="74"/>
        <v>0</v>
      </c>
      <c r="S185" s="95">
        <v>60</v>
      </c>
      <c r="T185" s="96">
        <v>62000</v>
      </c>
      <c r="U185" s="70">
        <v>2</v>
      </c>
      <c r="V185" s="70">
        <v>2019</v>
      </c>
      <c r="W185" s="70">
        <v>0</v>
      </c>
      <c r="X185" s="70">
        <v>0</v>
      </c>
      <c r="Y185" s="69">
        <f t="shared" si="75"/>
        <v>60</v>
      </c>
      <c r="Z185" s="69">
        <f t="shared" si="65"/>
        <v>23</v>
      </c>
      <c r="AA185" s="69">
        <f t="shared" si="66"/>
        <v>37</v>
      </c>
      <c r="AB185" s="69">
        <f t="shared" si="57"/>
        <v>27</v>
      </c>
      <c r="AC185" s="69">
        <f t="shared" si="72"/>
        <v>33</v>
      </c>
      <c r="AD185" s="69">
        <f t="shared" si="76"/>
        <v>1033.3333333333333</v>
      </c>
      <c r="AE185" s="80">
        <v>0</v>
      </c>
      <c r="AF185" s="80">
        <f t="shared" si="58"/>
        <v>0</v>
      </c>
      <c r="AG185" s="80">
        <f t="shared" si="59"/>
        <v>0</v>
      </c>
      <c r="AH185" s="80">
        <f t="shared" si="60"/>
        <v>62000</v>
      </c>
      <c r="AI185" s="74">
        <f t="shared" si="67"/>
        <v>11366.666666666666</v>
      </c>
      <c r="AJ185" s="90">
        <f t="shared" si="61"/>
        <v>11366.666666666666</v>
      </c>
      <c r="AK185" s="76">
        <f t="shared" si="62"/>
        <v>50633.333333333336</v>
      </c>
      <c r="AL185" s="79"/>
      <c r="AM185" s="97">
        <f t="shared" si="77"/>
        <v>12400</v>
      </c>
      <c r="AN185" s="97">
        <f t="shared" si="78"/>
        <v>12400</v>
      </c>
      <c r="AO185" s="97">
        <f t="shared" si="78"/>
        <v>12400</v>
      </c>
      <c r="AP185" s="97">
        <f t="shared" si="78"/>
        <v>12400</v>
      </c>
      <c r="AQ185" s="86">
        <f t="shared" si="73"/>
        <v>1033.3333333333333</v>
      </c>
      <c r="AV185" s="81">
        <f t="shared" si="68"/>
        <v>12400</v>
      </c>
      <c r="AW185" s="75">
        <f t="shared" si="69"/>
        <v>23766.666666666664</v>
      </c>
      <c r="AX185" s="76">
        <f t="shared" si="70"/>
        <v>38233.333333333336</v>
      </c>
      <c r="AY185" s="81">
        <f t="shared" si="63"/>
        <v>8266.6666666666661</v>
      </c>
      <c r="AZ185" s="77">
        <f t="shared" si="64"/>
        <v>32033.333333333328</v>
      </c>
      <c r="BA185" s="76">
        <f t="shared" si="71"/>
        <v>29966.666666666672</v>
      </c>
    </row>
    <row r="186" spans="1:53" s="86" customFormat="1" x14ac:dyDescent="0.25">
      <c r="A186" s="64">
        <v>2</v>
      </c>
      <c r="B186" s="94" t="s">
        <v>142</v>
      </c>
      <c r="C186" s="94">
        <v>37</v>
      </c>
      <c r="D186" s="94" t="s">
        <v>57</v>
      </c>
      <c r="E186" s="95" t="s">
        <v>205</v>
      </c>
      <c r="F186" s="95" t="s">
        <v>206</v>
      </c>
      <c r="G186" s="94" t="s">
        <v>207</v>
      </c>
      <c r="H186" s="95" t="s">
        <v>60</v>
      </c>
      <c r="I186" s="68"/>
      <c r="J186" s="68"/>
      <c r="K186" s="68">
        <v>43139</v>
      </c>
      <c r="L186" s="68">
        <v>42398</v>
      </c>
      <c r="M186" s="68">
        <v>45320</v>
      </c>
      <c r="N186" s="68">
        <v>43313</v>
      </c>
      <c r="O186" s="149">
        <v>1</v>
      </c>
      <c r="P186" s="68"/>
      <c r="Q186" s="68" t="s">
        <v>270</v>
      </c>
      <c r="R186" s="69">
        <f t="shared" si="74"/>
        <v>0</v>
      </c>
      <c r="S186" s="95">
        <v>60</v>
      </c>
      <c r="T186" s="96">
        <v>40694.280000000006</v>
      </c>
      <c r="U186" s="70">
        <v>2</v>
      </c>
      <c r="V186" s="70">
        <v>2019</v>
      </c>
      <c r="W186" s="69">
        <v>0</v>
      </c>
      <c r="X186" s="69">
        <v>0</v>
      </c>
      <c r="Y186" s="69">
        <f t="shared" si="75"/>
        <v>60</v>
      </c>
      <c r="Z186" s="69">
        <f t="shared" si="65"/>
        <v>23</v>
      </c>
      <c r="AA186" s="69">
        <f t="shared" si="66"/>
        <v>37</v>
      </c>
      <c r="AB186" s="69">
        <f t="shared" si="57"/>
        <v>27</v>
      </c>
      <c r="AC186" s="69">
        <f t="shared" si="72"/>
        <v>33</v>
      </c>
      <c r="AD186" s="69">
        <f t="shared" si="76"/>
        <v>678.23800000000006</v>
      </c>
      <c r="AE186" s="72">
        <v>0</v>
      </c>
      <c r="AF186" s="73">
        <f t="shared" si="58"/>
        <v>0</v>
      </c>
      <c r="AG186" s="73">
        <f t="shared" si="59"/>
        <v>0</v>
      </c>
      <c r="AH186" s="72">
        <f t="shared" si="60"/>
        <v>40694.280000000006</v>
      </c>
      <c r="AI186" s="74">
        <f t="shared" si="67"/>
        <v>7460.6180000000004</v>
      </c>
      <c r="AJ186" s="90">
        <f t="shared" si="61"/>
        <v>7460.6180000000004</v>
      </c>
      <c r="AK186" s="76">
        <f t="shared" si="62"/>
        <v>33233.662000000004</v>
      </c>
      <c r="AL186" s="79"/>
      <c r="AM186" s="97">
        <f t="shared" si="77"/>
        <v>8138.8560000000007</v>
      </c>
      <c r="AN186" s="97">
        <f t="shared" si="78"/>
        <v>8138.8560000000007</v>
      </c>
      <c r="AO186" s="97">
        <f t="shared" si="78"/>
        <v>8138.8560000000007</v>
      </c>
      <c r="AP186" s="97">
        <f t="shared" si="78"/>
        <v>8138.8560000000007</v>
      </c>
      <c r="AQ186" s="86">
        <f t="shared" si="73"/>
        <v>678.23800000000006</v>
      </c>
      <c r="AV186" s="81">
        <f t="shared" si="68"/>
        <v>8138.8560000000007</v>
      </c>
      <c r="AW186" s="75">
        <f t="shared" si="69"/>
        <v>15599.474000000002</v>
      </c>
      <c r="AX186" s="76">
        <f t="shared" si="70"/>
        <v>25094.806000000004</v>
      </c>
      <c r="AY186" s="81">
        <f t="shared" si="63"/>
        <v>5425.9040000000005</v>
      </c>
      <c r="AZ186" s="77">
        <f t="shared" si="64"/>
        <v>21025.378000000004</v>
      </c>
      <c r="BA186" s="76">
        <f t="shared" si="71"/>
        <v>19668.902000000002</v>
      </c>
    </row>
    <row r="187" spans="1:53" s="86" customFormat="1" x14ac:dyDescent="0.25">
      <c r="A187" s="64">
        <v>2</v>
      </c>
      <c r="B187" s="94" t="s">
        <v>142</v>
      </c>
      <c r="C187" s="94">
        <v>37</v>
      </c>
      <c r="D187" s="94" t="s">
        <v>57</v>
      </c>
      <c r="E187" s="95" t="s">
        <v>205</v>
      </c>
      <c r="F187" s="95" t="s">
        <v>206</v>
      </c>
      <c r="G187" s="94" t="s">
        <v>207</v>
      </c>
      <c r="H187" s="95" t="s">
        <v>60</v>
      </c>
      <c r="I187" s="68"/>
      <c r="J187" s="68"/>
      <c r="K187" s="68">
        <v>43139</v>
      </c>
      <c r="L187" s="68">
        <v>42398</v>
      </c>
      <c r="M187" s="68">
        <v>45320</v>
      </c>
      <c r="N187" s="68">
        <v>43313</v>
      </c>
      <c r="O187" s="149">
        <v>1</v>
      </c>
      <c r="P187" s="68"/>
      <c r="Q187" s="68" t="s">
        <v>270</v>
      </c>
      <c r="R187" s="69">
        <f t="shared" si="74"/>
        <v>0</v>
      </c>
      <c r="S187" s="95">
        <v>60</v>
      </c>
      <c r="T187" s="96">
        <v>40694.280000000006</v>
      </c>
      <c r="U187" s="70">
        <v>2</v>
      </c>
      <c r="V187" s="70">
        <v>2019</v>
      </c>
      <c r="W187" s="69">
        <v>0</v>
      </c>
      <c r="X187" s="69">
        <v>0</v>
      </c>
      <c r="Y187" s="69">
        <f t="shared" si="75"/>
        <v>60</v>
      </c>
      <c r="Z187" s="69">
        <f t="shared" si="65"/>
        <v>23</v>
      </c>
      <c r="AA187" s="69">
        <f t="shared" si="66"/>
        <v>37</v>
      </c>
      <c r="AB187" s="69">
        <f t="shared" si="57"/>
        <v>27</v>
      </c>
      <c r="AC187" s="69">
        <f t="shared" si="72"/>
        <v>33</v>
      </c>
      <c r="AD187" s="69">
        <f t="shared" si="76"/>
        <v>678.23800000000006</v>
      </c>
      <c r="AE187" s="72">
        <v>0</v>
      </c>
      <c r="AF187" s="73">
        <f t="shared" si="58"/>
        <v>0</v>
      </c>
      <c r="AG187" s="73">
        <f t="shared" si="59"/>
        <v>0</v>
      </c>
      <c r="AH187" s="72">
        <f t="shared" si="60"/>
        <v>40694.280000000006</v>
      </c>
      <c r="AI187" s="74">
        <f t="shared" si="67"/>
        <v>7460.6180000000004</v>
      </c>
      <c r="AJ187" s="90">
        <f t="shared" si="61"/>
        <v>7460.6180000000004</v>
      </c>
      <c r="AK187" s="76">
        <f t="shared" si="62"/>
        <v>33233.662000000004</v>
      </c>
      <c r="AL187" s="79"/>
      <c r="AM187" s="97">
        <f t="shared" si="77"/>
        <v>8138.8560000000007</v>
      </c>
      <c r="AN187" s="97">
        <f t="shared" si="78"/>
        <v>8138.8560000000007</v>
      </c>
      <c r="AO187" s="97">
        <f t="shared" si="78"/>
        <v>8138.8560000000007</v>
      </c>
      <c r="AP187" s="97">
        <f t="shared" si="78"/>
        <v>8138.8560000000007</v>
      </c>
      <c r="AQ187" s="86">
        <f t="shared" si="73"/>
        <v>678.23800000000006</v>
      </c>
      <c r="AV187" s="81">
        <f t="shared" si="68"/>
        <v>8138.8560000000007</v>
      </c>
      <c r="AW187" s="75">
        <f t="shared" si="69"/>
        <v>15599.474000000002</v>
      </c>
      <c r="AX187" s="76">
        <f t="shared" si="70"/>
        <v>25094.806000000004</v>
      </c>
      <c r="AY187" s="81">
        <f t="shared" si="63"/>
        <v>5425.9040000000005</v>
      </c>
      <c r="AZ187" s="77">
        <f t="shared" si="64"/>
        <v>21025.378000000004</v>
      </c>
      <c r="BA187" s="76">
        <f t="shared" si="71"/>
        <v>19668.902000000002</v>
      </c>
    </row>
    <row r="188" spans="1:53" s="86" customFormat="1" x14ac:dyDescent="0.25">
      <c r="A188" s="64">
        <v>2</v>
      </c>
      <c r="B188" s="94" t="s">
        <v>142</v>
      </c>
      <c r="C188" s="94">
        <v>37</v>
      </c>
      <c r="D188" s="94" t="s">
        <v>57</v>
      </c>
      <c r="E188" s="95" t="s">
        <v>205</v>
      </c>
      <c r="F188" s="95" t="s">
        <v>206</v>
      </c>
      <c r="G188" s="94" t="s">
        <v>207</v>
      </c>
      <c r="H188" s="95" t="s">
        <v>60</v>
      </c>
      <c r="I188" s="68"/>
      <c r="J188" s="68"/>
      <c r="K188" s="68">
        <v>43139</v>
      </c>
      <c r="L188" s="68">
        <v>42398</v>
      </c>
      <c r="M188" s="68">
        <v>45320</v>
      </c>
      <c r="N188" s="68">
        <v>43313</v>
      </c>
      <c r="O188" s="149">
        <v>1</v>
      </c>
      <c r="P188" s="68"/>
      <c r="Q188" s="68" t="s">
        <v>270</v>
      </c>
      <c r="R188" s="69">
        <f t="shared" si="74"/>
        <v>0</v>
      </c>
      <c r="S188" s="95">
        <v>60</v>
      </c>
      <c r="T188" s="96">
        <v>40694.280000000006</v>
      </c>
      <c r="U188" s="70">
        <v>2</v>
      </c>
      <c r="V188" s="70">
        <v>2019</v>
      </c>
      <c r="W188" s="69">
        <v>0</v>
      </c>
      <c r="X188" s="69">
        <v>0</v>
      </c>
      <c r="Y188" s="69">
        <f t="shared" si="75"/>
        <v>60</v>
      </c>
      <c r="Z188" s="69">
        <f t="shared" si="65"/>
        <v>23</v>
      </c>
      <c r="AA188" s="69">
        <f t="shared" si="66"/>
        <v>37</v>
      </c>
      <c r="AB188" s="69">
        <f t="shared" si="57"/>
        <v>27</v>
      </c>
      <c r="AC188" s="69">
        <f t="shared" si="72"/>
        <v>33</v>
      </c>
      <c r="AD188" s="69">
        <f t="shared" si="76"/>
        <v>678.23800000000006</v>
      </c>
      <c r="AE188" s="72">
        <v>0</v>
      </c>
      <c r="AF188" s="73">
        <f t="shared" si="58"/>
        <v>0</v>
      </c>
      <c r="AG188" s="73">
        <f t="shared" si="59"/>
        <v>0</v>
      </c>
      <c r="AH188" s="72">
        <f t="shared" si="60"/>
        <v>40694.280000000006</v>
      </c>
      <c r="AI188" s="74">
        <f t="shared" si="67"/>
        <v>7460.6180000000004</v>
      </c>
      <c r="AJ188" s="90">
        <f t="shared" si="61"/>
        <v>7460.6180000000004</v>
      </c>
      <c r="AK188" s="76">
        <f t="shared" si="62"/>
        <v>33233.662000000004</v>
      </c>
      <c r="AL188" s="79"/>
      <c r="AM188" s="97">
        <f t="shared" si="77"/>
        <v>8138.8560000000007</v>
      </c>
      <c r="AN188" s="97">
        <f t="shared" si="78"/>
        <v>8138.8560000000007</v>
      </c>
      <c r="AO188" s="97">
        <f t="shared" si="78"/>
        <v>8138.8560000000007</v>
      </c>
      <c r="AP188" s="97">
        <f t="shared" si="78"/>
        <v>8138.8560000000007</v>
      </c>
      <c r="AQ188" s="86">
        <f t="shared" si="73"/>
        <v>678.23800000000006</v>
      </c>
      <c r="AV188" s="81">
        <f t="shared" si="68"/>
        <v>8138.8560000000007</v>
      </c>
      <c r="AW188" s="75">
        <f t="shared" si="69"/>
        <v>15599.474000000002</v>
      </c>
      <c r="AX188" s="76">
        <f t="shared" si="70"/>
        <v>25094.806000000004</v>
      </c>
      <c r="AY188" s="81">
        <f t="shared" si="63"/>
        <v>5425.9040000000005</v>
      </c>
      <c r="AZ188" s="77">
        <f t="shared" si="64"/>
        <v>21025.378000000004</v>
      </c>
      <c r="BA188" s="76">
        <f t="shared" si="71"/>
        <v>19668.902000000002</v>
      </c>
    </row>
    <row r="189" spans="1:53" s="86" customFormat="1" x14ac:dyDescent="0.25">
      <c r="A189" s="64">
        <v>2</v>
      </c>
      <c r="B189" s="94" t="s">
        <v>142</v>
      </c>
      <c r="C189" s="94">
        <v>37</v>
      </c>
      <c r="D189" s="94" t="s">
        <v>57</v>
      </c>
      <c r="E189" s="95" t="s">
        <v>205</v>
      </c>
      <c r="F189" s="95" t="s">
        <v>206</v>
      </c>
      <c r="G189" s="94" t="s">
        <v>207</v>
      </c>
      <c r="H189" s="95" t="s">
        <v>60</v>
      </c>
      <c r="I189" s="68"/>
      <c r="J189" s="68"/>
      <c r="K189" s="68">
        <v>43139</v>
      </c>
      <c r="L189" s="68">
        <v>42398</v>
      </c>
      <c r="M189" s="68">
        <v>45320</v>
      </c>
      <c r="N189" s="68">
        <v>43313</v>
      </c>
      <c r="O189" s="149">
        <v>1</v>
      </c>
      <c r="P189" s="68"/>
      <c r="Q189" s="68" t="s">
        <v>270</v>
      </c>
      <c r="R189" s="69">
        <f t="shared" si="74"/>
        <v>0</v>
      </c>
      <c r="S189" s="95">
        <v>60</v>
      </c>
      <c r="T189" s="96">
        <v>40694.280000000006</v>
      </c>
      <c r="U189" s="70">
        <v>2</v>
      </c>
      <c r="V189" s="70">
        <v>2019</v>
      </c>
      <c r="W189" s="69">
        <v>0</v>
      </c>
      <c r="X189" s="69">
        <v>0</v>
      </c>
      <c r="Y189" s="69">
        <f t="shared" si="75"/>
        <v>60</v>
      </c>
      <c r="Z189" s="69">
        <f t="shared" si="65"/>
        <v>23</v>
      </c>
      <c r="AA189" s="69">
        <f t="shared" si="66"/>
        <v>37</v>
      </c>
      <c r="AB189" s="69">
        <f t="shared" si="57"/>
        <v>27</v>
      </c>
      <c r="AC189" s="69">
        <f t="shared" si="72"/>
        <v>33</v>
      </c>
      <c r="AD189" s="69">
        <f t="shared" si="76"/>
        <v>678.23800000000006</v>
      </c>
      <c r="AE189" s="71">
        <v>0</v>
      </c>
      <c r="AF189" s="73">
        <f t="shared" si="58"/>
        <v>0</v>
      </c>
      <c r="AG189" s="73">
        <f t="shared" si="59"/>
        <v>0</v>
      </c>
      <c r="AH189" s="72">
        <f t="shared" si="60"/>
        <v>40694.280000000006</v>
      </c>
      <c r="AI189" s="74">
        <f t="shared" si="67"/>
        <v>7460.6180000000004</v>
      </c>
      <c r="AJ189" s="90">
        <f t="shared" si="61"/>
        <v>7460.6180000000004</v>
      </c>
      <c r="AK189" s="76">
        <f t="shared" si="62"/>
        <v>33233.662000000004</v>
      </c>
      <c r="AL189" s="79"/>
      <c r="AM189" s="97">
        <f t="shared" si="77"/>
        <v>8138.8560000000007</v>
      </c>
      <c r="AN189" s="97">
        <f t="shared" si="78"/>
        <v>8138.8560000000007</v>
      </c>
      <c r="AO189" s="97">
        <f t="shared" si="78"/>
        <v>8138.8560000000007</v>
      </c>
      <c r="AP189" s="97">
        <f t="shared" si="78"/>
        <v>8138.8560000000007</v>
      </c>
      <c r="AQ189" s="86">
        <f t="shared" si="73"/>
        <v>678.23800000000006</v>
      </c>
      <c r="AV189" s="81">
        <f t="shared" si="68"/>
        <v>8138.8560000000007</v>
      </c>
      <c r="AW189" s="75">
        <f t="shared" si="69"/>
        <v>15599.474000000002</v>
      </c>
      <c r="AX189" s="76">
        <f t="shared" si="70"/>
        <v>25094.806000000004</v>
      </c>
      <c r="AY189" s="81">
        <f t="shared" si="63"/>
        <v>5425.9040000000005</v>
      </c>
      <c r="AZ189" s="77">
        <f t="shared" si="64"/>
        <v>21025.378000000004</v>
      </c>
      <c r="BA189" s="76">
        <f t="shared" si="71"/>
        <v>19668.902000000002</v>
      </c>
    </row>
    <row r="190" spans="1:53" s="86" customFormat="1" x14ac:dyDescent="0.25">
      <c r="A190" s="64">
        <v>2</v>
      </c>
      <c r="B190" s="94" t="s">
        <v>142</v>
      </c>
      <c r="C190" s="94">
        <v>37</v>
      </c>
      <c r="D190" s="94" t="s">
        <v>57</v>
      </c>
      <c r="E190" s="95" t="s">
        <v>205</v>
      </c>
      <c r="F190" s="95" t="s">
        <v>206</v>
      </c>
      <c r="G190" s="94" t="s">
        <v>207</v>
      </c>
      <c r="H190" s="95" t="s">
        <v>60</v>
      </c>
      <c r="I190" s="68"/>
      <c r="J190" s="68"/>
      <c r="K190" s="68">
        <v>43139</v>
      </c>
      <c r="L190" s="68">
        <v>42398</v>
      </c>
      <c r="M190" s="68">
        <v>45320</v>
      </c>
      <c r="N190" s="68">
        <v>43313</v>
      </c>
      <c r="O190" s="149">
        <v>1</v>
      </c>
      <c r="P190" s="68"/>
      <c r="Q190" s="68" t="s">
        <v>270</v>
      </c>
      <c r="R190" s="69">
        <f t="shared" si="74"/>
        <v>0</v>
      </c>
      <c r="S190" s="95">
        <v>60</v>
      </c>
      <c r="T190" s="96">
        <v>40694.280000000006</v>
      </c>
      <c r="U190" s="70">
        <v>2</v>
      </c>
      <c r="V190" s="70">
        <v>2019</v>
      </c>
      <c r="W190" s="69">
        <v>0</v>
      </c>
      <c r="X190" s="69">
        <v>0</v>
      </c>
      <c r="Y190" s="69">
        <f t="shared" si="75"/>
        <v>60</v>
      </c>
      <c r="Z190" s="69">
        <f t="shared" si="65"/>
        <v>23</v>
      </c>
      <c r="AA190" s="69">
        <f t="shared" si="66"/>
        <v>37</v>
      </c>
      <c r="AB190" s="69">
        <f t="shared" si="57"/>
        <v>27</v>
      </c>
      <c r="AC190" s="69">
        <f t="shared" si="72"/>
        <v>33</v>
      </c>
      <c r="AD190" s="69">
        <f t="shared" si="76"/>
        <v>678.23800000000006</v>
      </c>
      <c r="AE190" s="71">
        <v>0</v>
      </c>
      <c r="AF190" s="73">
        <f t="shared" si="58"/>
        <v>0</v>
      </c>
      <c r="AG190" s="73">
        <f t="shared" si="59"/>
        <v>0</v>
      </c>
      <c r="AH190" s="72">
        <f t="shared" si="60"/>
        <v>40694.280000000006</v>
      </c>
      <c r="AI190" s="74">
        <f t="shared" si="67"/>
        <v>7460.6180000000004</v>
      </c>
      <c r="AJ190" s="90">
        <f t="shared" si="61"/>
        <v>7460.6180000000004</v>
      </c>
      <c r="AK190" s="76">
        <f t="shared" si="62"/>
        <v>33233.662000000004</v>
      </c>
      <c r="AL190" s="79"/>
      <c r="AM190" s="97">
        <f t="shared" si="77"/>
        <v>8138.8560000000007</v>
      </c>
      <c r="AN190" s="97">
        <f t="shared" si="78"/>
        <v>8138.8560000000007</v>
      </c>
      <c r="AO190" s="97">
        <f t="shared" si="78"/>
        <v>8138.8560000000007</v>
      </c>
      <c r="AP190" s="97">
        <f t="shared" si="78"/>
        <v>8138.8560000000007</v>
      </c>
      <c r="AQ190" s="86">
        <f t="shared" si="73"/>
        <v>678.23800000000006</v>
      </c>
      <c r="AV190" s="81">
        <f t="shared" si="68"/>
        <v>8138.8560000000007</v>
      </c>
      <c r="AW190" s="75">
        <f t="shared" si="69"/>
        <v>15599.474000000002</v>
      </c>
      <c r="AX190" s="76">
        <f t="shared" si="70"/>
        <v>25094.806000000004</v>
      </c>
      <c r="AY190" s="81">
        <f t="shared" si="63"/>
        <v>5425.9040000000005</v>
      </c>
      <c r="AZ190" s="77">
        <f t="shared" si="64"/>
        <v>21025.378000000004</v>
      </c>
      <c r="BA190" s="76">
        <f t="shared" si="71"/>
        <v>19668.902000000002</v>
      </c>
    </row>
    <row r="191" spans="1:53" s="86" customFormat="1" x14ac:dyDescent="0.25">
      <c r="A191" s="64">
        <v>2</v>
      </c>
      <c r="B191" s="94" t="s">
        <v>142</v>
      </c>
      <c r="C191" s="94">
        <v>37</v>
      </c>
      <c r="D191" s="94" t="s">
        <v>57</v>
      </c>
      <c r="E191" s="95" t="s">
        <v>205</v>
      </c>
      <c r="F191" s="95" t="s">
        <v>206</v>
      </c>
      <c r="G191" s="94" t="s">
        <v>207</v>
      </c>
      <c r="H191" s="95" t="s">
        <v>60</v>
      </c>
      <c r="I191" s="68"/>
      <c r="J191" s="68"/>
      <c r="K191" s="68">
        <v>43139</v>
      </c>
      <c r="L191" s="68">
        <v>42398</v>
      </c>
      <c r="M191" s="68">
        <v>45320</v>
      </c>
      <c r="N191" s="68">
        <v>43313</v>
      </c>
      <c r="O191" s="149">
        <v>1</v>
      </c>
      <c r="P191" s="68"/>
      <c r="Q191" s="68" t="s">
        <v>270</v>
      </c>
      <c r="R191" s="69">
        <f t="shared" si="74"/>
        <v>0</v>
      </c>
      <c r="S191" s="95">
        <v>60</v>
      </c>
      <c r="T191" s="96">
        <v>40694.280000000006</v>
      </c>
      <c r="U191" s="70">
        <v>2</v>
      </c>
      <c r="V191" s="70">
        <v>2019</v>
      </c>
      <c r="W191" s="69">
        <v>0</v>
      </c>
      <c r="X191" s="69">
        <v>0</v>
      </c>
      <c r="Y191" s="69">
        <f t="shared" si="75"/>
        <v>60</v>
      </c>
      <c r="Z191" s="69">
        <f t="shared" si="65"/>
        <v>23</v>
      </c>
      <c r="AA191" s="69">
        <f t="shared" si="66"/>
        <v>37</v>
      </c>
      <c r="AB191" s="69">
        <f t="shared" si="57"/>
        <v>27</v>
      </c>
      <c r="AC191" s="69">
        <f t="shared" si="72"/>
        <v>33</v>
      </c>
      <c r="AD191" s="69">
        <f t="shared" si="76"/>
        <v>678.23800000000006</v>
      </c>
      <c r="AE191" s="71">
        <v>0</v>
      </c>
      <c r="AF191" s="73">
        <f t="shared" si="58"/>
        <v>0</v>
      </c>
      <c r="AG191" s="73">
        <f t="shared" si="59"/>
        <v>0</v>
      </c>
      <c r="AH191" s="72">
        <f t="shared" si="60"/>
        <v>40694.280000000006</v>
      </c>
      <c r="AI191" s="74">
        <f t="shared" si="67"/>
        <v>7460.6180000000004</v>
      </c>
      <c r="AJ191" s="90">
        <f t="shared" si="61"/>
        <v>7460.6180000000004</v>
      </c>
      <c r="AK191" s="76">
        <f t="shared" si="62"/>
        <v>33233.662000000004</v>
      </c>
      <c r="AL191" s="79"/>
      <c r="AM191" s="97">
        <f t="shared" si="77"/>
        <v>8138.8560000000007</v>
      </c>
      <c r="AN191" s="97">
        <f t="shared" si="78"/>
        <v>8138.8560000000007</v>
      </c>
      <c r="AO191" s="97">
        <f t="shared" si="78"/>
        <v>8138.8560000000007</v>
      </c>
      <c r="AP191" s="97">
        <f t="shared" si="78"/>
        <v>8138.8560000000007</v>
      </c>
      <c r="AQ191" s="86">
        <f t="shared" si="73"/>
        <v>678.23800000000006</v>
      </c>
      <c r="AV191" s="81">
        <f t="shared" si="68"/>
        <v>8138.8560000000007</v>
      </c>
      <c r="AW191" s="75">
        <f t="shared" si="69"/>
        <v>15599.474000000002</v>
      </c>
      <c r="AX191" s="76">
        <f t="shared" si="70"/>
        <v>25094.806000000004</v>
      </c>
      <c r="AY191" s="81">
        <f t="shared" si="63"/>
        <v>5425.9040000000005</v>
      </c>
      <c r="AZ191" s="77">
        <f t="shared" si="64"/>
        <v>21025.378000000004</v>
      </c>
      <c r="BA191" s="76">
        <f t="shared" si="71"/>
        <v>19668.902000000002</v>
      </c>
    </row>
    <row r="192" spans="1:53" s="86" customFormat="1" x14ac:dyDescent="0.25">
      <c r="A192" s="64">
        <v>2</v>
      </c>
      <c r="B192" s="94" t="s">
        <v>142</v>
      </c>
      <c r="C192" s="94">
        <v>37</v>
      </c>
      <c r="D192" s="94" t="s">
        <v>57</v>
      </c>
      <c r="E192" s="95" t="s">
        <v>205</v>
      </c>
      <c r="F192" s="95" t="s">
        <v>206</v>
      </c>
      <c r="G192" s="94" t="s">
        <v>207</v>
      </c>
      <c r="H192" s="95" t="s">
        <v>60</v>
      </c>
      <c r="I192" s="68"/>
      <c r="J192" s="68"/>
      <c r="K192" s="68">
        <v>43139</v>
      </c>
      <c r="L192" s="68">
        <v>42398</v>
      </c>
      <c r="M192" s="68">
        <v>45320</v>
      </c>
      <c r="N192" s="68">
        <v>43313</v>
      </c>
      <c r="O192" s="149">
        <v>1</v>
      </c>
      <c r="P192" s="68"/>
      <c r="Q192" s="68" t="s">
        <v>270</v>
      </c>
      <c r="R192" s="69">
        <f t="shared" si="74"/>
        <v>0</v>
      </c>
      <c r="S192" s="95">
        <v>60</v>
      </c>
      <c r="T192" s="96">
        <v>40694.280000000006</v>
      </c>
      <c r="U192" s="70">
        <v>2</v>
      </c>
      <c r="V192" s="70">
        <v>2019</v>
      </c>
      <c r="W192" s="69">
        <v>0</v>
      </c>
      <c r="X192" s="69">
        <v>0</v>
      </c>
      <c r="Y192" s="69">
        <f t="shared" si="75"/>
        <v>60</v>
      </c>
      <c r="Z192" s="69">
        <f t="shared" si="65"/>
        <v>23</v>
      </c>
      <c r="AA192" s="69">
        <f t="shared" si="66"/>
        <v>37</v>
      </c>
      <c r="AB192" s="69">
        <f t="shared" si="57"/>
        <v>27</v>
      </c>
      <c r="AC192" s="69">
        <f t="shared" si="72"/>
        <v>33</v>
      </c>
      <c r="AD192" s="69">
        <f t="shared" si="76"/>
        <v>678.23800000000006</v>
      </c>
      <c r="AE192" s="71">
        <v>0</v>
      </c>
      <c r="AF192" s="73">
        <f t="shared" si="58"/>
        <v>0</v>
      </c>
      <c r="AG192" s="73">
        <f t="shared" si="59"/>
        <v>0</v>
      </c>
      <c r="AH192" s="72">
        <f t="shared" si="60"/>
        <v>40694.280000000006</v>
      </c>
      <c r="AI192" s="74">
        <f t="shared" si="67"/>
        <v>7460.6180000000004</v>
      </c>
      <c r="AJ192" s="90">
        <f t="shared" si="61"/>
        <v>7460.6180000000004</v>
      </c>
      <c r="AK192" s="76">
        <f t="shared" si="62"/>
        <v>33233.662000000004</v>
      </c>
      <c r="AL192" s="79"/>
      <c r="AM192" s="97">
        <f t="shared" si="77"/>
        <v>8138.8560000000007</v>
      </c>
      <c r="AN192" s="97">
        <f t="shared" si="78"/>
        <v>8138.8560000000007</v>
      </c>
      <c r="AO192" s="97">
        <f t="shared" si="78"/>
        <v>8138.8560000000007</v>
      </c>
      <c r="AP192" s="97">
        <f t="shared" si="78"/>
        <v>8138.8560000000007</v>
      </c>
      <c r="AQ192" s="86">
        <f t="shared" si="73"/>
        <v>678.23800000000006</v>
      </c>
      <c r="AV192" s="81">
        <f t="shared" si="68"/>
        <v>8138.8560000000007</v>
      </c>
      <c r="AW192" s="75">
        <f t="shared" si="69"/>
        <v>15599.474000000002</v>
      </c>
      <c r="AX192" s="76">
        <f t="shared" si="70"/>
        <v>25094.806000000004</v>
      </c>
      <c r="AY192" s="81">
        <f t="shared" si="63"/>
        <v>5425.9040000000005</v>
      </c>
      <c r="AZ192" s="77">
        <f t="shared" si="64"/>
        <v>21025.378000000004</v>
      </c>
      <c r="BA192" s="76">
        <f t="shared" si="71"/>
        <v>19668.902000000002</v>
      </c>
    </row>
    <row r="193" spans="1:53" s="86" customFormat="1" x14ac:dyDescent="0.25">
      <c r="A193" s="64">
        <v>2</v>
      </c>
      <c r="B193" s="94" t="s">
        <v>142</v>
      </c>
      <c r="C193" s="94">
        <v>37</v>
      </c>
      <c r="D193" s="94" t="s">
        <v>57</v>
      </c>
      <c r="E193" s="95" t="s">
        <v>205</v>
      </c>
      <c r="F193" s="95" t="s">
        <v>206</v>
      </c>
      <c r="G193" s="94" t="s">
        <v>207</v>
      </c>
      <c r="H193" s="95" t="s">
        <v>60</v>
      </c>
      <c r="I193" s="68"/>
      <c r="J193" s="68"/>
      <c r="K193" s="68">
        <v>43139</v>
      </c>
      <c r="L193" s="68">
        <v>42398</v>
      </c>
      <c r="M193" s="68">
        <v>45320</v>
      </c>
      <c r="N193" s="68">
        <v>43313</v>
      </c>
      <c r="O193" s="149">
        <v>1</v>
      </c>
      <c r="P193" s="68"/>
      <c r="Q193" s="68" t="s">
        <v>270</v>
      </c>
      <c r="R193" s="69">
        <f t="shared" si="74"/>
        <v>0</v>
      </c>
      <c r="S193" s="95">
        <v>60</v>
      </c>
      <c r="T193" s="96">
        <v>40694.280000000006</v>
      </c>
      <c r="U193" s="70">
        <v>2</v>
      </c>
      <c r="V193" s="70">
        <v>2019</v>
      </c>
      <c r="W193" s="69">
        <v>0</v>
      </c>
      <c r="X193" s="69">
        <v>0</v>
      </c>
      <c r="Y193" s="69">
        <f t="shared" si="75"/>
        <v>60</v>
      </c>
      <c r="Z193" s="69">
        <f t="shared" si="65"/>
        <v>23</v>
      </c>
      <c r="AA193" s="69">
        <f t="shared" si="66"/>
        <v>37</v>
      </c>
      <c r="AB193" s="69">
        <f t="shared" si="57"/>
        <v>27</v>
      </c>
      <c r="AC193" s="69">
        <f t="shared" si="72"/>
        <v>33</v>
      </c>
      <c r="AD193" s="69">
        <f t="shared" si="76"/>
        <v>678.23800000000006</v>
      </c>
      <c r="AE193" s="71">
        <v>0</v>
      </c>
      <c r="AF193" s="73">
        <f t="shared" si="58"/>
        <v>0</v>
      </c>
      <c r="AG193" s="73">
        <f t="shared" si="59"/>
        <v>0</v>
      </c>
      <c r="AH193" s="72">
        <f t="shared" si="60"/>
        <v>40694.280000000006</v>
      </c>
      <c r="AI193" s="74">
        <f t="shared" si="67"/>
        <v>7460.6180000000004</v>
      </c>
      <c r="AJ193" s="90">
        <f t="shared" si="61"/>
        <v>7460.6180000000004</v>
      </c>
      <c r="AK193" s="76">
        <f t="shared" si="62"/>
        <v>33233.662000000004</v>
      </c>
      <c r="AL193" s="79"/>
      <c r="AM193" s="97">
        <f t="shared" si="77"/>
        <v>8138.8560000000007</v>
      </c>
      <c r="AN193" s="97">
        <f t="shared" si="78"/>
        <v>8138.8560000000007</v>
      </c>
      <c r="AO193" s="97">
        <f t="shared" si="78"/>
        <v>8138.8560000000007</v>
      </c>
      <c r="AP193" s="97">
        <f t="shared" si="78"/>
        <v>8138.8560000000007</v>
      </c>
      <c r="AQ193" s="86">
        <f t="shared" si="73"/>
        <v>678.23800000000006</v>
      </c>
      <c r="AV193" s="81">
        <f t="shared" si="68"/>
        <v>8138.8560000000007</v>
      </c>
      <c r="AW193" s="75">
        <f t="shared" si="69"/>
        <v>15599.474000000002</v>
      </c>
      <c r="AX193" s="76">
        <f t="shared" si="70"/>
        <v>25094.806000000004</v>
      </c>
      <c r="AY193" s="81">
        <f t="shared" si="63"/>
        <v>5425.9040000000005</v>
      </c>
      <c r="AZ193" s="77">
        <f t="shared" si="64"/>
        <v>21025.378000000004</v>
      </c>
      <c r="BA193" s="76">
        <f t="shared" si="71"/>
        <v>19668.902000000002</v>
      </c>
    </row>
    <row r="194" spans="1:53" s="86" customFormat="1" x14ac:dyDescent="0.25">
      <c r="A194" s="64">
        <v>2</v>
      </c>
      <c r="B194" s="94" t="s">
        <v>142</v>
      </c>
      <c r="C194" s="94">
        <v>37</v>
      </c>
      <c r="D194" s="94" t="s">
        <v>57</v>
      </c>
      <c r="E194" s="95" t="s">
        <v>205</v>
      </c>
      <c r="F194" s="95" t="s">
        <v>206</v>
      </c>
      <c r="G194" s="94" t="s">
        <v>207</v>
      </c>
      <c r="H194" s="95" t="s">
        <v>60</v>
      </c>
      <c r="I194" s="68"/>
      <c r="J194" s="68"/>
      <c r="K194" s="68">
        <v>43139</v>
      </c>
      <c r="L194" s="68">
        <v>42398</v>
      </c>
      <c r="M194" s="68">
        <v>45320</v>
      </c>
      <c r="N194" s="68">
        <v>43313</v>
      </c>
      <c r="O194" s="149">
        <v>1</v>
      </c>
      <c r="P194" s="68"/>
      <c r="Q194" s="68" t="s">
        <v>270</v>
      </c>
      <c r="R194" s="69">
        <f t="shared" si="74"/>
        <v>0</v>
      </c>
      <c r="S194" s="95">
        <v>60</v>
      </c>
      <c r="T194" s="96">
        <v>40694.280000000006</v>
      </c>
      <c r="U194" s="70">
        <v>2</v>
      </c>
      <c r="V194" s="70">
        <v>2019</v>
      </c>
      <c r="W194" s="69">
        <v>0</v>
      </c>
      <c r="X194" s="69">
        <v>0</v>
      </c>
      <c r="Y194" s="69">
        <f t="shared" si="75"/>
        <v>60</v>
      </c>
      <c r="Z194" s="69">
        <f t="shared" si="65"/>
        <v>23</v>
      </c>
      <c r="AA194" s="69">
        <f t="shared" si="66"/>
        <v>37</v>
      </c>
      <c r="AB194" s="69">
        <f t="shared" si="57"/>
        <v>27</v>
      </c>
      <c r="AC194" s="69">
        <f t="shared" si="72"/>
        <v>33</v>
      </c>
      <c r="AD194" s="69">
        <f t="shared" si="76"/>
        <v>678.23800000000006</v>
      </c>
      <c r="AE194" s="71">
        <v>0</v>
      </c>
      <c r="AF194" s="73">
        <f t="shared" si="58"/>
        <v>0</v>
      </c>
      <c r="AG194" s="73">
        <f t="shared" si="59"/>
        <v>0</v>
      </c>
      <c r="AH194" s="72">
        <f t="shared" si="60"/>
        <v>40694.280000000006</v>
      </c>
      <c r="AI194" s="74">
        <f t="shared" si="67"/>
        <v>7460.6180000000004</v>
      </c>
      <c r="AJ194" s="90">
        <f t="shared" si="61"/>
        <v>7460.6180000000004</v>
      </c>
      <c r="AK194" s="76">
        <f t="shared" si="62"/>
        <v>33233.662000000004</v>
      </c>
      <c r="AL194" s="79"/>
      <c r="AM194" s="97">
        <f t="shared" si="77"/>
        <v>8138.8560000000007</v>
      </c>
      <c r="AN194" s="97">
        <f t="shared" si="78"/>
        <v>8138.8560000000007</v>
      </c>
      <c r="AO194" s="97">
        <f t="shared" si="78"/>
        <v>8138.8560000000007</v>
      </c>
      <c r="AP194" s="97">
        <f t="shared" si="78"/>
        <v>8138.8560000000007</v>
      </c>
      <c r="AQ194" s="86">
        <f t="shared" si="73"/>
        <v>678.23800000000006</v>
      </c>
      <c r="AV194" s="81">
        <f t="shared" si="68"/>
        <v>8138.8560000000007</v>
      </c>
      <c r="AW194" s="75">
        <f t="shared" si="69"/>
        <v>15599.474000000002</v>
      </c>
      <c r="AX194" s="76">
        <f t="shared" si="70"/>
        <v>25094.806000000004</v>
      </c>
      <c r="AY194" s="81">
        <f t="shared" si="63"/>
        <v>5425.9040000000005</v>
      </c>
      <c r="AZ194" s="77">
        <f t="shared" si="64"/>
        <v>21025.378000000004</v>
      </c>
      <c r="BA194" s="76">
        <f t="shared" si="71"/>
        <v>19668.902000000002</v>
      </c>
    </row>
    <row r="195" spans="1:53" s="86" customFormat="1" x14ac:dyDescent="0.25">
      <c r="A195" s="64">
        <v>2</v>
      </c>
      <c r="B195" s="94" t="s">
        <v>142</v>
      </c>
      <c r="C195" s="100">
        <v>37</v>
      </c>
      <c r="D195" s="94" t="s">
        <v>57</v>
      </c>
      <c r="E195" s="95" t="s">
        <v>205</v>
      </c>
      <c r="F195" s="95" t="s">
        <v>206</v>
      </c>
      <c r="G195" s="94" t="s">
        <v>207</v>
      </c>
      <c r="H195" s="95" t="s">
        <v>60</v>
      </c>
      <c r="I195" s="68"/>
      <c r="J195" s="68"/>
      <c r="K195" s="68">
        <v>43139</v>
      </c>
      <c r="L195" s="68">
        <v>42398</v>
      </c>
      <c r="M195" s="68">
        <v>45320</v>
      </c>
      <c r="N195" s="68">
        <v>43313</v>
      </c>
      <c r="O195" s="149">
        <v>1</v>
      </c>
      <c r="P195" s="68"/>
      <c r="Q195" s="68" t="s">
        <v>270</v>
      </c>
      <c r="R195" s="69">
        <f t="shared" si="74"/>
        <v>0</v>
      </c>
      <c r="S195" s="95">
        <v>60</v>
      </c>
      <c r="T195" s="96">
        <v>40694.280000000006</v>
      </c>
      <c r="U195" s="70">
        <v>2</v>
      </c>
      <c r="V195" s="70">
        <v>2019</v>
      </c>
      <c r="W195" s="69">
        <v>0</v>
      </c>
      <c r="X195" s="69">
        <v>0</v>
      </c>
      <c r="Y195" s="69">
        <f t="shared" si="75"/>
        <v>60</v>
      </c>
      <c r="Z195" s="69">
        <f t="shared" si="65"/>
        <v>23</v>
      </c>
      <c r="AA195" s="69">
        <f t="shared" si="66"/>
        <v>37</v>
      </c>
      <c r="AB195" s="69">
        <f t="shared" si="57"/>
        <v>27</v>
      </c>
      <c r="AC195" s="69">
        <f t="shared" si="72"/>
        <v>33</v>
      </c>
      <c r="AD195" s="69">
        <f t="shared" si="76"/>
        <v>678.23800000000006</v>
      </c>
      <c r="AE195" s="71">
        <v>0</v>
      </c>
      <c r="AF195" s="73">
        <f t="shared" si="58"/>
        <v>0</v>
      </c>
      <c r="AG195" s="73">
        <f t="shared" si="59"/>
        <v>0</v>
      </c>
      <c r="AH195" s="72">
        <f t="shared" si="60"/>
        <v>40694.280000000006</v>
      </c>
      <c r="AI195" s="74">
        <f t="shared" si="67"/>
        <v>7460.6180000000004</v>
      </c>
      <c r="AJ195" s="90">
        <f t="shared" si="61"/>
        <v>7460.6180000000004</v>
      </c>
      <c r="AK195" s="76">
        <f t="shared" si="62"/>
        <v>33233.662000000004</v>
      </c>
      <c r="AL195" s="79"/>
      <c r="AM195" s="97">
        <f t="shared" si="77"/>
        <v>8138.8560000000007</v>
      </c>
      <c r="AN195" s="97">
        <f t="shared" si="78"/>
        <v>8138.8560000000007</v>
      </c>
      <c r="AO195" s="97">
        <f t="shared" si="78"/>
        <v>8138.8560000000007</v>
      </c>
      <c r="AP195" s="97">
        <f t="shared" si="78"/>
        <v>8138.8560000000007</v>
      </c>
      <c r="AQ195" s="86">
        <f t="shared" si="73"/>
        <v>678.23800000000006</v>
      </c>
      <c r="AV195" s="81">
        <f t="shared" si="68"/>
        <v>8138.8560000000007</v>
      </c>
      <c r="AW195" s="75">
        <f t="shared" si="69"/>
        <v>15599.474000000002</v>
      </c>
      <c r="AX195" s="76">
        <f t="shared" si="70"/>
        <v>25094.806000000004</v>
      </c>
      <c r="AY195" s="81">
        <f t="shared" si="63"/>
        <v>5425.9040000000005</v>
      </c>
      <c r="AZ195" s="77">
        <f t="shared" si="64"/>
        <v>21025.378000000004</v>
      </c>
      <c r="BA195" s="76">
        <f t="shared" si="71"/>
        <v>19668.902000000002</v>
      </c>
    </row>
    <row r="196" spans="1:53" s="86" customFormat="1" x14ac:dyDescent="0.25">
      <c r="A196" s="64">
        <v>2</v>
      </c>
      <c r="B196" s="94" t="s">
        <v>142</v>
      </c>
      <c r="C196" s="100">
        <v>37</v>
      </c>
      <c r="D196" s="94" t="s">
        <v>57</v>
      </c>
      <c r="E196" s="95" t="s">
        <v>205</v>
      </c>
      <c r="F196" s="95" t="s">
        <v>206</v>
      </c>
      <c r="G196" s="94" t="s">
        <v>207</v>
      </c>
      <c r="H196" s="95" t="s">
        <v>60</v>
      </c>
      <c r="I196" s="68"/>
      <c r="J196" s="68"/>
      <c r="K196" s="68">
        <v>43139</v>
      </c>
      <c r="L196" s="68">
        <v>42398</v>
      </c>
      <c r="M196" s="68">
        <v>45320</v>
      </c>
      <c r="N196" s="68">
        <v>43313</v>
      </c>
      <c r="O196" s="149">
        <v>1</v>
      </c>
      <c r="P196" s="68"/>
      <c r="Q196" s="68" t="s">
        <v>270</v>
      </c>
      <c r="R196" s="69">
        <f t="shared" si="74"/>
        <v>0</v>
      </c>
      <c r="S196" s="95">
        <v>60</v>
      </c>
      <c r="T196" s="96">
        <v>40694.280000000006</v>
      </c>
      <c r="U196" s="70">
        <v>2</v>
      </c>
      <c r="V196" s="70">
        <v>2019</v>
      </c>
      <c r="W196" s="69">
        <v>0</v>
      </c>
      <c r="X196" s="69">
        <v>0</v>
      </c>
      <c r="Y196" s="69">
        <f t="shared" si="75"/>
        <v>60</v>
      </c>
      <c r="Z196" s="69">
        <f t="shared" si="65"/>
        <v>23</v>
      </c>
      <c r="AA196" s="69">
        <f t="shared" si="66"/>
        <v>37</v>
      </c>
      <c r="AB196" s="69">
        <f t="shared" si="57"/>
        <v>27</v>
      </c>
      <c r="AC196" s="69">
        <f t="shared" si="72"/>
        <v>33</v>
      </c>
      <c r="AD196" s="69">
        <f t="shared" si="76"/>
        <v>678.23800000000006</v>
      </c>
      <c r="AE196" s="71">
        <v>0</v>
      </c>
      <c r="AF196" s="73">
        <f t="shared" si="58"/>
        <v>0</v>
      </c>
      <c r="AG196" s="73">
        <f t="shared" si="59"/>
        <v>0</v>
      </c>
      <c r="AH196" s="72">
        <f t="shared" si="60"/>
        <v>40694.280000000006</v>
      </c>
      <c r="AI196" s="74">
        <f t="shared" si="67"/>
        <v>7460.6180000000004</v>
      </c>
      <c r="AJ196" s="90">
        <f t="shared" si="61"/>
        <v>7460.6180000000004</v>
      </c>
      <c r="AK196" s="76">
        <f t="shared" si="62"/>
        <v>33233.662000000004</v>
      </c>
      <c r="AL196" s="79"/>
      <c r="AM196" s="97">
        <f t="shared" si="77"/>
        <v>8138.8560000000007</v>
      </c>
      <c r="AN196" s="97">
        <f t="shared" si="78"/>
        <v>8138.8560000000007</v>
      </c>
      <c r="AO196" s="97">
        <f t="shared" si="78"/>
        <v>8138.8560000000007</v>
      </c>
      <c r="AP196" s="97">
        <f t="shared" si="78"/>
        <v>8138.8560000000007</v>
      </c>
      <c r="AQ196" s="86">
        <f t="shared" si="73"/>
        <v>678.23800000000006</v>
      </c>
      <c r="AV196" s="81">
        <f t="shared" si="68"/>
        <v>8138.8560000000007</v>
      </c>
      <c r="AW196" s="75">
        <f t="shared" si="69"/>
        <v>15599.474000000002</v>
      </c>
      <c r="AX196" s="76">
        <f t="shared" si="70"/>
        <v>25094.806000000004</v>
      </c>
      <c r="AY196" s="81">
        <f t="shared" si="63"/>
        <v>5425.9040000000005</v>
      </c>
      <c r="AZ196" s="77">
        <f t="shared" si="64"/>
        <v>21025.378000000004</v>
      </c>
      <c r="BA196" s="76">
        <f t="shared" si="71"/>
        <v>19668.902000000002</v>
      </c>
    </row>
    <row r="197" spans="1:53" s="86" customFormat="1" x14ac:dyDescent="0.25">
      <c r="A197" s="64">
        <v>2</v>
      </c>
      <c r="B197" s="94" t="s">
        <v>142</v>
      </c>
      <c r="C197" s="100">
        <v>37</v>
      </c>
      <c r="D197" s="94" t="s">
        <v>57</v>
      </c>
      <c r="E197" s="95" t="s">
        <v>205</v>
      </c>
      <c r="F197" s="95" t="s">
        <v>206</v>
      </c>
      <c r="G197" s="94" t="s">
        <v>207</v>
      </c>
      <c r="H197" s="95" t="s">
        <v>60</v>
      </c>
      <c r="I197" s="68"/>
      <c r="J197" s="68"/>
      <c r="K197" s="68">
        <v>43139</v>
      </c>
      <c r="L197" s="68">
        <v>42398</v>
      </c>
      <c r="M197" s="68">
        <v>45320</v>
      </c>
      <c r="N197" s="68">
        <v>43313</v>
      </c>
      <c r="O197" s="149">
        <v>1</v>
      </c>
      <c r="P197" s="68"/>
      <c r="Q197" s="68" t="s">
        <v>270</v>
      </c>
      <c r="R197" s="69">
        <f t="shared" si="74"/>
        <v>0</v>
      </c>
      <c r="S197" s="95">
        <v>60</v>
      </c>
      <c r="T197" s="96">
        <v>40694.280000000006</v>
      </c>
      <c r="U197" s="70">
        <v>2</v>
      </c>
      <c r="V197" s="70">
        <v>2019</v>
      </c>
      <c r="W197" s="69">
        <v>0</v>
      </c>
      <c r="X197" s="69">
        <v>0</v>
      </c>
      <c r="Y197" s="69">
        <f t="shared" si="75"/>
        <v>60</v>
      </c>
      <c r="Z197" s="69">
        <f t="shared" si="65"/>
        <v>23</v>
      </c>
      <c r="AA197" s="69">
        <f t="shared" si="66"/>
        <v>37</v>
      </c>
      <c r="AB197" s="69">
        <f t="shared" si="57"/>
        <v>27</v>
      </c>
      <c r="AC197" s="69">
        <f t="shared" si="72"/>
        <v>33</v>
      </c>
      <c r="AD197" s="69">
        <f t="shared" si="76"/>
        <v>678.23800000000006</v>
      </c>
      <c r="AE197" s="71">
        <v>0</v>
      </c>
      <c r="AF197" s="73">
        <f t="shared" si="58"/>
        <v>0</v>
      </c>
      <c r="AG197" s="73">
        <f t="shared" si="59"/>
        <v>0</v>
      </c>
      <c r="AH197" s="72">
        <f t="shared" si="60"/>
        <v>40694.280000000006</v>
      </c>
      <c r="AI197" s="74">
        <f t="shared" si="67"/>
        <v>7460.6180000000004</v>
      </c>
      <c r="AJ197" s="90">
        <f t="shared" si="61"/>
        <v>7460.6180000000004</v>
      </c>
      <c r="AK197" s="76">
        <f t="shared" si="62"/>
        <v>33233.662000000004</v>
      </c>
      <c r="AL197" s="79"/>
      <c r="AM197" s="97">
        <f t="shared" si="77"/>
        <v>8138.8560000000007</v>
      </c>
      <c r="AN197" s="97">
        <f t="shared" si="78"/>
        <v>8138.8560000000007</v>
      </c>
      <c r="AO197" s="97">
        <f t="shared" si="78"/>
        <v>8138.8560000000007</v>
      </c>
      <c r="AP197" s="97">
        <f t="shared" si="78"/>
        <v>8138.8560000000007</v>
      </c>
      <c r="AQ197" s="86">
        <f t="shared" si="73"/>
        <v>678.23800000000006</v>
      </c>
      <c r="AV197" s="81">
        <f t="shared" si="68"/>
        <v>8138.8560000000007</v>
      </c>
      <c r="AW197" s="75">
        <f t="shared" si="69"/>
        <v>15599.474000000002</v>
      </c>
      <c r="AX197" s="76">
        <f t="shared" si="70"/>
        <v>25094.806000000004</v>
      </c>
      <c r="AY197" s="81">
        <f t="shared" si="63"/>
        <v>5425.9040000000005</v>
      </c>
      <c r="AZ197" s="77">
        <f t="shared" si="64"/>
        <v>21025.378000000004</v>
      </c>
      <c r="BA197" s="76">
        <f t="shared" si="71"/>
        <v>19668.902000000002</v>
      </c>
    </row>
    <row r="198" spans="1:53" s="86" customFormat="1" x14ac:dyDescent="0.25">
      <c r="A198" s="64">
        <v>2</v>
      </c>
      <c r="B198" s="94" t="s">
        <v>142</v>
      </c>
      <c r="C198" s="100">
        <v>37</v>
      </c>
      <c r="D198" s="94" t="s">
        <v>57</v>
      </c>
      <c r="E198" s="95" t="s">
        <v>205</v>
      </c>
      <c r="F198" s="95" t="s">
        <v>206</v>
      </c>
      <c r="G198" s="94" t="s">
        <v>207</v>
      </c>
      <c r="H198" s="95" t="s">
        <v>60</v>
      </c>
      <c r="I198" s="68"/>
      <c r="J198" s="68"/>
      <c r="K198" s="68">
        <v>43139</v>
      </c>
      <c r="L198" s="68">
        <v>42398</v>
      </c>
      <c r="M198" s="68">
        <v>45320</v>
      </c>
      <c r="N198" s="68">
        <v>43313</v>
      </c>
      <c r="O198" s="149">
        <v>1</v>
      </c>
      <c r="P198" s="68"/>
      <c r="Q198" s="68" t="s">
        <v>270</v>
      </c>
      <c r="R198" s="69">
        <f t="shared" si="74"/>
        <v>0</v>
      </c>
      <c r="S198" s="95">
        <v>60</v>
      </c>
      <c r="T198" s="96">
        <v>40694.280000000006</v>
      </c>
      <c r="U198" s="70">
        <v>2</v>
      </c>
      <c r="V198" s="70">
        <v>2019</v>
      </c>
      <c r="W198" s="69">
        <v>0</v>
      </c>
      <c r="X198" s="69">
        <v>0</v>
      </c>
      <c r="Y198" s="69">
        <f t="shared" si="75"/>
        <v>60</v>
      </c>
      <c r="Z198" s="69">
        <f t="shared" si="65"/>
        <v>23</v>
      </c>
      <c r="AA198" s="69">
        <f t="shared" si="66"/>
        <v>37</v>
      </c>
      <c r="AB198" s="69">
        <f t="shared" si="57"/>
        <v>27</v>
      </c>
      <c r="AC198" s="69">
        <f t="shared" si="72"/>
        <v>33</v>
      </c>
      <c r="AD198" s="69">
        <f t="shared" si="76"/>
        <v>678.23800000000006</v>
      </c>
      <c r="AE198" s="71">
        <v>0</v>
      </c>
      <c r="AF198" s="73">
        <f t="shared" si="58"/>
        <v>0</v>
      </c>
      <c r="AG198" s="73">
        <f t="shared" si="59"/>
        <v>0</v>
      </c>
      <c r="AH198" s="72">
        <f t="shared" si="60"/>
        <v>40694.280000000006</v>
      </c>
      <c r="AI198" s="74">
        <f t="shared" si="67"/>
        <v>7460.6180000000004</v>
      </c>
      <c r="AJ198" s="90">
        <f t="shared" si="61"/>
        <v>7460.6180000000004</v>
      </c>
      <c r="AK198" s="76">
        <f t="shared" si="62"/>
        <v>33233.662000000004</v>
      </c>
      <c r="AL198" s="79"/>
      <c r="AM198" s="97">
        <f t="shared" si="77"/>
        <v>8138.8560000000007</v>
      </c>
      <c r="AN198" s="97">
        <f t="shared" si="78"/>
        <v>8138.8560000000007</v>
      </c>
      <c r="AO198" s="97">
        <f t="shared" si="78"/>
        <v>8138.8560000000007</v>
      </c>
      <c r="AP198" s="97">
        <f t="shared" si="78"/>
        <v>8138.8560000000007</v>
      </c>
      <c r="AQ198" s="86">
        <f t="shared" si="73"/>
        <v>678.23800000000006</v>
      </c>
      <c r="AV198" s="81">
        <f t="shared" si="68"/>
        <v>8138.8560000000007</v>
      </c>
      <c r="AW198" s="75">
        <f t="shared" si="69"/>
        <v>15599.474000000002</v>
      </c>
      <c r="AX198" s="76">
        <f t="shared" si="70"/>
        <v>25094.806000000004</v>
      </c>
      <c r="AY198" s="81">
        <f t="shared" si="63"/>
        <v>5425.9040000000005</v>
      </c>
      <c r="AZ198" s="77">
        <f t="shared" si="64"/>
        <v>21025.378000000004</v>
      </c>
      <c r="BA198" s="76">
        <f t="shared" si="71"/>
        <v>19668.902000000002</v>
      </c>
    </row>
    <row r="199" spans="1:53" s="86" customFormat="1" x14ac:dyDescent="0.25">
      <c r="A199" s="64">
        <v>2</v>
      </c>
      <c r="B199" s="94" t="s">
        <v>142</v>
      </c>
      <c r="C199" s="100">
        <v>37</v>
      </c>
      <c r="D199" s="94" t="s">
        <v>57</v>
      </c>
      <c r="E199" s="95" t="s">
        <v>205</v>
      </c>
      <c r="F199" s="95" t="s">
        <v>206</v>
      </c>
      <c r="G199" s="94" t="s">
        <v>207</v>
      </c>
      <c r="H199" s="95" t="s">
        <v>60</v>
      </c>
      <c r="I199" s="68"/>
      <c r="J199" s="68"/>
      <c r="K199" s="68">
        <v>43139</v>
      </c>
      <c r="L199" s="68">
        <v>42398</v>
      </c>
      <c r="M199" s="68">
        <v>45320</v>
      </c>
      <c r="N199" s="68">
        <v>43313</v>
      </c>
      <c r="O199" s="149">
        <v>1</v>
      </c>
      <c r="P199" s="68"/>
      <c r="Q199" s="68" t="s">
        <v>270</v>
      </c>
      <c r="R199" s="69">
        <f t="shared" si="74"/>
        <v>0</v>
      </c>
      <c r="S199" s="95">
        <v>60</v>
      </c>
      <c r="T199" s="96">
        <v>40694.280000000006</v>
      </c>
      <c r="U199" s="70">
        <v>2</v>
      </c>
      <c r="V199" s="70">
        <v>2019</v>
      </c>
      <c r="W199" s="69">
        <v>0</v>
      </c>
      <c r="X199" s="69">
        <v>0</v>
      </c>
      <c r="Y199" s="69">
        <f t="shared" si="75"/>
        <v>60</v>
      </c>
      <c r="Z199" s="69">
        <f t="shared" si="65"/>
        <v>23</v>
      </c>
      <c r="AA199" s="69">
        <f t="shared" si="66"/>
        <v>37</v>
      </c>
      <c r="AB199" s="69">
        <f t="shared" si="57"/>
        <v>27</v>
      </c>
      <c r="AC199" s="69">
        <f t="shared" si="72"/>
        <v>33</v>
      </c>
      <c r="AD199" s="69">
        <f t="shared" si="76"/>
        <v>678.23800000000006</v>
      </c>
      <c r="AE199" s="71">
        <v>0</v>
      </c>
      <c r="AF199" s="73">
        <f t="shared" si="58"/>
        <v>0</v>
      </c>
      <c r="AG199" s="73">
        <f t="shared" si="59"/>
        <v>0</v>
      </c>
      <c r="AH199" s="72">
        <f t="shared" si="60"/>
        <v>40694.280000000006</v>
      </c>
      <c r="AI199" s="74">
        <f t="shared" si="67"/>
        <v>7460.6180000000004</v>
      </c>
      <c r="AJ199" s="90">
        <f t="shared" si="61"/>
        <v>7460.6180000000004</v>
      </c>
      <c r="AK199" s="76">
        <f t="shared" si="62"/>
        <v>33233.662000000004</v>
      </c>
      <c r="AL199" s="79"/>
      <c r="AM199" s="97">
        <f t="shared" si="77"/>
        <v>8138.8560000000007</v>
      </c>
      <c r="AN199" s="97">
        <f t="shared" si="78"/>
        <v>8138.8560000000007</v>
      </c>
      <c r="AO199" s="97">
        <f t="shared" si="78"/>
        <v>8138.8560000000007</v>
      </c>
      <c r="AP199" s="97">
        <f t="shared" si="78"/>
        <v>8138.8560000000007</v>
      </c>
      <c r="AQ199" s="86">
        <f t="shared" si="73"/>
        <v>678.23800000000006</v>
      </c>
      <c r="AV199" s="81">
        <f t="shared" si="68"/>
        <v>8138.8560000000007</v>
      </c>
      <c r="AW199" s="75">
        <f t="shared" si="69"/>
        <v>15599.474000000002</v>
      </c>
      <c r="AX199" s="76">
        <f t="shared" si="70"/>
        <v>25094.806000000004</v>
      </c>
      <c r="AY199" s="81">
        <f t="shared" si="63"/>
        <v>5425.9040000000005</v>
      </c>
      <c r="AZ199" s="77">
        <f t="shared" si="64"/>
        <v>21025.378000000004</v>
      </c>
      <c r="BA199" s="76">
        <f t="shared" si="71"/>
        <v>19668.902000000002</v>
      </c>
    </row>
    <row r="200" spans="1:53" s="86" customFormat="1" x14ac:dyDescent="0.25">
      <c r="A200" s="64">
        <v>2</v>
      </c>
      <c r="B200" s="94" t="s">
        <v>142</v>
      </c>
      <c r="C200" s="100">
        <v>37</v>
      </c>
      <c r="D200" s="94" t="s">
        <v>57</v>
      </c>
      <c r="E200" s="95" t="s">
        <v>205</v>
      </c>
      <c r="F200" s="95" t="s">
        <v>206</v>
      </c>
      <c r="G200" s="94" t="s">
        <v>207</v>
      </c>
      <c r="H200" s="95" t="s">
        <v>60</v>
      </c>
      <c r="I200" s="68"/>
      <c r="J200" s="68"/>
      <c r="K200" s="68">
        <v>43139</v>
      </c>
      <c r="L200" s="68">
        <v>42398</v>
      </c>
      <c r="M200" s="68">
        <v>45320</v>
      </c>
      <c r="N200" s="68">
        <v>43313</v>
      </c>
      <c r="O200" s="149">
        <v>1</v>
      </c>
      <c r="P200" s="68"/>
      <c r="Q200" s="68" t="s">
        <v>270</v>
      </c>
      <c r="R200" s="69">
        <f t="shared" si="74"/>
        <v>0</v>
      </c>
      <c r="S200" s="95">
        <v>60</v>
      </c>
      <c r="T200" s="96">
        <v>40694.280000000006</v>
      </c>
      <c r="U200" s="70">
        <v>2</v>
      </c>
      <c r="V200" s="70">
        <v>2019</v>
      </c>
      <c r="W200" s="69">
        <v>0</v>
      </c>
      <c r="X200" s="69">
        <v>0</v>
      </c>
      <c r="Y200" s="69">
        <f t="shared" si="75"/>
        <v>60</v>
      </c>
      <c r="Z200" s="69">
        <f t="shared" si="65"/>
        <v>23</v>
      </c>
      <c r="AA200" s="69">
        <f t="shared" si="66"/>
        <v>37</v>
      </c>
      <c r="AB200" s="69">
        <f t="shared" ref="AB200:AB263" si="79">Z200+AB$4</f>
        <v>27</v>
      </c>
      <c r="AC200" s="69">
        <f t="shared" si="72"/>
        <v>33</v>
      </c>
      <c r="AD200" s="69">
        <f t="shared" si="76"/>
        <v>678.23800000000006</v>
      </c>
      <c r="AE200" s="71">
        <v>0</v>
      </c>
      <c r="AF200" s="73">
        <f t="shared" ref="AF200:AF263" si="80">+(X200-W200)*AD200</f>
        <v>0</v>
      </c>
      <c r="AG200" s="73">
        <f t="shared" ref="AG200:AG263" si="81">+AF200+AE200</f>
        <v>0</v>
      </c>
      <c r="AH200" s="72">
        <f t="shared" ref="AH200:AH263" si="82">+T200-AG200</f>
        <v>40694.280000000006</v>
      </c>
      <c r="AI200" s="74">
        <f t="shared" si="67"/>
        <v>7460.6180000000004</v>
      </c>
      <c r="AJ200" s="90">
        <f t="shared" ref="AJ200:AJ263" si="83">+AI200</f>
        <v>7460.6180000000004</v>
      </c>
      <c r="AK200" s="76">
        <f t="shared" ref="AK200:AK263" si="84">+AH200-AJ200</f>
        <v>33233.662000000004</v>
      </c>
      <c r="AL200" s="79"/>
      <c r="AM200" s="97">
        <f t="shared" si="77"/>
        <v>8138.8560000000007</v>
      </c>
      <c r="AN200" s="97">
        <f t="shared" si="78"/>
        <v>8138.8560000000007</v>
      </c>
      <c r="AO200" s="97">
        <f t="shared" si="78"/>
        <v>8138.8560000000007</v>
      </c>
      <c r="AP200" s="97">
        <f t="shared" si="78"/>
        <v>8138.8560000000007</v>
      </c>
      <c r="AQ200" s="86">
        <f t="shared" si="73"/>
        <v>678.23800000000006</v>
      </c>
      <c r="AV200" s="81">
        <f t="shared" si="68"/>
        <v>8138.8560000000007</v>
      </c>
      <c r="AW200" s="75">
        <f t="shared" si="69"/>
        <v>15599.474000000002</v>
      </c>
      <c r="AX200" s="76">
        <f t="shared" si="70"/>
        <v>25094.806000000004</v>
      </c>
      <c r="AY200" s="81">
        <f t="shared" ref="AY200:AY263" si="85">AD200*AY$5</f>
        <v>5425.9040000000005</v>
      </c>
      <c r="AZ200" s="77">
        <f t="shared" ref="AZ200:AZ263" si="86">AW200+AY200</f>
        <v>21025.378000000004</v>
      </c>
      <c r="BA200" s="76">
        <f t="shared" si="71"/>
        <v>19668.902000000002</v>
      </c>
    </row>
    <row r="201" spans="1:53" s="86" customFormat="1" x14ac:dyDescent="0.25">
      <c r="A201" s="64">
        <v>2</v>
      </c>
      <c r="B201" s="94" t="s">
        <v>142</v>
      </c>
      <c r="C201" s="100">
        <v>37</v>
      </c>
      <c r="D201" s="94" t="s">
        <v>57</v>
      </c>
      <c r="E201" s="95" t="s">
        <v>205</v>
      </c>
      <c r="F201" s="95" t="s">
        <v>206</v>
      </c>
      <c r="G201" s="94" t="s">
        <v>207</v>
      </c>
      <c r="H201" s="95" t="s">
        <v>60</v>
      </c>
      <c r="I201" s="68"/>
      <c r="J201" s="68"/>
      <c r="K201" s="68">
        <v>43139</v>
      </c>
      <c r="L201" s="68">
        <v>42398</v>
      </c>
      <c r="M201" s="68">
        <v>45320</v>
      </c>
      <c r="N201" s="68">
        <v>43313</v>
      </c>
      <c r="O201" s="149">
        <v>1</v>
      </c>
      <c r="P201" s="68"/>
      <c r="Q201" s="68" t="s">
        <v>270</v>
      </c>
      <c r="R201" s="69">
        <f t="shared" si="74"/>
        <v>0</v>
      </c>
      <c r="S201" s="95">
        <v>60</v>
      </c>
      <c r="T201" s="96">
        <v>40694.280000000006</v>
      </c>
      <c r="U201" s="70">
        <v>2</v>
      </c>
      <c r="V201" s="70">
        <v>2019</v>
      </c>
      <c r="W201" s="69">
        <v>0</v>
      </c>
      <c r="X201" s="69">
        <v>0</v>
      </c>
      <c r="Y201" s="69">
        <f t="shared" si="75"/>
        <v>60</v>
      </c>
      <c r="Z201" s="69">
        <f t="shared" ref="Z201:Z264" si="87">11+12</f>
        <v>23</v>
      </c>
      <c r="AA201" s="69">
        <f t="shared" ref="AA201:AA264" si="88">+Y201-Z201</f>
        <v>37</v>
      </c>
      <c r="AB201" s="69">
        <f t="shared" si="79"/>
        <v>27</v>
      </c>
      <c r="AC201" s="69">
        <f t="shared" si="72"/>
        <v>33</v>
      </c>
      <c r="AD201" s="69">
        <f t="shared" si="76"/>
        <v>678.23800000000006</v>
      </c>
      <c r="AE201" s="72">
        <v>0</v>
      </c>
      <c r="AF201" s="73">
        <f t="shared" si="80"/>
        <v>0</v>
      </c>
      <c r="AG201" s="73">
        <f t="shared" si="81"/>
        <v>0</v>
      </c>
      <c r="AH201" s="72">
        <f t="shared" si="82"/>
        <v>40694.280000000006</v>
      </c>
      <c r="AI201" s="74">
        <f t="shared" ref="AI201:AI264" si="89">+AD201*11</f>
        <v>7460.6180000000004</v>
      </c>
      <c r="AJ201" s="90">
        <f t="shared" si="83"/>
        <v>7460.6180000000004</v>
      </c>
      <c r="AK201" s="76">
        <f t="shared" si="84"/>
        <v>33233.662000000004</v>
      </c>
      <c r="AL201" s="79"/>
      <c r="AM201" s="97">
        <f t="shared" si="77"/>
        <v>8138.8560000000007</v>
      </c>
      <c r="AN201" s="97">
        <f t="shared" si="78"/>
        <v>8138.8560000000007</v>
      </c>
      <c r="AO201" s="97">
        <f t="shared" si="78"/>
        <v>8138.8560000000007</v>
      </c>
      <c r="AP201" s="97">
        <f t="shared" si="78"/>
        <v>8138.8560000000007</v>
      </c>
      <c r="AQ201" s="86">
        <f t="shared" si="73"/>
        <v>678.23800000000006</v>
      </c>
      <c r="AV201" s="81">
        <f t="shared" ref="AV201:AV264" si="90">+AD201*12</f>
        <v>8138.8560000000007</v>
      </c>
      <c r="AW201" s="75">
        <f t="shared" ref="AW201:AW264" si="91">+AV201+AJ201</f>
        <v>15599.474000000002</v>
      </c>
      <c r="AX201" s="76">
        <f t="shared" ref="AX201:AX264" si="92">+T201-AW201</f>
        <v>25094.806000000004</v>
      </c>
      <c r="AY201" s="81">
        <f t="shared" si="85"/>
        <v>5425.9040000000005</v>
      </c>
      <c r="AZ201" s="77">
        <f t="shared" si="86"/>
        <v>21025.378000000004</v>
      </c>
      <c r="BA201" s="76">
        <f t="shared" ref="BA201:BA264" si="93">+T201-AZ201</f>
        <v>19668.902000000002</v>
      </c>
    </row>
    <row r="202" spans="1:53" s="86" customFormat="1" x14ac:dyDescent="0.25">
      <c r="A202" s="64">
        <v>2</v>
      </c>
      <c r="B202" s="94" t="s">
        <v>142</v>
      </c>
      <c r="C202" s="100">
        <v>37</v>
      </c>
      <c r="D202" s="94" t="s">
        <v>57</v>
      </c>
      <c r="E202" s="95" t="s">
        <v>205</v>
      </c>
      <c r="F202" s="95" t="s">
        <v>206</v>
      </c>
      <c r="G202" s="94" t="s">
        <v>207</v>
      </c>
      <c r="H202" s="95" t="s">
        <v>60</v>
      </c>
      <c r="I202" s="68"/>
      <c r="J202" s="68"/>
      <c r="K202" s="68">
        <v>43139</v>
      </c>
      <c r="L202" s="68">
        <v>42398</v>
      </c>
      <c r="M202" s="68">
        <v>45320</v>
      </c>
      <c r="N202" s="68">
        <v>43313</v>
      </c>
      <c r="O202" s="149">
        <v>1</v>
      </c>
      <c r="P202" s="68"/>
      <c r="Q202" s="68" t="s">
        <v>270</v>
      </c>
      <c r="R202" s="69">
        <f t="shared" si="74"/>
        <v>0</v>
      </c>
      <c r="S202" s="95">
        <v>60</v>
      </c>
      <c r="T202" s="96">
        <v>40694.280000000006</v>
      </c>
      <c r="U202" s="70">
        <v>2</v>
      </c>
      <c r="V202" s="70">
        <v>2019</v>
      </c>
      <c r="W202" s="69">
        <v>0</v>
      </c>
      <c r="X202" s="69">
        <v>0</v>
      </c>
      <c r="Y202" s="69">
        <f t="shared" si="75"/>
        <v>60</v>
      </c>
      <c r="Z202" s="69">
        <f t="shared" si="87"/>
        <v>23</v>
      </c>
      <c r="AA202" s="69">
        <f t="shared" si="88"/>
        <v>37</v>
      </c>
      <c r="AB202" s="69">
        <f t="shared" si="79"/>
        <v>27</v>
      </c>
      <c r="AC202" s="69">
        <f t="shared" ref="AC202:AC265" si="94">+Y202-AB202</f>
        <v>33</v>
      </c>
      <c r="AD202" s="69">
        <f t="shared" si="76"/>
        <v>678.23800000000006</v>
      </c>
      <c r="AE202" s="72">
        <v>0</v>
      </c>
      <c r="AF202" s="73">
        <f t="shared" si="80"/>
        <v>0</v>
      </c>
      <c r="AG202" s="73">
        <f t="shared" si="81"/>
        <v>0</v>
      </c>
      <c r="AH202" s="72">
        <f t="shared" si="82"/>
        <v>40694.280000000006</v>
      </c>
      <c r="AI202" s="74">
        <f t="shared" si="89"/>
        <v>7460.6180000000004</v>
      </c>
      <c r="AJ202" s="90">
        <f t="shared" si="83"/>
        <v>7460.6180000000004</v>
      </c>
      <c r="AK202" s="76">
        <f t="shared" si="84"/>
        <v>33233.662000000004</v>
      </c>
      <c r="AL202" s="79"/>
      <c r="AM202" s="97">
        <f t="shared" si="77"/>
        <v>8138.8560000000007</v>
      </c>
      <c r="AN202" s="97">
        <f t="shared" si="78"/>
        <v>8138.8560000000007</v>
      </c>
      <c r="AO202" s="97">
        <f t="shared" si="78"/>
        <v>8138.8560000000007</v>
      </c>
      <c r="AP202" s="97">
        <f t="shared" si="78"/>
        <v>8138.8560000000007</v>
      </c>
      <c r="AQ202" s="86">
        <f t="shared" si="73"/>
        <v>678.23800000000006</v>
      </c>
      <c r="AV202" s="81">
        <f t="shared" si="90"/>
        <v>8138.8560000000007</v>
      </c>
      <c r="AW202" s="75">
        <f t="shared" si="91"/>
        <v>15599.474000000002</v>
      </c>
      <c r="AX202" s="76">
        <f t="shared" si="92"/>
        <v>25094.806000000004</v>
      </c>
      <c r="AY202" s="81">
        <f t="shared" si="85"/>
        <v>5425.9040000000005</v>
      </c>
      <c r="AZ202" s="77">
        <f t="shared" si="86"/>
        <v>21025.378000000004</v>
      </c>
      <c r="BA202" s="76">
        <f t="shared" si="93"/>
        <v>19668.902000000002</v>
      </c>
    </row>
    <row r="203" spans="1:53" s="86" customFormat="1" x14ac:dyDescent="0.25">
      <c r="A203" s="64">
        <v>2</v>
      </c>
      <c r="B203" s="94" t="s">
        <v>142</v>
      </c>
      <c r="C203" s="100">
        <v>37</v>
      </c>
      <c r="D203" s="94" t="s">
        <v>57</v>
      </c>
      <c r="E203" s="95" t="s">
        <v>205</v>
      </c>
      <c r="F203" s="95" t="s">
        <v>206</v>
      </c>
      <c r="G203" s="94" t="s">
        <v>207</v>
      </c>
      <c r="H203" s="95" t="s">
        <v>60</v>
      </c>
      <c r="I203" s="68"/>
      <c r="J203" s="68"/>
      <c r="K203" s="68">
        <v>43139</v>
      </c>
      <c r="L203" s="68">
        <v>42398</v>
      </c>
      <c r="M203" s="68">
        <v>45320</v>
      </c>
      <c r="N203" s="68">
        <v>43313</v>
      </c>
      <c r="O203" s="149">
        <v>1</v>
      </c>
      <c r="P203" s="68"/>
      <c r="Q203" s="68" t="s">
        <v>270</v>
      </c>
      <c r="R203" s="69">
        <f t="shared" si="74"/>
        <v>0</v>
      </c>
      <c r="S203" s="95">
        <v>60</v>
      </c>
      <c r="T203" s="96">
        <v>40694.280000000006</v>
      </c>
      <c r="U203" s="70">
        <v>2</v>
      </c>
      <c r="V203" s="70">
        <v>2019</v>
      </c>
      <c r="W203" s="69">
        <v>0</v>
      </c>
      <c r="X203" s="69">
        <v>0</v>
      </c>
      <c r="Y203" s="69">
        <f t="shared" si="75"/>
        <v>60</v>
      </c>
      <c r="Z203" s="69">
        <f t="shared" si="87"/>
        <v>23</v>
      </c>
      <c r="AA203" s="69">
        <f t="shared" si="88"/>
        <v>37</v>
      </c>
      <c r="AB203" s="69">
        <f t="shared" si="79"/>
        <v>27</v>
      </c>
      <c r="AC203" s="69">
        <f t="shared" si="94"/>
        <v>33</v>
      </c>
      <c r="AD203" s="69">
        <f t="shared" si="76"/>
        <v>678.23800000000006</v>
      </c>
      <c r="AE203" s="72">
        <v>0</v>
      </c>
      <c r="AF203" s="73">
        <f t="shared" si="80"/>
        <v>0</v>
      </c>
      <c r="AG203" s="73">
        <f t="shared" si="81"/>
        <v>0</v>
      </c>
      <c r="AH203" s="72">
        <f t="shared" si="82"/>
        <v>40694.280000000006</v>
      </c>
      <c r="AI203" s="74">
        <f t="shared" si="89"/>
        <v>7460.6180000000004</v>
      </c>
      <c r="AJ203" s="90">
        <f t="shared" si="83"/>
        <v>7460.6180000000004</v>
      </c>
      <c r="AK203" s="76">
        <f t="shared" si="84"/>
        <v>33233.662000000004</v>
      </c>
      <c r="AL203" s="79"/>
      <c r="AM203" s="97">
        <f t="shared" si="77"/>
        <v>8138.8560000000007</v>
      </c>
      <c r="AN203" s="97">
        <f t="shared" si="78"/>
        <v>8138.8560000000007</v>
      </c>
      <c r="AO203" s="97">
        <f t="shared" si="78"/>
        <v>8138.8560000000007</v>
      </c>
      <c r="AP203" s="97">
        <f t="shared" si="78"/>
        <v>8138.8560000000007</v>
      </c>
      <c r="AQ203" s="86">
        <f t="shared" si="73"/>
        <v>678.23800000000006</v>
      </c>
      <c r="AV203" s="81">
        <f t="shared" si="90"/>
        <v>8138.8560000000007</v>
      </c>
      <c r="AW203" s="75">
        <f t="shared" si="91"/>
        <v>15599.474000000002</v>
      </c>
      <c r="AX203" s="76">
        <f t="shared" si="92"/>
        <v>25094.806000000004</v>
      </c>
      <c r="AY203" s="81">
        <f t="shared" si="85"/>
        <v>5425.9040000000005</v>
      </c>
      <c r="AZ203" s="77">
        <f t="shared" si="86"/>
        <v>21025.378000000004</v>
      </c>
      <c r="BA203" s="76">
        <f t="shared" si="93"/>
        <v>19668.902000000002</v>
      </c>
    </row>
    <row r="204" spans="1:53" s="86" customFormat="1" x14ac:dyDescent="0.25">
      <c r="A204" s="64">
        <v>2</v>
      </c>
      <c r="B204" s="94" t="s">
        <v>142</v>
      </c>
      <c r="C204" s="100">
        <v>37</v>
      </c>
      <c r="D204" s="94" t="s">
        <v>57</v>
      </c>
      <c r="E204" s="95" t="s">
        <v>205</v>
      </c>
      <c r="F204" s="95" t="s">
        <v>206</v>
      </c>
      <c r="G204" s="94" t="s">
        <v>207</v>
      </c>
      <c r="H204" s="95" t="s">
        <v>60</v>
      </c>
      <c r="I204" s="68"/>
      <c r="J204" s="68"/>
      <c r="K204" s="68">
        <v>43139</v>
      </c>
      <c r="L204" s="68">
        <v>42398</v>
      </c>
      <c r="M204" s="68">
        <v>45320</v>
      </c>
      <c r="N204" s="68">
        <v>43313</v>
      </c>
      <c r="O204" s="149">
        <v>1</v>
      </c>
      <c r="P204" s="68"/>
      <c r="Q204" s="68" t="s">
        <v>270</v>
      </c>
      <c r="R204" s="69">
        <f t="shared" si="74"/>
        <v>0</v>
      </c>
      <c r="S204" s="95">
        <v>60</v>
      </c>
      <c r="T204" s="96">
        <v>40694.280000000006</v>
      </c>
      <c r="U204" s="70">
        <v>2</v>
      </c>
      <c r="V204" s="70">
        <v>2019</v>
      </c>
      <c r="W204" s="69">
        <v>0</v>
      </c>
      <c r="X204" s="69">
        <v>0</v>
      </c>
      <c r="Y204" s="69">
        <f t="shared" si="75"/>
        <v>60</v>
      </c>
      <c r="Z204" s="69">
        <f t="shared" si="87"/>
        <v>23</v>
      </c>
      <c r="AA204" s="69">
        <f t="shared" si="88"/>
        <v>37</v>
      </c>
      <c r="AB204" s="69">
        <f t="shared" si="79"/>
        <v>27</v>
      </c>
      <c r="AC204" s="69">
        <f t="shared" si="94"/>
        <v>33</v>
      </c>
      <c r="AD204" s="69">
        <f t="shared" si="76"/>
        <v>678.23800000000006</v>
      </c>
      <c r="AE204" s="72">
        <v>0</v>
      </c>
      <c r="AF204" s="73">
        <f t="shared" si="80"/>
        <v>0</v>
      </c>
      <c r="AG204" s="73">
        <f t="shared" si="81"/>
        <v>0</v>
      </c>
      <c r="AH204" s="72">
        <f t="shared" si="82"/>
        <v>40694.280000000006</v>
      </c>
      <c r="AI204" s="74">
        <f t="shared" si="89"/>
        <v>7460.6180000000004</v>
      </c>
      <c r="AJ204" s="90">
        <f t="shared" si="83"/>
        <v>7460.6180000000004</v>
      </c>
      <c r="AK204" s="76">
        <f t="shared" si="84"/>
        <v>33233.662000000004</v>
      </c>
      <c r="AL204" s="79"/>
      <c r="AM204" s="97">
        <f t="shared" si="77"/>
        <v>8138.8560000000007</v>
      </c>
      <c r="AN204" s="97">
        <f t="shared" si="78"/>
        <v>8138.8560000000007</v>
      </c>
      <c r="AO204" s="97">
        <f t="shared" si="78"/>
        <v>8138.8560000000007</v>
      </c>
      <c r="AP204" s="97">
        <f t="shared" si="78"/>
        <v>8138.8560000000007</v>
      </c>
      <c r="AQ204" s="86">
        <f t="shared" si="73"/>
        <v>678.23800000000006</v>
      </c>
      <c r="AV204" s="81">
        <f t="shared" si="90"/>
        <v>8138.8560000000007</v>
      </c>
      <c r="AW204" s="75">
        <f t="shared" si="91"/>
        <v>15599.474000000002</v>
      </c>
      <c r="AX204" s="76">
        <f t="shared" si="92"/>
        <v>25094.806000000004</v>
      </c>
      <c r="AY204" s="81">
        <f t="shared" si="85"/>
        <v>5425.9040000000005</v>
      </c>
      <c r="AZ204" s="77">
        <f t="shared" si="86"/>
        <v>21025.378000000004</v>
      </c>
      <c r="BA204" s="76">
        <f t="shared" si="93"/>
        <v>19668.902000000002</v>
      </c>
    </row>
    <row r="205" spans="1:53" s="86" customFormat="1" x14ac:dyDescent="0.25">
      <c r="A205" s="64">
        <v>2</v>
      </c>
      <c r="B205" s="94" t="s">
        <v>142</v>
      </c>
      <c r="C205" s="100">
        <v>37</v>
      </c>
      <c r="D205" s="94" t="s">
        <v>57</v>
      </c>
      <c r="E205" s="95" t="s">
        <v>205</v>
      </c>
      <c r="F205" s="95" t="s">
        <v>206</v>
      </c>
      <c r="G205" s="94" t="s">
        <v>207</v>
      </c>
      <c r="H205" s="95" t="s">
        <v>60</v>
      </c>
      <c r="I205" s="68"/>
      <c r="J205" s="68"/>
      <c r="K205" s="68">
        <v>43139</v>
      </c>
      <c r="L205" s="68">
        <v>42398</v>
      </c>
      <c r="M205" s="68">
        <v>45320</v>
      </c>
      <c r="N205" s="68">
        <v>43313</v>
      </c>
      <c r="O205" s="149">
        <v>1</v>
      </c>
      <c r="P205" s="68"/>
      <c r="Q205" s="68" t="s">
        <v>270</v>
      </c>
      <c r="R205" s="69">
        <f t="shared" si="74"/>
        <v>0</v>
      </c>
      <c r="S205" s="95">
        <v>60</v>
      </c>
      <c r="T205" s="96">
        <v>40694.280000000006</v>
      </c>
      <c r="U205" s="70">
        <v>2</v>
      </c>
      <c r="V205" s="70">
        <v>2019</v>
      </c>
      <c r="W205" s="69">
        <v>0</v>
      </c>
      <c r="X205" s="69">
        <v>0</v>
      </c>
      <c r="Y205" s="69">
        <f t="shared" si="75"/>
        <v>60</v>
      </c>
      <c r="Z205" s="69">
        <f t="shared" si="87"/>
        <v>23</v>
      </c>
      <c r="AA205" s="69">
        <f t="shared" si="88"/>
        <v>37</v>
      </c>
      <c r="AB205" s="69">
        <f t="shared" si="79"/>
        <v>27</v>
      </c>
      <c r="AC205" s="69">
        <f t="shared" si="94"/>
        <v>33</v>
      </c>
      <c r="AD205" s="69">
        <f t="shared" si="76"/>
        <v>678.23800000000006</v>
      </c>
      <c r="AE205" s="72">
        <v>0</v>
      </c>
      <c r="AF205" s="73">
        <f t="shared" si="80"/>
        <v>0</v>
      </c>
      <c r="AG205" s="73">
        <f t="shared" si="81"/>
        <v>0</v>
      </c>
      <c r="AH205" s="72">
        <f t="shared" si="82"/>
        <v>40694.280000000006</v>
      </c>
      <c r="AI205" s="74">
        <f t="shared" si="89"/>
        <v>7460.6180000000004</v>
      </c>
      <c r="AJ205" s="90">
        <f t="shared" si="83"/>
        <v>7460.6180000000004</v>
      </c>
      <c r="AK205" s="76">
        <f t="shared" si="84"/>
        <v>33233.662000000004</v>
      </c>
      <c r="AL205" s="79"/>
      <c r="AM205" s="97">
        <f t="shared" si="77"/>
        <v>8138.8560000000007</v>
      </c>
      <c r="AN205" s="97">
        <f t="shared" si="78"/>
        <v>8138.8560000000007</v>
      </c>
      <c r="AO205" s="97">
        <f t="shared" si="78"/>
        <v>8138.8560000000007</v>
      </c>
      <c r="AP205" s="97">
        <f t="shared" si="78"/>
        <v>8138.8560000000007</v>
      </c>
      <c r="AQ205" s="86">
        <f t="shared" ref="AQ205:AQ268" si="95">+AD205*1</f>
        <v>678.23800000000006</v>
      </c>
      <c r="AV205" s="81">
        <f t="shared" si="90"/>
        <v>8138.8560000000007</v>
      </c>
      <c r="AW205" s="75">
        <f t="shared" si="91"/>
        <v>15599.474000000002</v>
      </c>
      <c r="AX205" s="76">
        <f t="shared" si="92"/>
        <v>25094.806000000004</v>
      </c>
      <c r="AY205" s="81">
        <f t="shared" si="85"/>
        <v>5425.9040000000005</v>
      </c>
      <c r="AZ205" s="77">
        <f t="shared" si="86"/>
        <v>21025.378000000004</v>
      </c>
      <c r="BA205" s="76">
        <f t="shared" si="93"/>
        <v>19668.902000000002</v>
      </c>
    </row>
    <row r="206" spans="1:53" s="86" customFormat="1" x14ac:dyDescent="0.25">
      <c r="A206" s="64">
        <v>2</v>
      </c>
      <c r="B206" s="94" t="s">
        <v>142</v>
      </c>
      <c r="C206" s="100">
        <v>37</v>
      </c>
      <c r="D206" s="94" t="s">
        <v>57</v>
      </c>
      <c r="E206" s="95" t="s">
        <v>205</v>
      </c>
      <c r="F206" s="95" t="s">
        <v>206</v>
      </c>
      <c r="G206" s="94" t="s">
        <v>207</v>
      </c>
      <c r="H206" s="95" t="s">
        <v>60</v>
      </c>
      <c r="I206" s="68"/>
      <c r="J206" s="68"/>
      <c r="K206" s="68">
        <v>43139</v>
      </c>
      <c r="L206" s="68">
        <v>42398</v>
      </c>
      <c r="M206" s="68">
        <v>45320</v>
      </c>
      <c r="N206" s="68">
        <v>43313</v>
      </c>
      <c r="O206" s="149">
        <v>1</v>
      </c>
      <c r="P206" s="68"/>
      <c r="Q206" s="68" t="s">
        <v>270</v>
      </c>
      <c r="R206" s="69">
        <f t="shared" si="74"/>
        <v>0</v>
      </c>
      <c r="S206" s="95">
        <v>60</v>
      </c>
      <c r="T206" s="96">
        <v>40694.280000000006</v>
      </c>
      <c r="U206" s="70">
        <v>2</v>
      </c>
      <c r="V206" s="70">
        <v>2019</v>
      </c>
      <c r="W206" s="69">
        <v>0</v>
      </c>
      <c r="X206" s="69">
        <v>0</v>
      </c>
      <c r="Y206" s="69">
        <f t="shared" si="75"/>
        <v>60</v>
      </c>
      <c r="Z206" s="69">
        <f t="shared" si="87"/>
        <v>23</v>
      </c>
      <c r="AA206" s="69">
        <f t="shared" si="88"/>
        <v>37</v>
      </c>
      <c r="AB206" s="69">
        <f t="shared" si="79"/>
        <v>27</v>
      </c>
      <c r="AC206" s="69">
        <f t="shared" si="94"/>
        <v>33</v>
      </c>
      <c r="AD206" s="69">
        <f t="shared" si="76"/>
        <v>678.23800000000006</v>
      </c>
      <c r="AE206" s="72">
        <v>0</v>
      </c>
      <c r="AF206" s="73">
        <f t="shared" si="80"/>
        <v>0</v>
      </c>
      <c r="AG206" s="73">
        <f t="shared" si="81"/>
        <v>0</v>
      </c>
      <c r="AH206" s="72">
        <f t="shared" si="82"/>
        <v>40694.280000000006</v>
      </c>
      <c r="AI206" s="74">
        <f t="shared" si="89"/>
        <v>7460.6180000000004</v>
      </c>
      <c r="AJ206" s="90">
        <f t="shared" si="83"/>
        <v>7460.6180000000004</v>
      </c>
      <c r="AK206" s="76">
        <f t="shared" si="84"/>
        <v>33233.662000000004</v>
      </c>
      <c r="AL206" s="79"/>
      <c r="AM206" s="97">
        <f t="shared" si="77"/>
        <v>8138.8560000000007</v>
      </c>
      <c r="AN206" s="97">
        <f t="shared" si="78"/>
        <v>8138.8560000000007</v>
      </c>
      <c r="AO206" s="97">
        <f t="shared" si="78"/>
        <v>8138.8560000000007</v>
      </c>
      <c r="AP206" s="97">
        <f t="shared" si="78"/>
        <v>8138.8560000000007</v>
      </c>
      <c r="AQ206" s="86">
        <f t="shared" si="95"/>
        <v>678.23800000000006</v>
      </c>
      <c r="AV206" s="81">
        <f t="shared" si="90"/>
        <v>8138.8560000000007</v>
      </c>
      <c r="AW206" s="75">
        <f t="shared" si="91"/>
        <v>15599.474000000002</v>
      </c>
      <c r="AX206" s="76">
        <f t="shared" si="92"/>
        <v>25094.806000000004</v>
      </c>
      <c r="AY206" s="81">
        <f t="shared" si="85"/>
        <v>5425.9040000000005</v>
      </c>
      <c r="AZ206" s="77">
        <f t="shared" si="86"/>
        <v>21025.378000000004</v>
      </c>
      <c r="BA206" s="76">
        <f t="shared" si="93"/>
        <v>19668.902000000002</v>
      </c>
    </row>
    <row r="207" spans="1:53" s="86" customFormat="1" x14ac:dyDescent="0.25">
      <c r="A207" s="64">
        <v>2</v>
      </c>
      <c r="B207" s="94" t="s">
        <v>142</v>
      </c>
      <c r="C207" s="100">
        <v>37</v>
      </c>
      <c r="D207" s="94" t="s">
        <v>57</v>
      </c>
      <c r="E207" s="95" t="s">
        <v>205</v>
      </c>
      <c r="F207" s="95" t="s">
        <v>206</v>
      </c>
      <c r="G207" s="94" t="s">
        <v>207</v>
      </c>
      <c r="H207" s="95" t="s">
        <v>60</v>
      </c>
      <c r="I207" s="68"/>
      <c r="J207" s="68"/>
      <c r="K207" s="68">
        <v>43139</v>
      </c>
      <c r="L207" s="68">
        <v>42398</v>
      </c>
      <c r="M207" s="68">
        <v>45320</v>
      </c>
      <c r="N207" s="68">
        <v>43313</v>
      </c>
      <c r="O207" s="149">
        <v>1</v>
      </c>
      <c r="P207" s="68"/>
      <c r="Q207" s="68" t="s">
        <v>270</v>
      </c>
      <c r="R207" s="69">
        <f t="shared" si="74"/>
        <v>0</v>
      </c>
      <c r="S207" s="95">
        <v>60</v>
      </c>
      <c r="T207" s="96">
        <v>40694.280000000006</v>
      </c>
      <c r="U207" s="70">
        <v>2</v>
      </c>
      <c r="V207" s="70">
        <v>2019</v>
      </c>
      <c r="W207" s="69">
        <v>0</v>
      </c>
      <c r="X207" s="69">
        <v>0</v>
      </c>
      <c r="Y207" s="69">
        <f t="shared" si="75"/>
        <v>60</v>
      </c>
      <c r="Z207" s="69">
        <f t="shared" si="87"/>
        <v>23</v>
      </c>
      <c r="AA207" s="69">
        <f t="shared" si="88"/>
        <v>37</v>
      </c>
      <c r="AB207" s="69">
        <f t="shared" si="79"/>
        <v>27</v>
      </c>
      <c r="AC207" s="69">
        <f t="shared" si="94"/>
        <v>33</v>
      </c>
      <c r="AD207" s="69">
        <f t="shared" si="76"/>
        <v>678.23800000000006</v>
      </c>
      <c r="AE207" s="72">
        <v>0</v>
      </c>
      <c r="AF207" s="73">
        <f t="shared" si="80"/>
        <v>0</v>
      </c>
      <c r="AG207" s="73">
        <f t="shared" si="81"/>
        <v>0</v>
      </c>
      <c r="AH207" s="72">
        <f t="shared" si="82"/>
        <v>40694.280000000006</v>
      </c>
      <c r="AI207" s="74">
        <f t="shared" si="89"/>
        <v>7460.6180000000004</v>
      </c>
      <c r="AJ207" s="90">
        <f t="shared" si="83"/>
        <v>7460.6180000000004</v>
      </c>
      <c r="AK207" s="76">
        <f t="shared" si="84"/>
        <v>33233.662000000004</v>
      </c>
      <c r="AL207" s="79"/>
      <c r="AM207" s="97">
        <f t="shared" si="77"/>
        <v>8138.8560000000007</v>
      </c>
      <c r="AN207" s="97">
        <f t="shared" si="78"/>
        <v>8138.8560000000007</v>
      </c>
      <c r="AO207" s="97">
        <f t="shared" si="78"/>
        <v>8138.8560000000007</v>
      </c>
      <c r="AP207" s="97">
        <f t="shared" si="78"/>
        <v>8138.8560000000007</v>
      </c>
      <c r="AQ207" s="86">
        <f t="shared" si="95"/>
        <v>678.23800000000006</v>
      </c>
      <c r="AV207" s="81">
        <f t="shared" si="90"/>
        <v>8138.8560000000007</v>
      </c>
      <c r="AW207" s="75">
        <f t="shared" si="91"/>
        <v>15599.474000000002</v>
      </c>
      <c r="AX207" s="76">
        <f t="shared" si="92"/>
        <v>25094.806000000004</v>
      </c>
      <c r="AY207" s="81">
        <f t="shared" si="85"/>
        <v>5425.9040000000005</v>
      </c>
      <c r="AZ207" s="77">
        <f t="shared" si="86"/>
        <v>21025.378000000004</v>
      </c>
      <c r="BA207" s="76">
        <f t="shared" si="93"/>
        <v>19668.902000000002</v>
      </c>
    </row>
    <row r="208" spans="1:53" s="86" customFormat="1" x14ac:dyDescent="0.25">
      <c r="A208" s="64">
        <v>2</v>
      </c>
      <c r="B208" s="94" t="s">
        <v>142</v>
      </c>
      <c r="C208" s="100">
        <v>37</v>
      </c>
      <c r="D208" s="94" t="s">
        <v>57</v>
      </c>
      <c r="E208" s="95" t="s">
        <v>205</v>
      </c>
      <c r="F208" s="95" t="s">
        <v>206</v>
      </c>
      <c r="G208" s="94" t="s">
        <v>207</v>
      </c>
      <c r="H208" s="95" t="s">
        <v>60</v>
      </c>
      <c r="I208" s="68"/>
      <c r="J208" s="68"/>
      <c r="K208" s="68">
        <v>43139</v>
      </c>
      <c r="L208" s="68">
        <v>42398</v>
      </c>
      <c r="M208" s="68">
        <v>45320</v>
      </c>
      <c r="N208" s="68">
        <v>43313</v>
      </c>
      <c r="O208" s="149">
        <v>1</v>
      </c>
      <c r="P208" s="68"/>
      <c r="Q208" s="68" t="s">
        <v>270</v>
      </c>
      <c r="R208" s="69">
        <f t="shared" si="74"/>
        <v>0</v>
      </c>
      <c r="S208" s="95">
        <v>60</v>
      </c>
      <c r="T208" s="96">
        <v>40694.280000000006</v>
      </c>
      <c r="U208" s="70">
        <v>2</v>
      </c>
      <c r="V208" s="70">
        <v>2019</v>
      </c>
      <c r="W208" s="69">
        <v>0</v>
      </c>
      <c r="X208" s="69">
        <v>0</v>
      </c>
      <c r="Y208" s="69">
        <f t="shared" si="75"/>
        <v>60</v>
      </c>
      <c r="Z208" s="69">
        <f t="shared" si="87"/>
        <v>23</v>
      </c>
      <c r="AA208" s="69">
        <f t="shared" si="88"/>
        <v>37</v>
      </c>
      <c r="AB208" s="69">
        <f t="shared" si="79"/>
        <v>27</v>
      </c>
      <c r="AC208" s="69">
        <f t="shared" si="94"/>
        <v>33</v>
      </c>
      <c r="AD208" s="69">
        <f t="shared" si="76"/>
        <v>678.23800000000006</v>
      </c>
      <c r="AE208" s="72">
        <v>0</v>
      </c>
      <c r="AF208" s="73">
        <f t="shared" si="80"/>
        <v>0</v>
      </c>
      <c r="AG208" s="73">
        <f t="shared" si="81"/>
        <v>0</v>
      </c>
      <c r="AH208" s="72">
        <f t="shared" si="82"/>
        <v>40694.280000000006</v>
      </c>
      <c r="AI208" s="74">
        <f t="shared" si="89"/>
        <v>7460.6180000000004</v>
      </c>
      <c r="AJ208" s="90">
        <f t="shared" si="83"/>
        <v>7460.6180000000004</v>
      </c>
      <c r="AK208" s="76">
        <f t="shared" si="84"/>
        <v>33233.662000000004</v>
      </c>
      <c r="AL208" s="79"/>
      <c r="AM208" s="97">
        <f t="shared" si="77"/>
        <v>8138.8560000000007</v>
      </c>
      <c r="AN208" s="97">
        <f t="shared" si="78"/>
        <v>8138.8560000000007</v>
      </c>
      <c r="AO208" s="97">
        <f t="shared" si="78"/>
        <v>8138.8560000000007</v>
      </c>
      <c r="AP208" s="97">
        <f t="shared" si="78"/>
        <v>8138.8560000000007</v>
      </c>
      <c r="AQ208" s="86">
        <f t="shared" si="95"/>
        <v>678.23800000000006</v>
      </c>
      <c r="AV208" s="81">
        <f t="shared" si="90"/>
        <v>8138.8560000000007</v>
      </c>
      <c r="AW208" s="75">
        <f t="shared" si="91"/>
        <v>15599.474000000002</v>
      </c>
      <c r="AX208" s="76">
        <f t="shared" si="92"/>
        <v>25094.806000000004</v>
      </c>
      <c r="AY208" s="81">
        <f t="shared" si="85"/>
        <v>5425.9040000000005</v>
      </c>
      <c r="AZ208" s="77">
        <f t="shared" si="86"/>
        <v>21025.378000000004</v>
      </c>
      <c r="BA208" s="76">
        <f t="shared" si="93"/>
        <v>19668.902000000002</v>
      </c>
    </row>
    <row r="209" spans="1:53" s="86" customFormat="1" x14ac:dyDescent="0.25">
      <c r="A209" s="64">
        <v>2</v>
      </c>
      <c r="B209" s="94" t="s">
        <v>142</v>
      </c>
      <c r="C209" s="100">
        <v>37</v>
      </c>
      <c r="D209" s="94" t="s">
        <v>57</v>
      </c>
      <c r="E209" s="95" t="s">
        <v>205</v>
      </c>
      <c r="F209" s="95" t="s">
        <v>206</v>
      </c>
      <c r="G209" s="94" t="s">
        <v>207</v>
      </c>
      <c r="H209" s="95" t="s">
        <v>60</v>
      </c>
      <c r="I209" s="68"/>
      <c r="J209" s="68"/>
      <c r="K209" s="68">
        <v>43139</v>
      </c>
      <c r="L209" s="68">
        <v>42398</v>
      </c>
      <c r="M209" s="68">
        <v>45320</v>
      </c>
      <c r="N209" s="68">
        <v>43313</v>
      </c>
      <c r="O209" s="149">
        <v>1</v>
      </c>
      <c r="P209" s="68"/>
      <c r="Q209" s="68" t="s">
        <v>270</v>
      </c>
      <c r="R209" s="69">
        <f t="shared" si="74"/>
        <v>0</v>
      </c>
      <c r="S209" s="95">
        <v>60</v>
      </c>
      <c r="T209" s="96">
        <v>40694.280000000006</v>
      </c>
      <c r="U209" s="70">
        <v>2</v>
      </c>
      <c r="V209" s="70">
        <v>2019</v>
      </c>
      <c r="W209" s="69">
        <v>0</v>
      </c>
      <c r="X209" s="69">
        <v>0</v>
      </c>
      <c r="Y209" s="69">
        <f t="shared" si="75"/>
        <v>60</v>
      </c>
      <c r="Z209" s="69">
        <f t="shared" si="87"/>
        <v>23</v>
      </c>
      <c r="AA209" s="69">
        <f t="shared" si="88"/>
        <v>37</v>
      </c>
      <c r="AB209" s="69">
        <f t="shared" si="79"/>
        <v>27</v>
      </c>
      <c r="AC209" s="69">
        <f t="shared" si="94"/>
        <v>33</v>
      </c>
      <c r="AD209" s="69">
        <f t="shared" si="76"/>
        <v>678.23800000000006</v>
      </c>
      <c r="AE209" s="72">
        <v>0</v>
      </c>
      <c r="AF209" s="73">
        <f t="shared" si="80"/>
        <v>0</v>
      </c>
      <c r="AG209" s="73">
        <f t="shared" si="81"/>
        <v>0</v>
      </c>
      <c r="AH209" s="72">
        <f t="shared" si="82"/>
        <v>40694.280000000006</v>
      </c>
      <c r="AI209" s="74">
        <f t="shared" si="89"/>
        <v>7460.6180000000004</v>
      </c>
      <c r="AJ209" s="90">
        <f t="shared" si="83"/>
        <v>7460.6180000000004</v>
      </c>
      <c r="AK209" s="76">
        <f t="shared" si="84"/>
        <v>33233.662000000004</v>
      </c>
      <c r="AL209" s="79"/>
      <c r="AM209" s="97">
        <f t="shared" si="77"/>
        <v>8138.8560000000007</v>
      </c>
      <c r="AN209" s="97">
        <f t="shared" si="78"/>
        <v>8138.8560000000007</v>
      </c>
      <c r="AO209" s="97">
        <f t="shared" si="78"/>
        <v>8138.8560000000007</v>
      </c>
      <c r="AP209" s="97">
        <f t="shared" si="78"/>
        <v>8138.8560000000007</v>
      </c>
      <c r="AQ209" s="86">
        <f t="shared" si="95"/>
        <v>678.23800000000006</v>
      </c>
      <c r="AV209" s="81">
        <f t="shared" si="90"/>
        <v>8138.8560000000007</v>
      </c>
      <c r="AW209" s="75">
        <f t="shared" si="91"/>
        <v>15599.474000000002</v>
      </c>
      <c r="AX209" s="76">
        <f t="shared" si="92"/>
        <v>25094.806000000004</v>
      </c>
      <c r="AY209" s="81">
        <f t="shared" si="85"/>
        <v>5425.9040000000005</v>
      </c>
      <c r="AZ209" s="77">
        <f t="shared" si="86"/>
        <v>21025.378000000004</v>
      </c>
      <c r="BA209" s="76">
        <f t="shared" si="93"/>
        <v>19668.902000000002</v>
      </c>
    </row>
    <row r="210" spans="1:53" s="86" customFormat="1" x14ac:dyDescent="0.25">
      <c r="A210" s="64">
        <v>2</v>
      </c>
      <c r="B210" s="94" t="s">
        <v>142</v>
      </c>
      <c r="C210" s="100">
        <v>37</v>
      </c>
      <c r="D210" s="94" t="s">
        <v>57</v>
      </c>
      <c r="E210" s="95" t="s">
        <v>205</v>
      </c>
      <c r="F210" s="95" t="s">
        <v>206</v>
      </c>
      <c r="G210" s="94" t="s">
        <v>207</v>
      </c>
      <c r="H210" s="95" t="s">
        <v>60</v>
      </c>
      <c r="I210" s="68"/>
      <c r="J210" s="68"/>
      <c r="K210" s="68">
        <v>43139</v>
      </c>
      <c r="L210" s="68">
        <v>42398</v>
      </c>
      <c r="M210" s="68">
        <v>45320</v>
      </c>
      <c r="N210" s="68">
        <v>43313</v>
      </c>
      <c r="O210" s="149">
        <v>1</v>
      </c>
      <c r="P210" s="68"/>
      <c r="Q210" s="68" t="s">
        <v>270</v>
      </c>
      <c r="R210" s="69">
        <f t="shared" si="74"/>
        <v>0</v>
      </c>
      <c r="S210" s="95">
        <v>60</v>
      </c>
      <c r="T210" s="96">
        <v>40694.280000000006</v>
      </c>
      <c r="U210" s="70">
        <v>2</v>
      </c>
      <c r="V210" s="70">
        <v>2019</v>
      </c>
      <c r="W210" s="69">
        <v>0</v>
      </c>
      <c r="X210" s="69">
        <v>0</v>
      </c>
      <c r="Y210" s="69">
        <f t="shared" si="75"/>
        <v>60</v>
      </c>
      <c r="Z210" s="69">
        <f t="shared" si="87"/>
        <v>23</v>
      </c>
      <c r="AA210" s="69">
        <f t="shared" si="88"/>
        <v>37</v>
      </c>
      <c r="AB210" s="69">
        <f t="shared" si="79"/>
        <v>27</v>
      </c>
      <c r="AC210" s="69">
        <f t="shared" si="94"/>
        <v>33</v>
      </c>
      <c r="AD210" s="69">
        <f t="shared" si="76"/>
        <v>678.23800000000006</v>
      </c>
      <c r="AE210" s="72">
        <v>0</v>
      </c>
      <c r="AF210" s="73">
        <f t="shared" si="80"/>
        <v>0</v>
      </c>
      <c r="AG210" s="73">
        <f t="shared" si="81"/>
        <v>0</v>
      </c>
      <c r="AH210" s="72">
        <f t="shared" si="82"/>
        <v>40694.280000000006</v>
      </c>
      <c r="AI210" s="74">
        <f t="shared" si="89"/>
        <v>7460.6180000000004</v>
      </c>
      <c r="AJ210" s="90">
        <f t="shared" si="83"/>
        <v>7460.6180000000004</v>
      </c>
      <c r="AK210" s="76">
        <f t="shared" si="84"/>
        <v>33233.662000000004</v>
      </c>
      <c r="AL210" s="79"/>
      <c r="AM210" s="97">
        <f t="shared" si="77"/>
        <v>8138.8560000000007</v>
      </c>
      <c r="AN210" s="97">
        <f t="shared" si="78"/>
        <v>8138.8560000000007</v>
      </c>
      <c r="AO210" s="97">
        <f t="shared" si="78"/>
        <v>8138.8560000000007</v>
      </c>
      <c r="AP210" s="97">
        <f t="shared" si="78"/>
        <v>8138.8560000000007</v>
      </c>
      <c r="AQ210" s="86">
        <f t="shared" si="95"/>
        <v>678.23800000000006</v>
      </c>
      <c r="AV210" s="81">
        <f t="shared" si="90"/>
        <v>8138.8560000000007</v>
      </c>
      <c r="AW210" s="75">
        <f t="shared" si="91"/>
        <v>15599.474000000002</v>
      </c>
      <c r="AX210" s="76">
        <f t="shared" si="92"/>
        <v>25094.806000000004</v>
      </c>
      <c r="AY210" s="81">
        <f t="shared" si="85"/>
        <v>5425.9040000000005</v>
      </c>
      <c r="AZ210" s="77">
        <f t="shared" si="86"/>
        <v>21025.378000000004</v>
      </c>
      <c r="BA210" s="76">
        <f t="shared" si="93"/>
        <v>19668.902000000002</v>
      </c>
    </row>
    <row r="211" spans="1:53" s="86" customFormat="1" x14ac:dyDescent="0.25">
      <c r="A211" s="64">
        <v>2</v>
      </c>
      <c r="B211" s="94" t="s">
        <v>142</v>
      </c>
      <c r="C211" s="100">
        <v>37</v>
      </c>
      <c r="D211" s="94" t="s">
        <v>57</v>
      </c>
      <c r="E211" s="95" t="s">
        <v>205</v>
      </c>
      <c r="F211" s="95" t="s">
        <v>206</v>
      </c>
      <c r="G211" s="94" t="s">
        <v>207</v>
      </c>
      <c r="H211" s="95" t="s">
        <v>60</v>
      </c>
      <c r="I211" s="68"/>
      <c r="J211" s="68"/>
      <c r="K211" s="68">
        <v>43139</v>
      </c>
      <c r="L211" s="68">
        <v>42398</v>
      </c>
      <c r="M211" s="68">
        <v>45320</v>
      </c>
      <c r="N211" s="68">
        <v>43313</v>
      </c>
      <c r="O211" s="149">
        <v>1</v>
      </c>
      <c r="P211" s="68"/>
      <c r="Q211" s="68" t="s">
        <v>270</v>
      </c>
      <c r="R211" s="69">
        <f t="shared" si="74"/>
        <v>0</v>
      </c>
      <c r="S211" s="95">
        <v>60</v>
      </c>
      <c r="T211" s="96">
        <v>40694.280000000006</v>
      </c>
      <c r="U211" s="70">
        <v>2</v>
      </c>
      <c r="V211" s="70">
        <v>2019</v>
      </c>
      <c r="W211" s="69">
        <v>0</v>
      </c>
      <c r="X211" s="69">
        <v>0</v>
      </c>
      <c r="Y211" s="69">
        <f t="shared" si="75"/>
        <v>60</v>
      </c>
      <c r="Z211" s="69">
        <f t="shared" si="87"/>
        <v>23</v>
      </c>
      <c r="AA211" s="69">
        <f t="shared" si="88"/>
        <v>37</v>
      </c>
      <c r="AB211" s="69">
        <f t="shared" si="79"/>
        <v>27</v>
      </c>
      <c r="AC211" s="69">
        <f t="shared" si="94"/>
        <v>33</v>
      </c>
      <c r="AD211" s="69">
        <f t="shared" si="76"/>
        <v>678.23800000000006</v>
      </c>
      <c r="AE211" s="72">
        <v>0</v>
      </c>
      <c r="AF211" s="73">
        <f t="shared" si="80"/>
        <v>0</v>
      </c>
      <c r="AG211" s="73">
        <f t="shared" si="81"/>
        <v>0</v>
      </c>
      <c r="AH211" s="72">
        <f t="shared" si="82"/>
        <v>40694.280000000006</v>
      </c>
      <c r="AI211" s="74">
        <f t="shared" si="89"/>
        <v>7460.6180000000004</v>
      </c>
      <c r="AJ211" s="90">
        <f t="shared" si="83"/>
        <v>7460.6180000000004</v>
      </c>
      <c r="AK211" s="76">
        <f t="shared" si="84"/>
        <v>33233.662000000004</v>
      </c>
      <c r="AL211" s="79"/>
      <c r="AM211" s="97">
        <f t="shared" si="77"/>
        <v>8138.8560000000007</v>
      </c>
      <c r="AN211" s="97">
        <f t="shared" si="78"/>
        <v>8138.8560000000007</v>
      </c>
      <c r="AO211" s="97">
        <f t="shared" si="78"/>
        <v>8138.8560000000007</v>
      </c>
      <c r="AP211" s="97">
        <f t="shared" si="78"/>
        <v>8138.8560000000007</v>
      </c>
      <c r="AQ211" s="86">
        <f t="shared" si="95"/>
        <v>678.23800000000006</v>
      </c>
      <c r="AV211" s="81">
        <f t="shared" si="90"/>
        <v>8138.8560000000007</v>
      </c>
      <c r="AW211" s="75">
        <f t="shared" si="91"/>
        <v>15599.474000000002</v>
      </c>
      <c r="AX211" s="76">
        <f t="shared" si="92"/>
        <v>25094.806000000004</v>
      </c>
      <c r="AY211" s="81">
        <f t="shared" si="85"/>
        <v>5425.9040000000005</v>
      </c>
      <c r="AZ211" s="77">
        <f t="shared" si="86"/>
        <v>21025.378000000004</v>
      </c>
      <c r="BA211" s="76">
        <f t="shared" si="93"/>
        <v>19668.902000000002</v>
      </c>
    </row>
    <row r="212" spans="1:53" s="86" customFormat="1" x14ac:dyDescent="0.25">
      <c r="A212" s="64">
        <v>2</v>
      </c>
      <c r="B212" s="94" t="s">
        <v>142</v>
      </c>
      <c r="C212" s="100">
        <v>37</v>
      </c>
      <c r="D212" s="94" t="s">
        <v>57</v>
      </c>
      <c r="E212" s="95" t="s">
        <v>205</v>
      </c>
      <c r="F212" s="95" t="s">
        <v>206</v>
      </c>
      <c r="G212" s="94" t="s">
        <v>207</v>
      </c>
      <c r="H212" s="95" t="s">
        <v>60</v>
      </c>
      <c r="I212" s="68"/>
      <c r="J212" s="68"/>
      <c r="K212" s="68">
        <v>43139</v>
      </c>
      <c r="L212" s="68">
        <v>42398</v>
      </c>
      <c r="M212" s="68">
        <v>45320</v>
      </c>
      <c r="N212" s="68">
        <v>43313</v>
      </c>
      <c r="O212" s="149">
        <v>1</v>
      </c>
      <c r="P212" s="68"/>
      <c r="Q212" s="68" t="s">
        <v>270</v>
      </c>
      <c r="R212" s="69">
        <f t="shared" si="74"/>
        <v>0</v>
      </c>
      <c r="S212" s="95">
        <v>60</v>
      </c>
      <c r="T212" s="96">
        <v>40694.280000000006</v>
      </c>
      <c r="U212" s="70">
        <v>2</v>
      </c>
      <c r="V212" s="70">
        <v>2019</v>
      </c>
      <c r="W212" s="69">
        <v>0</v>
      </c>
      <c r="X212" s="69">
        <v>0</v>
      </c>
      <c r="Y212" s="69">
        <f t="shared" si="75"/>
        <v>60</v>
      </c>
      <c r="Z212" s="69">
        <f t="shared" si="87"/>
        <v>23</v>
      </c>
      <c r="AA212" s="69">
        <f t="shared" si="88"/>
        <v>37</v>
      </c>
      <c r="AB212" s="69">
        <f t="shared" si="79"/>
        <v>27</v>
      </c>
      <c r="AC212" s="69">
        <f t="shared" si="94"/>
        <v>33</v>
      </c>
      <c r="AD212" s="69">
        <f t="shared" si="76"/>
        <v>678.23800000000006</v>
      </c>
      <c r="AE212" s="72">
        <v>0</v>
      </c>
      <c r="AF212" s="73">
        <f t="shared" si="80"/>
        <v>0</v>
      </c>
      <c r="AG212" s="73">
        <f t="shared" si="81"/>
        <v>0</v>
      </c>
      <c r="AH212" s="72">
        <f t="shared" si="82"/>
        <v>40694.280000000006</v>
      </c>
      <c r="AI212" s="74">
        <f t="shared" si="89"/>
        <v>7460.6180000000004</v>
      </c>
      <c r="AJ212" s="90">
        <f t="shared" si="83"/>
        <v>7460.6180000000004</v>
      </c>
      <c r="AK212" s="76">
        <f t="shared" si="84"/>
        <v>33233.662000000004</v>
      </c>
      <c r="AL212" s="79"/>
      <c r="AM212" s="97">
        <f t="shared" si="77"/>
        <v>8138.8560000000007</v>
      </c>
      <c r="AN212" s="97">
        <f t="shared" si="78"/>
        <v>8138.8560000000007</v>
      </c>
      <c r="AO212" s="97">
        <f t="shared" si="78"/>
        <v>8138.8560000000007</v>
      </c>
      <c r="AP212" s="97">
        <f t="shared" si="78"/>
        <v>8138.8560000000007</v>
      </c>
      <c r="AQ212" s="86">
        <f t="shared" si="95"/>
        <v>678.23800000000006</v>
      </c>
      <c r="AV212" s="81">
        <f t="shared" si="90"/>
        <v>8138.8560000000007</v>
      </c>
      <c r="AW212" s="75">
        <f t="shared" si="91"/>
        <v>15599.474000000002</v>
      </c>
      <c r="AX212" s="76">
        <f t="shared" si="92"/>
        <v>25094.806000000004</v>
      </c>
      <c r="AY212" s="81">
        <f t="shared" si="85"/>
        <v>5425.9040000000005</v>
      </c>
      <c r="AZ212" s="77">
        <f t="shared" si="86"/>
        <v>21025.378000000004</v>
      </c>
      <c r="BA212" s="76">
        <f t="shared" si="93"/>
        <v>19668.902000000002</v>
      </c>
    </row>
    <row r="213" spans="1:53" s="86" customFormat="1" x14ac:dyDescent="0.25">
      <c r="A213" s="64">
        <v>2</v>
      </c>
      <c r="B213" s="94" t="s">
        <v>142</v>
      </c>
      <c r="C213" s="100">
        <v>37</v>
      </c>
      <c r="D213" s="94" t="s">
        <v>57</v>
      </c>
      <c r="E213" s="95" t="s">
        <v>205</v>
      </c>
      <c r="F213" s="95" t="s">
        <v>206</v>
      </c>
      <c r="G213" s="94" t="s">
        <v>207</v>
      </c>
      <c r="H213" s="95" t="s">
        <v>60</v>
      </c>
      <c r="I213" s="68"/>
      <c r="J213" s="68"/>
      <c r="K213" s="68">
        <v>43139</v>
      </c>
      <c r="L213" s="68">
        <v>42398</v>
      </c>
      <c r="M213" s="68">
        <v>45320</v>
      </c>
      <c r="N213" s="68">
        <v>43313</v>
      </c>
      <c r="O213" s="149">
        <v>1</v>
      </c>
      <c r="P213" s="68"/>
      <c r="Q213" s="68" t="s">
        <v>270</v>
      </c>
      <c r="R213" s="69">
        <f t="shared" si="74"/>
        <v>0</v>
      </c>
      <c r="S213" s="95">
        <v>60</v>
      </c>
      <c r="T213" s="96">
        <v>40694.280000000006</v>
      </c>
      <c r="U213" s="70">
        <v>2</v>
      </c>
      <c r="V213" s="70">
        <v>2019</v>
      </c>
      <c r="W213" s="69">
        <v>0</v>
      </c>
      <c r="X213" s="69">
        <v>0</v>
      </c>
      <c r="Y213" s="69">
        <f t="shared" si="75"/>
        <v>60</v>
      </c>
      <c r="Z213" s="69">
        <f t="shared" si="87"/>
        <v>23</v>
      </c>
      <c r="AA213" s="69">
        <f t="shared" si="88"/>
        <v>37</v>
      </c>
      <c r="AB213" s="69">
        <f t="shared" si="79"/>
        <v>27</v>
      </c>
      <c r="AC213" s="69">
        <f t="shared" si="94"/>
        <v>33</v>
      </c>
      <c r="AD213" s="69">
        <f t="shared" si="76"/>
        <v>678.23800000000006</v>
      </c>
      <c r="AE213" s="72">
        <v>0</v>
      </c>
      <c r="AF213" s="73">
        <f t="shared" si="80"/>
        <v>0</v>
      </c>
      <c r="AG213" s="73">
        <f t="shared" si="81"/>
        <v>0</v>
      </c>
      <c r="AH213" s="72">
        <f t="shared" si="82"/>
        <v>40694.280000000006</v>
      </c>
      <c r="AI213" s="74">
        <f t="shared" si="89"/>
        <v>7460.6180000000004</v>
      </c>
      <c r="AJ213" s="90">
        <f t="shared" si="83"/>
        <v>7460.6180000000004</v>
      </c>
      <c r="AK213" s="76">
        <f t="shared" si="84"/>
        <v>33233.662000000004</v>
      </c>
      <c r="AL213" s="79"/>
      <c r="AM213" s="97">
        <f t="shared" si="77"/>
        <v>8138.8560000000007</v>
      </c>
      <c r="AN213" s="97">
        <f t="shared" si="78"/>
        <v>8138.8560000000007</v>
      </c>
      <c r="AO213" s="97">
        <f t="shared" si="78"/>
        <v>8138.8560000000007</v>
      </c>
      <c r="AP213" s="97">
        <f t="shared" si="78"/>
        <v>8138.8560000000007</v>
      </c>
      <c r="AQ213" s="86">
        <f t="shared" si="95"/>
        <v>678.23800000000006</v>
      </c>
      <c r="AV213" s="81">
        <f t="shared" si="90"/>
        <v>8138.8560000000007</v>
      </c>
      <c r="AW213" s="75">
        <f t="shared" si="91"/>
        <v>15599.474000000002</v>
      </c>
      <c r="AX213" s="76">
        <f t="shared" si="92"/>
        <v>25094.806000000004</v>
      </c>
      <c r="AY213" s="81">
        <f t="shared" si="85"/>
        <v>5425.9040000000005</v>
      </c>
      <c r="AZ213" s="77">
        <f t="shared" si="86"/>
        <v>21025.378000000004</v>
      </c>
      <c r="BA213" s="76">
        <f t="shared" si="93"/>
        <v>19668.902000000002</v>
      </c>
    </row>
    <row r="214" spans="1:53" s="86" customFormat="1" x14ac:dyDescent="0.25">
      <c r="A214" s="64">
        <v>2</v>
      </c>
      <c r="B214" s="94" t="s">
        <v>142</v>
      </c>
      <c r="C214" s="100">
        <v>37</v>
      </c>
      <c r="D214" s="94" t="s">
        <v>57</v>
      </c>
      <c r="E214" s="95" t="s">
        <v>205</v>
      </c>
      <c r="F214" s="95" t="s">
        <v>206</v>
      </c>
      <c r="G214" s="94" t="s">
        <v>207</v>
      </c>
      <c r="H214" s="95" t="s">
        <v>60</v>
      </c>
      <c r="I214" s="68"/>
      <c r="J214" s="68"/>
      <c r="K214" s="68">
        <v>43139</v>
      </c>
      <c r="L214" s="68">
        <v>42398</v>
      </c>
      <c r="M214" s="68">
        <v>45320</v>
      </c>
      <c r="N214" s="68">
        <v>43313</v>
      </c>
      <c r="O214" s="149">
        <v>1</v>
      </c>
      <c r="P214" s="68"/>
      <c r="Q214" s="68" t="s">
        <v>270</v>
      </c>
      <c r="R214" s="69">
        <f t="shared" si="74"/>
        <v>0</v>
      </c>
      <c r="S214" s="95">
        <v>60</v>
      </c>
      <c r="T214" s="96">
        <v>40694.280000000006</v>
      </c>
      <c r="U214" s="70">
        <v>2</v>
      </c>
      <c r="V214" s="70">
        <v>2019</v>
      </c>
      <c r="W214" s="69">
        <v>0</v>
      </c>
      <c r="X214" s="69">
        <v>0</v>
      </c>
      <c r="Y214" s="69">
        <f t="shared" si="75"/>
        <v>60</v>
      </c>
      <c r="Z214" s="69">
        <f t="shared" si="87"/>
        <v>23</v>
      </c>
      <c r="AA214" s="69">
        <f t="shared" si="88"/>
        <v>37</v>
      </c>
      <c r="AB214" s="69">
        <f t="shared" si="79"/>
        <v>27</v>
      </c>
      <c r="AC214" s="69">
        <f t="shared" si="94"/>
        <v>33</v>
      </c>
      <c r="AD214" s="69">
        <f t="shared" si="76"/>
        <v>678.23800000000006</v>
      </c>
      <c r="AE214" s="72">
        <v>0</v>
      </c>
      <c r="AF214" s="73">
        <f t="shared" si="80"/>
        <v>0</v>
      </c>
      <c r="AG214" s="73">
        <f t="shared" si="81"/>
        <v>0</v>
      </c>
      <c r="AH214" s="72">
        <f t="shared" si="82"/>
        <v>40694.280000000006</v>
      </c>
      <c r="AI214" s="74">
        <f t="shared" si="89"/>
        <v>7460.6180000000004</v>
      </c>
      <c r="AJ214" s="90">
        <f t="shared" si="83"/>
        <v>7460.6180000000004</v>
      </c>
      <c r="AK214" s="76">
        <f t="shared" si="84"/>
        <v>33233.662000000004</v>
      </c>
      <c r="AL214" s="79"/>
      <c r="AM214" s="97">
        <f t="shared" si="77"/>
        <v>8138.8560000000007</v>
      </c>
      <c r="AN214" s="97">
        <f t="shared" si="78"/>
        <v>8138.8560000000007</v>
      </c>
      <c r="AO214" s="97">
        <f t="shared" si="78"/>
        <v>8138.8560000000007</v>
      </c>
      <c r="AP214" s="97">
        <f t="shared" si="78"/>
        <v>8138.8560000000007</v>
      </c>
      <c r="AQ214" s="86">
        <f t="shared" si="95"/>
        <v>678.23800000000006</v>
      </c>
      <c r="AV214" s="81">
        <f t="shared" si="90"/>
        <v>8138.8560000000007</v>
      </c>
      <c r="AW214" s="75">
        <f t="shared" si="91"/>
        <v>15599.474000000002</v>
      </c>
      <c r="AX214" s="76">
        <f t="shared" si="92"/>
        <v>25094.806000000004</v>
      </c>
      <c r="AY214" s="81">
        <f t="shared" si="85"/>
        <v>5425.9040000000005</v>
      </c>
      <c r="AZ214" s="77">
        <f t="shared" si="86"/>
        <v>21025.378000000004</v>
      </c>
      <c r="BA214" s="76">
        <f t="shared" si="93"/>
        <v>19668.902000000002</v>
      </c>
    </row>
    <row r="215" spans="1:53" s="86" customFormat="1" x14ac:dyDescent="0.25">
      <c r="A215" s="64">
        <v>2</v>
      </c>
      <c r="B215" s="94" t="s">
        <v>142</v>
      </c>
      <c r="C215" s="100">
        <v>37</v>
      </c>
      <c r="D215" s="94" t="s">
        <v>57</v>
      </c>
      <c r="E215" s="95" t="s">
        <v>205</v>
      </c>
      <c r="F215" s="95" t="s">
        <v>206</v>
      </c>
      <c r="G215" s="94" t="s">
        <v>207</v>
      </c>
      <c r="H215" s="95" t="s">
        <v>60</v>
      </c>
      <c r="I215" s="68"/>
      <c r="J215" s="68"/>
      <c r="K215" s="68">
        <v>43139</v>
      </c>
      <c r="L215" s="68">
        <v>42398</v>
      </c>
      <c r="M215" s="68">
        <v>45320</v>
      </c>
      <c r="N215" s="68">
        <v>43313</v>
      </c>
      <c r="O215" s="149">
        <v>1</v>
      </c>
      <c r="P215" s="68"/>
      <c r="Q215" s="68" t="s">
        <v>270</v>
      </c>
      <c r="R215" s="69">
        <f t="shared" si="74"/>
        <v>0</v>
      </c>
      <c r="S215" s="95">
        <v>60</v>
      </c>
      <c r="T215" s="96">
        <v>40694.280000000006</v>
      </c>
      <c r="U215" s="70">
        <v>2</v>
      </c>
      <c r="V215" s="70">
        <v>2019</v>
      </c>
      <c r="W215" s="69">
        <v>0</v>
      </c>
      <c r="X215" s="69">
        <v>0</v>
      </c>
      <c r="Y215" s="69">
        <f t="shared" si="75"/>
        <v>60</v>
      </c>
      <c r="Z215" s="69">
        <f t="shared" si="87"/>
        <v>23</v>
      </c>
      <c r="AA215" s="69">
        <f t="shared" si="88"/>
        <v>37</v>
      </c>
      <c r="AB215" s="69">
        <f t="shared" si="79"/>
        <v>27</v>
      </c>
      <c r="AC215" s="69">
        <f t="shared" si="94"/>
        <v>33</v>
      </c>
      <c r="AD215" s="69">
        <f t="shared" si="76"/>
        <v>678.23800000000006</v>
      </c>
      <c r="AE215" s="72">
        <v>0</v>
      </c>
      <c r="AF215" s="73">
        <f t="shared" si="80"/>
        <v>0</v>
      </c>
      <c r="AG215" s="73">
        <f t="shared" si="81"/>
        <v>0</v>
      </c>
      <c r="AH215" s="72">
        <f t="shared" si="82"/>
        <v>40694.280000000006</v>
      </c>
      <c r="AI215" s="74">
        <f t="shared" si="89"/>
        <v>7460.6180000000004</v>
      </c>
      <c r="AJ215" s="90">
        <f t="shared" si="83"/>
        <v>7460.6180000000004</v>
      </c>
      <c r="AK215" s="76">
        <f t="shared" si="84"/>
        <v>33233.662000000004</v>
      </c>
      <c r="AL215" s="79"/>
      <c r="AM215" s="97">
        <f t="shared" si="77"/>
        <v>8138.8560000000007</v>
      </c>
      <c r="AN215" s="97">
        <f t="shared" si="78"/>
        <v>8138.8560000000007</v>
      </c>
      <c r="AO215" s="97">
        <f t="shared" si="78"/>
        <v>8138.8560000000007</v>
      </c>
      <c r="AP215" s="97">
        <f t="shared" si="78"/>
        <v>8138.8560000000007</v>
      </c>
      <c r="AQ215" s="86">
        <f t="shared" si="95"/>
        <v>678.23800000000006</v>
      </c>
      <c r="AV215" s="81">
        <f t="shared" si="90"/>
        <v>8138.8560000000007</v>
      </c>
      <c r="AW215" s="75">
        <f t="shared" si="91"/>
        <v>15599.474000000002</v>
      </c>
      <c r="AX215" s="76">
        <f t="shared" si="92"/>
        <v>25094.806000000004</v>
      </c>
      <c r="AY215" s="81">
        <f t="shared" si="85"/>
        <v>5425.9040000000005</v>
      </c>
      <c r="AZ215" s="77">
        <f t="shared" si="86"/>
        <v>21025.378000000004</v>
      </c>
      <c r="BA215" s="76">
        <f t="shared" si="93"/>
        <v>19668.902000000002</v>
      </c>
    </row>
    <row r="216" spans="1:53" s="86" customFormat="1" x14ac:dyDescent="0.25">
      <c r="A216" s="64">
        <v>2</v>
      </c>
      <c r="B216" s="94" t="s">
        <v>142</v>
      </c>
      <c r="C216" s="94">
        <v>31</v>
      </c>
      <c r="D216" s="94" t="s">
        <v>57</v>
      </c>
      <c r="E216" s="95" t="s">
        <v>208</v>
      </c>
      <c r="F216" s="95" t="s">
        <v>209</v>
      </c>
      <c r="G216" s="94">
        <v>58023</v>
      </c>
      <c r="H216" s="95" t="s">
        <v>60</v>
      </c>
      <c r="I216" s="95" t="s">
        <v>145</v>
      </c>
      <c r="J216" s="95"/>
      <c r="K216" s="68">
        <v>43178</v>
      </c>
      <c r="L216" s="68">
        <v>42398</v>
      </c>
      <c r="M216" s="68">
        <v>45320</v>
      </c>
      <c r="N216" s="68">
        <v>43313</v>
      </c>
      <c r="O216" s="149">
        <v>1</v>
      </c>
      <c r="P216" s="68"/>
      <c r="Q216" s="68" t="s">
        <v>270</v>
      </c>
      <c r="R216" s="69">
        <f t="shared" si="74"/>
        <v>0</v>
      </c>
      <c r="S216" s="95">
        <v>60</v>
      </c>
      <c r="T216" s="96">
        <v>826891</v>
      </c>
      <c r="U216" s="70">
        <v>2</v>
      </c>
      <c r="V216" s="70">
        <v>2019</v>
      </c>
      <c r="W216" s="69">
        <v>0</v>
      </c>
      <c r="X216" s="69">
        <v>0</v>
      </c>
      <c r="Y216" s="69">
        <f t="shared" si="75"/>
        <v>60</v>
      </c>
      <c r="Z216" s="69">
        <f t="shared" si="87"/>
        <v>23</v>
      </c>
      <c r="AA216" s="69">
        <f t="shared" si="88"/>
        <v>37</v>
      </c>
      <c r="AB216" s="69">
        <f t="shared" si="79"/>
        <v>27</v>
      </c>
      <c r="AC216" s="69">
        <f t="shared" si="94"/>
        <v>33</v>
      </c>
      <c r="AD216" s="69">
        <f t="shared" si="76"/>
        <v>13781.516666666666</v>
      </c>
      <c r="AE216" s="72">
        <v>0</v>
      </c>
      <c r="AF216" s="73">
        <f t="shared" si="80"/>
        <v>0</v>
      </c>
      <c r="AG216" s="73">
        <f t="shared" si="81"/>
        <v>0</v>
      </c>
      <c r="AH216" s="72">
        <f t="shared" si="82"/>
        <v>826891</v>
      </c>
      <c r="AI216" s="74">
        <f t="shared" si="89"/>
        <v>151596.68333333332</v>
      </c>
      <c r="AJ216" s="90">
        <f t="shared" si="83"/>
        <v>151596.68333333332</v>
      </c>
      <c r="AK216" s="76">
        <f t="shared" si="84"/>
        <v>675294.31666666665</v>
      </c>
      <c r="AL216" s="79"/>
      <c r="AM216" s="97">
        <f t="shared" si="77"/>
        <v>165378.20000000001</v>
      </c>
      <c r="AN216" s="97">
        <f t="shared" si="78"/>
        <v>165378.20000000001</v>
      </c>
      <c r="AO216" s="97">
        <f t="shared" si="78"/>
        <v>165378.20000000001</v>
      </c>
      <c r="AP216" s="97">
        <f t="shared" si="78"/>
        <v>165378.20000000001</v>
      </c>
      <c r="AQ216" s="86">
        <f t="shared" si="95"/>
        <v>13781.516666666666</v>
      </c>
      <c r="AV216" s="81">
        <f t="shared" si="90"/>
        <v>165378.20000000001</v>
      </c>
      <c r="AW216" s="75">
        <f t="shared" si="91"/>
        <v>316974.8833333333</v>
      </c>
      <c r="AX216" s="76">
        <f t="shared" si="92"/>
        <v>509916.1166666667</v>
      </c>
      <c r="AY216" s="81">
        <f t="shared" si="85"/>
        <v>110252.13333333333</v>
      </c>
      <c r="AZ216" s="77">
        <f t="shared" si="86"/>
        <v>427227.0166666666</v>
      </c>
      <c r="BA216" s="76">
        <f t="shared" si="93"/>
        <v>399663.9833333334</v>
      </c>
    </row>
    <row r="217" spans="1:53" s="86" customFormat="1" x14ac:dyDescent="0.25">
      <c r="A217" s="64">
        <v>2</v>
      </c>
      <c r="B217" s="94" t="s">
        <v>142</v>
      </c>
      <c r="C217" s="94">
        <v>16</v>
      </c>
      <c r="D217" s="94" t="s">
        <v>57</v>
      </c>
      <c r="E217" s="95" t="s">
        <v>161</v>
      </c>
      <c r="F217" s="95" t="s">
        <v>160</v>
      </c>
      <c r="G217" s="94">
        <v>1029957</v>
      </c>
      <c r="H217" s="95" t="s">
        <v>60</v>
      </c>
      <c r="I217" s="95" t="s">
        <v>145</v>
      </c>
      <c r="J217" s="95"/>
      <c r="K217" s="68">
        <v>43186</v>
      </c>
      <c r="L217" s="68">
        <v>42398</v>
      </c>
      <c r="M217" s="68">
        <v>45320</v>
      </c>
      <c r="N217" s="68">
        <v>43313</v>
      </c>
      <c r="O217" s="149">
        <v>1</v>
      </c>
      <c r="P217" s="68"/>
      <c r="Q217" s="68" t="s">
        <v>270</v>
      </c>
      <c r="R217" s="69">
        <f t="shared" si="74"/>
        <v>0</v>
      </c>
      <c r="S217" s="95">
        <v>60</v>
      </c>
      <c r="T217" s="96">
        <v>217319</v>
      </c>
      <c r="U217" s="70">
        <v>2</v>
      </c>
      <c r="V217" s="70">
        <v>2019</v>
      </c>
      <c r="W217" s="69">
        <v>0</v>
      </c>
      <c r="X217" s="69">
        <v>0</v>
      </c>
      <c r="Y217" s="69">
        <f t="shared" si="75"/>
        <v>60</v>
      </c>
      <c r="Z217" s="69">
        <f t="shared" si="87"/>
        <v>23</v>
      </c>
      <c r="AA217" s="69">
        <f t="shared" si="88"/>
        <v>37</v>
      </c>
      <c r="AB217" s="69">
        <f t="shared" si="79"/>
        <v>27</v>
      </c>
      <c r="AC217" s="69">
        <f t="shared" si="94"/>
        <v>33</v>
      </c>
      <c r="AD217" s="69">
        <f t="shared" si="76"/>
        <v>3621.9833333333331</v>
      </c>
      <c r="AE217" s="72">
        <v>0</v>
      </c>
      <c r="AF217" s="73">
        <f t="shared" si="80"/>
        <v>0</v>
      </c>
      <c r="AG217" s="73">
        <f t="shared" si="81"/>
        <v>0</v>
      </c>
      <c r="AH217" s="72">
        <f t="shared" si="82"/>
        <v>217319</v>
      </c>
      <c r="AI217" s="74">
        <f t="shared" si="89"/>
        <v>39841.816666666666</v>
      </c>
      <c r="AJ217" s="90">
        <f t="shared" si="83"/>
        <v>39841.816666666666</v>
      </c>
      <c r="AK217" s="76">
        <f t="shared" si="84"/>
        <v>177477.18333333335</v>
      </c>
      <c r="AL217" s="79"/>
      <c r="AM217" s="97">
        <f t="shared" si="77"/>
        <v>43463.799999999996</v>
      </c>
      <c r="AN217" s="97">
        <f t="shared" si="78"/>
        <v>43463.799999999996</v>
      </c>
      <c r="AO217" s="97">
        <f t="shared" si="78"/>
        <v>43463.799999999996</v>
      </c>
      <c r="AP217" s="97">
        <f t="shared" si="78"/>
        <v>43463.799999999996</v>
      </c>
      <c r="AQ217" s="86">
        <f t="shared" si="95"/>
        <v>3621.9833333333331</v>
      </c>
      <c r="AV217" s="81">
        <f t="shared" si="90"/>
        <v>43463.799999999996</v>
      </c>
      <c r="AW217" s="75">
        <f t="shared" si="91"/>
        <v>83305.616666666669</v>
      </c>
      <c r="AX217" s="76">
        <f t="shared" si="92"/>
        <v>134013.38333333333</v>
      </c>
      <c r="AY217" s="81">
        <f t="shared" si="85"/>
        <v>28975.866666666665</v>
      </c>
      <c r="AZ217" s="77">
        <f t="shared" si="86"/>
        <v>112281.48333333334</v>
      </c>
      <c r="BA217" s="76">
        <f t="shared" si="93"/>
        <v>105037.51666666666</v>
      </c>
    </row>
    <row r="218" spans="1:53" s="86" customFormat="1" x14ac:dyDescent="0.25">
      <c r="A218" s="64">
        <v>2</v>
      </c>
      <c r="B218" s="94" t="s">
        <v>142</v>
      </c>
      <c r="C218" s="94">
        <v>28</v>
      </c>
      <c r="D218" s="94" t="s">
        <v>57</v>
      </c>
      <c r="E218" s="95" t="s">
        <v>210</v>
      </c>
      <c r="F218" s="95" t="s">
        <v>211</v>
      </c>
      <c r="G218" s="94">
        <v>42241</v>
      </c>
      <c r="H218" s="95" t="s">
        <v>60</v>
      </c>
      <c r="I218" s="95" t="s">
        <v>145</v>
      </c>
      <c r="J218" s="95"/>
      <c r="K218" s="68">
        <v>43188</v>
      </c>
      <c r="L218" s="68">
        <v>42398</v>
      </c>
      <c r="M218" s="68">
        <v>45320</v>
      </c>
      <c r="N218" s="68">
        <v>43313</v>
      </c>
      <c r="O218" s="149">
        <v>1</v>
      </c>
      <c r="P218" s="68"/>
      <c r="Q218" s="68" t="s">
        <v>270</v>
      </c>
      <c r="R218" s="69">
        <f t="shared" si="74"/>
        <v>0</v>
      </c>
      <c r="S218" s="95">
        <v>60</v>
      </c>
      <c r="T218" s="96">
        <v>46900</v>
      </c>
      <c r="U218" s="70">
        <v>2</v>
      </c>
      <c r="V218" s="70">
        <v>2019</v>
      </c>
      <c r="W218" s="69">
        <v>0</v>
      </c>
      <c r="X218" s="69">
        <v>0</v>
      </c>
      <c r="Y218" s="69">
        <f t="shared" si="75"/>
        <v>60</v>
      </c>
      <c r="Z218" s="69">
        <f t="shared" si="87"/>
        <v>23</v>
      </c>
      <c r="AA218" s="69">
        <f t="shared" si="88"/>
        <v>37</v>
      </c>
      <c r="AB218" s="69">
        <f t="shared" si="79"/>
        <v>27</v>
      </c>
      <c r="AC218" s="69">
        <f t="shared" si="94"/>
        <v>33</v>
      </c>
      <c r="AD218" s="69">
        <f t="shared" si="76"/>
        <v>781.66666666666663</v>
      </c>
      <c r="AE218" s="72">
        <v>0</v>
      </c>
      <c r="AF218" s="73">
        <f t="shared" si="80"/>
        <v>0</v>
      </c>
      <c r="AG218" s="73">
        <f t="shared" si="81"/>
        <v>0</v>
      </c>
      <c r="AH218" s="72">
        <f t="shared" si="82"/>
        <v>46900</v>
      </c>
      <c r="AI218" s="74">
        <f t="shared" si="89"/>
        <v>8598.3333333333321</v>
      </c>
      <c r="AJ218" s="90">
        <f t="shared" si="83"/>
        <v>8598.3333333333321</v>
      </c>
      <c r="AK218" s="76">
        <f t="shared" si="84"/>
        <v>38301.666666666672</v>
      </c>
      <c r="AL218" s="79"/>
      <c r="AM218" s="97">
        <f t="shared" si="77"/>
        <v>9380</v>
      </c>
      <c r="AN218" s="97">
        <f t="shared" si="78"/>
        <v>9380</v>
      </c>
      <c r="AO218" s="97">
        <f t="shared" si="78"/>
        <v>9380</v>
      </c>
      <c r="AP218" s="97">
        <f t="shared" si="78"/>
        <v>9380</v>
      </c>
      <c r="AQ218" s="86">
        <f t="shared" si="95"/>
        <v>781.66666666666663</v>
      </c>
      <c r="AV218" s="81">
        <f t="shared" si="90"/>
        <v>9380</v>
      </c>
      <c r="AW218" s="75">
        <f t="shared" si="91"/>
        <v>17978.333333333332</v>
      </c>
      <c r="AX218" s="76">
        <f t="shared" si="92"/>
        <v>28921.666666666668</v>
      </c>
      <c r="AY218" s="81">
        <f t="shared" si="85"/>
        <v>6253.333333333333</v>
      </c>
      <c r="AZ218" s="77">
        <f t="shared" si="86"/>
        <v>24231.666666666664</v>
      </c>
      <c r="BA218" s="76">
        <f t="shared" si="93"/>
        <v>22668.333333333336</v>
      </c>
    </row>
    <row r="219" spans="1:53" s="86" customFormat="1" x14ac:dyDescent="0.25">
      <c r="A219" s="64">
        <v>2</v>
      </c>
      <c r="B219" s="94" t="s">
        <v>142</v>
      </c>
      <c r="C219" s="94">
        <v>28</v>
      </c>
      <c r="D219" s="94" t="s">
        <v>57</v>
      </c>
      <c r="E219" s="95" t="s">
        <v>210</v>
      </c>
      <c r="F219" s="95" t="s">
        <v>211</v>
      </c>
      <c r="G219" s="94">
        <v>42241</v>
      </c>
      <c r="H219" s="95" t="s">
        <v>60</v>
      </c>
      <c r="I219" s="95" t="s">
        <v>145</v>
      </c>
      <c r="J219" s="95"/>
      <c r="K219" s="68">
        <v>43188</v>
      </c>
      <c r="L219" s="68">
        <v>42398</v>
      </c>
      <c r="M219" s="68">
        <v>45320</v>
      </c>
      <c r="N219" s="68">
        <v>43313</v>
      </c>
      <c r="O219" s="149">
        <v>1</v>
      </c>
      <c r="P219" s="68"/>
      <c r="Q219" s="68" t="s">
        <v>270</v>
      </c>
      <c r="R219" s="69">
        <f t="shared" si="74"/>
        <v>0</v>
      </c>
      <c r="S219" s="95">
        <v>60</v>
      </c>
      <c r="T219" s="96">
        <v>46900</v>
      </c>
      <c r="U219" s="70">
        <v>2</v>
      </c>
      <c r="V219" s="70">
        <v>2019</v>
      </c>
      <c r="W219" s="69">
        <v>0</v>
      </c>
      <c r="X219" s="69">
        <v>0</v>
      </c>
      <c r="Y219" s="69">
        <f t="shared" si="75"/>
        <v>60</v>
      </c>
      <c r="Z219" s="69">
        <f t="shared" si="87"/>
        <v>23</v>
      </c>
      <c r="AA219" s="69">
        <f t="shared" si="88"/>
        <v>37</v>
      </c>
      <c r="AB219" s="69">
        <f t="shared" si="79"/>
        <v>27</v>
      </c>
      <c r="AC219" s="69">
        <f t="shared" si="94"/>
        <v>33</v>
      </c>
      <c r="AD219" s="69">
        <f t="shared" si="76"/>
        <v>781.66666666666663</v>
      </c>
      <c r="AE219" s="72">
        <v>0</v>
      </c>
      <c r="AF219" s="73">
        <f t="shared" si="80"/>
        <v>0</v>
      </c>
      <c r="AG219" s="73">
        <f t="shared" si="81"/>
        <v>0</v>
      </c>
      <c r="AH219" s="72">
        <f t="shared" si="82"/>
        <v>46900</v>
      </c>
      <c r="AI219" s="74">
        <f t="shared" si="89"/>
        <v>8598.3333333333321</v>
      </c>
      <c r="AJ219" s="90">
        <f t="shared" si="83"/>
        <v>8598.3333333333321</v>
      </c>
      <c r="AK219" s="76">
        <f t="shared" si="84"/>
        <v>38301.666666666672</v>
      </c>
      <c r="AL219" s="79"/>
      <c r="AM219" s="97">
        <f t="shared" si="77"/>
        <v>9380</v>
      </c>
      <c r="AN219" s="97">
        <f t="shared" si="78"/>
        <v>9380</v>
      </c>
      <c r="AO219" s="97">
        <f t="shared" si="78"/>
        <v>9380</v>
      </c>
      <c r="AP219" s="97">
        <f t="shared" si="78"/>
        <v>9380</v>
      </c>
      <c r="AQ219" s="86">
        <f t="shared" si="95"/>
        <v>781.66666666666663</v>
      </c>
      <c r="AV219" s="81">
        <f t="shared" si="90"/>
        <v>9380</v>
      </c>
      <c r="AW219" s="75">
        <f t="shared" si="91"/>
        <v>17978.333333333332</v>
      </c>
      <c r="AX219" s="76">
        <f t="shared" si="92"/>
        <v>28921.666666666668</v>
      </c>
      <c r="AY219" s="81">
        <f t="shared" si="85"/>
        <v>6253.333333333333</v>
      </c>
      <c r="AZ219" s="77">
        <f t="shared" si="86"/>
        <v>24231.666666666664</v>
      </c>
      <c r="BA219" s="76">
        <f t="shared" si="93"/>
        <v>22668.333333333336</v>
      </c>
    </row>
    <row r="220" spans="1:53" s="86" customFormat="1" x14ac:dyDescent="0.25">
      <c r="A220" s="64">
        <v>2</v>
      </c>
      <c r="B220" s="94" t="s">
        <v>142</v>
      </c>
      <c r="C220" s="94">
        <v>28</v>
      </c>
      <c r="D220" s="94" t="s">
        <v>57</v>
      </c>
      <c r="E220" s="95" t="s">
        <v>210</v>
      </c>
      <c r="F220" s="95" t="s">
        <v>211</v>
      </c>
      <c r="G220" s="94">
        <v>42241</v>
      </c>
      <c r="H220" s="95" t="s">
        <v>60</v>
      </c>
      <c r="I220" s="95" t="s">
        <v>145</v>
      </c>
      <c r="J220" s="95"/>
      <c r="K220" s="68">
        <v>43188</v>
      </c>
      <c r="L220" s="68">
        <v>42398</v>
      </c>
      <c r="M220" s="68">
        <v>45320</v>
      </c>
      <c r="N220" s="68">
        <v>43313</v>
      </c>
      <c r="O220" s="149">
        <v>1</v>
      </c>
      <c r="P220" s="68"/>
      <c r="Q220" s="68" t="s">
        <v>270</v>
      </c>
      <c r="R220" s="69">
        <f t="shared" si="74"/>
        <v>0</v>
      </c>
      <c r="S220" s="95">
        <v>60</v>
      </c>
      <c r="T220" s="96">
        <v>46900</v>
      </c>
      <c r="U220" s="70">
        <v>2</v>
      </c>
      <c r="V220" s="70">
        <v>2019</v>
      </c>
      <c r="W220" s="69">
        <v>0</v>
      </c>
      <c r="X220" s="69">
        <v>0</v>
      </c>
      <c r="Y220" s="69">
        <f t="shared" si="75"/>
        <v>60</v>
      </c>
      <c r="Z220" s="69">
        <f t="shared" si="87"/>
        <v>23</v>
      </c>
      <c r="AA220" s="69">
        <f t="shared" si="88"/>
        <v>37</v>
      </c>
      <c r="AB220" s="69">
        <f t="shared" si="79"/>
        <v>27</v>
      </c>
      <c r="AC220" s="69">
        <f t="shared" si="94"/>
        <v>33</v>
      </c>
      <c r="AD220" s="69">
        <f t="shared" si="76"/>
        <v>781.66666666666663</v>
      </c>
      <c r="AE220" s="72">
        <v>0</v>
      </c>
      <c r="AF220" s="73">
        <f t="shared" si="80"/>
        <v>0</v>
      </c>
      <c r="AG220" s="73">
        <f t="shared" si="81"/>
        <v>0</v>
      </c>
      <c r="AH220" s="72">
        <f t="shared" si="82"/>
        <v>46900</v>
      </c>
      <c r="AI220" s="74">
        <f t="shared" si="89"/>
        <v>8598.3333333333321</v>
      </c>
      <c r="AJ220" s="90">
        <f t="shared" si="83"/>
        <v>8598.3333333333321</v>
      </c>
      <c r="AK220" s="76">
        <f t="shared" si="84"/>
        <v>38301.666666666672</v>
      </c>
      <c r="AL220" s="79"/>
      <c r="AM220" s="97">
        <f t="shared" si="77"/>
        <v>9380</v>
      </c>
      <c r="AN220" s="97">
        <f t="shared" si="78"/>
        <v>9380</v>
      </c>
      <c r="AO220" s="97">
        <f t="shared" si="78"/>
        <v>9380</v>
      </c>
      <c r="AP220" s="97">
        <f t="shared" si="78"/>
        <v>9380</v>
      </c>
      <c r="AQ220" s="86">
        <f t="shared" si="95"/>
        <v>781.66666666666663</v>
      </c>
      <c r="AV220" s="81">
        <f t="shared" si="90"/>
        <v>9380</v>
      </c>
      <c r="AW220" s="75">
        <f t="shared" si="91"/>
        <v>17978.333333333332</v>
      </c>
      <c r="AX220" s="76">
        <f t="shared" si="92"/>
        <v>28921.666666666668</v>
      </c>
      <c r="AY220" s="81">
        <f t="shared" si="85"/>
        <v>6253.333333333333</v>
      </c>
      <c r="AZ220" s="77">
        <f t="shared" si="86"/>
        <v>24231.666666666664</v>
      </c>
      <c r="BA220" s="76">
        <f t="shared" si="93"/>
        <v>22668.333333333336</v>
      </c>
    </row>
    <row r="221" spans="1:53" s="86" customFormat="1" x14ac:dyDescent="0.25">
      <c r="A221" s="64">
        <v>2</v>
      </c>
      <c r="B221" s="94" t="s">
        <v>142</v>
      </c>
      <c r="C221" s="94">
        <v>28</v>
      </c>
      <c r="D221" s="94" t="s">
        <v>57</v>
      </c>
      <c r="E221" s="95" t="s">
        <v>210</v>
      </c>
      <c r="F221" s="95" t="s">
        <v>211</v>
      </c>
      <c r="G221" s="94">
        <v>42241</v>
      </c>
      <c r="H221" s="95" t="s">
        <v>60</v>
      </c>
      <c r="I221" s="95" t="s">
        <v>145</v>
      </c>
      <c r="J221" s="95"/>
      <c r="K221" s="68">
        <v>43188</v>
      </c>
      <c r="L221" s="68">
        <v>42398</v>
      </c>
      <c r="M221" s="68">
        <v>45320</v>
      </c>
      <c r="N221" s="68">
        <v>43313</v>
      </c>
      <c r="O221" s="149">
        <v>1</v>
      </c>
      <c r="P221" s="68"/>
      <c r="Q221" s="68" t="s">
        <v>270</v>
      </c>
      <c r="R221" s="69">
        <f t="shared" si="74"/>
        <v>0</v>
      </c>
      <c r="S221" s="95">
        <v>60</v>
      </c>
      <c r="T221" s="96">
        <v>46900</v>
      </c>
      <c r="U221" s="70">
        <v>2</v>
      </c>
      <c r="V221" s="70">
        <v>2019</v>
      </c>
      <c r="W221" s="69">
        <v>0</v>
      </c>
      <c r="X221" s="69">
        <v>0</v>
      </c>
      <c r="Y221" s="69">
        <f t="shared" si="75"/>
        <v>60</v>
      </c>
      <c r="Z221" s="69">
        <f t="shared" si="87"/>
        <v>23</v>
      </c>
      <c r="AA221" s="69">
        <f t="shared" si="88"/>
        <v>37</v>
      </c>
      <c r="AB221" s="69">
        <f t="shared" si="79"/>
        <v>27</v>
      </c>
      <c r="AC221" s="69">
        <f t="shared" si="94"/>
        <v>33</v>
      </c>
      <c r="AD221" s="69">
        <f t="shared" si="76"/>
        <v>781.66666666666663</v>
      </c>
      <c r="AE221" s="72">
        <v>0</v>
      </c>
      <c r="AF221" s="73">
        <f t="shared" si="80"/>
        <v>0</v>
      </c>
      <c r="AG221" s="73">
        <f t="shared" si="81"/>
        <v>0</v>
      </c>
      <c r="AH221" s="72">
        <f t="shared" si="82"/>
        <v>46900</v>
      </c>
      <c r="AI221" s="74">
        <f t="shared" si="89"/>
        <v>8598.3333333333321</v>
      </c>
      <c r="AJ221" s="90">
        <f t="shared" si="83"/>
        <v>8598.3333333333321</v>
      </c>
      <c r="AK221" s="76">
        <f t="shared" si="84"/>
        <v>38301.666666666672</v>
      </c>
      <c r="AL221" s="79"/>
      <c r="AM221" s="97">
        <f t="shared" si="77"/>
        <v>9380</v>
      </c>
      <c r="AN221" s="97">
        <f t="shared" si="78"/>
        <v>9380</v>
      </c>
      <c r="AO221" s="97">
        <f t="shared" si="78"/>
        <v>9380</v>
      </c>
      <c r="AP221" s="97">
        <f t="shared" si="78"/>
        <v>9380</v>
      </c>
      <c r="AQ221" s="86">
        <f t="shared" si="95"/>
        <v>781.66666666666663</v>
      </c>
      <c r="AV221" s="81">
        <f t="shared" si="90"/>
        <v>9380</v>
      </c>
      <c r="AW221" s="75">
        <f t="shared" si="91"/>
        <v>17978.333333333332</v>
      </c>
      <c r="AX221" s="76">
        <f t="shared" si="92"/>
        <v>28921.666666666668</v>
      </c>
      <c r="AY221" s="81">
        <f t="shared" si="85"/>
        <v>6253.333333333333</v>
      </c>
      <c r="AZ221" s="77">
        <f t="shared" si="86"/>
        <v>24231.666666666664</v>
      </c>
      <c r="BA221" s="76">
        <f t="shared" si="93"/>
        <v>22668.333333333336</v>
      </c>
    </row>
    <row r="222" spans="1:53" s="86" customFormat="1" x14ac:dyDescent="0.25">
      <c r="A222" s="64">
        <v>2</v>
      </c>
      <c r="B222" s="94" t="s">
        <v>142</v>
      </c>
      <c r="C222" s="94">
        <v>28</v>
      </c>
      <c r="D222" s="94" t="s">
        <v>57</v>
      </c>
      <c r="E222" s="95" t="s">
        <v>210</v>
      </c>
      <c r="F222" s="95" t="s">
        <v>211</v>
      </c>
      <c r="G222" s="94">
        <v>42241</v>
      </c>
      <c r="H222" s="95" t="s">
        <v>60</v>
      </c>
      <c r="I222" s="95" t="s">
        <v>145</v>
      </c>
      <c r="J222" s="95"/>
      <c r="K222" s="68">
        <v>43188</v>
      </c>
      <c r="L222" s="68">
        <v>42398</v>
      </c>
      <c r="M222" s="68">
        <v>45320</v>
      </c>
      <c r="N222" s="68">
        <v>43313</v>
      </c>
      <c r="O222" s="149">
        <v>1</v>
      </c>
      <c r="P222" s="68"/>
      <c r="Q222" s="68" t="s">
        <v>270</v>
      </c>
      <c r="R222" s="69">
        <f t="shared" si="74"/>
        <v>0</v>
      </c>
      <c r="S222" s="95">
        <v>60</v>
      </c>
      <c r="T222" s="96">
        <v>46900</v>
      </c>
      <c r="U222" s="70">
        <v>2</v>
      </c>
      <c r="V222" s="70">
        <v>2019</v>
      </c>
      <c r="W222" s="69">
        <v>0</v>
      </c>
      <c r="X222" s="69">
        <v>0</v>
      </c>
      <c r="Y222" s="69">
        <f t="shared" si="75"/>
        <v>60</v>
      </c>
      <c r="Z222" s="69">
        <f t="shared" si="87"/>
        <v>23</v>
      </c>
      <c r="AA222" s="69">
        <f t="shared" si="88"/>
        <v>37</v>
      </c>
      <c r="AB222" s="69">
        <f t="shared" si="79"/>
        <v>27</v>
      </c>
      <c r="AC222" s="69">
        <f t="shared" si="94"/>
        <v>33</v>
      </c>
      <c r="AD222" s="69">
        <f t="shared" si="76"/>
        <v>781.66666666666663</v>
      </c>
      <c r="AE222" s="72">
        <v>0</v>
      </c>
      <c r="AF222" s="73">
        <f t="shared" si="80"/>
        <v>0</v>
      </c>
      <c r="AG222" s="73">
        <f t="shared" si="81"/>
        <v>0</v>
      </c>
      <c r="AH222" s="72">
        <f t="shared" si="82"/>
        <v>46900</v>
      </c>
      <c r="AI222" s="74">
        <f t="shared" si="89"/>
        <v>8598.3333333333321</v>
      </c>
      <c r="AJ222" s="90">
        <f t="shared" si="83"/>
        <v>8598.3333333333321</v>
      </c>
      <c r="AK222" s="76">
        <f t="shared" si="84"/>
        <v>38301.666666666672</v>
      </c>
      <c r="AL222" s="79"/>
      <c r="AM222" s="97">
        <f t="shared" si="77"/>
        <v>9380</v>
      </c>
      <c r="AN222" s="97">
        <f t="shared" si="78"/>
        <v>9380</v>
      </c>
      <c r="AO222" s="97">
        <f t="shared" si="78"/>
        <v>9380</v>
      </c>
      <c r="AP222" s="97">
        <f t="shared" si="78"/>
        <v>9380</v>
      </c>
      <c r="AQ222" s="86">
        <f t="shared" si="95"/>
        <v>781.66666666666663</v>
      </c>
      <c r="AV222" s="81">
        <f t="shared" si="90"/>
        <v>9380</v>
      </c>
      <c r="AW222" s="75">
        <f t="shared" si="91"/>
        <v>17978.333333333332</v>
      </c>
      <c r="AX222" s="76">
        <f t="shared" si="92"/>
        <v>28921.666666666668</v>
      </c>
      <c r="AY222" s="81">
        <f t="shared" si="85"/>
        <v>6253.333333333333</v>
      </c>
      <c r="AZ222" s="77">
        <f t="shared" si="86"/>
        <v>24231.666666666664</v>
      </c>
      <c r="BA222" s="76">
        <f t="shared" si="93"/>
        <v>22668.333333333336</v>
      </c>
    </row>
    <row r="223" spans="1:53" s="86" customFormat="1" x14ac:dyDescent="0.25">
      <c r="A223" s="64">
        <v>2</v>
      </c>
      <c r="B223" s="94" t="s">
        <v>142</v>
      </c>
      <c r="C223" s="94">
        <v>28</v>
      </c>
      <c r="D223" s="94" t="s">
        <v>57</v>
      </c>
      <c r="E223" s="95" t="s">
        <v>210</v>
      </c>
      <c r="F223" s="95" t="s">
        <v>211</v>
      </c>
      <c r="G223" s="94">
        <v>42241</v>
      </c>
      <c r="H223" s="95" t="s">
        <v>60</v>
      </c>
      <c r="I223" s="95" t="s">
        <v>145</v>
      </c>
      <c r="J223" s="95"/>
      <c r="K223" s="68">
        <v>43188</v>
      </c>
      <c r="L223" s="68">
        <v>42398</v>
      </c>
      <c r="M223" s="68">
        <v>45320</v>
      </c>
      <c r="N223" s="68">
        <v>43313</v>
      </c>
      <c r="O223" s="149">
        <v>1</v>
      </c>
      <c r="P223" s="68"/>
      <c r="Q223" s="68" t="s">
        <v>270</v>
      </c>
      <c r="R223" s="69">
        <f t="shared" si="74"/>
        <v>0</v>
      </c>
      <c r="S223" s="95">
        <v>60</v>
      </c>
      <c r="T223" s="96">
        <v>46900</v>
      </c>
      <c r="U223" s="70">
        <v>2</v>
      </c>
      <c r="V223" s="70">
        <v>2019</v>
      </c>
      <c r="W223" s="69">
        <v>0</v>
      </c>
      <c r="X223" s="69">
        <v>0</v>
      </c>
      <c r="Y223" s="69">
        <f t="shared" si="75"/>
        <v>60</v>
      </c>
      <c r="Z223" s="69">
        <f t="shared" si="87"/>
        <v>23</v>
      </c>
      <c r="AA223" s="69">
        <f t="shared" si="88"/>
        <v>37</v>
      </c>
      <c r="AB223" s="69">
        <f t="shared" si="79"/>
        <v>27</v>
      </c>
      <c r="AC223" s="69">
        <f t="shared" si="94"/>
        <v>33</v>
      </c>
      <c r="AD223" s="69">
        <f t="shared" si="76"/>
        <v>781.66666666666663</v>
      </c>
      <c r="AE223" s="72">
        <v>0</v>
      </c>
      <c r="AF223" s="73">
        <f t="shared" si="80"/>
        <v>0</v>
      </c>
      <c r="AG223" s="73">
        <f t="shared" si="81"/>
        <v>0</v>
      </c>
      <c r="AH223" s="72">
        <f t="shared" si="82"/>
        <v>46900</v>
      </c>
      <c r="AI223" s="74">
        <f t="shared" si="89"/>
        <v>8598.3333333333321</v>
      </c>
      <c r="AJ223" s="90">
        <f t="shared" si="83"/>
        <v>8598.3333333333321</v>
      </c>
      <c r="AK223" s="76">
        <f t="shared" si="84"/>
        <v>38301.666666666672</v>
      </c>
      <c r="AL223" s="79"/>
      <c r="AM223" s="97">
        <f t="shared" si="77"/>
        <v>9380</v>
      </c>
      <c r="AN223" s="97">
        <f t="shared" si="78"/>
        <v>9380</v>
      </c>
      <c r="AO223" s="97">
        <f t="shared" si="78"/>
        <v>9380</v>
      </c>
      <c r="AP223" s="97">
        <f t="shared" si="78"/>
        <v>9380</v>
      </c>
      <c r="AQ223" s="86">
        <f t="shared" si="95"/>
        <v>781.66666666666663</v>
      </c>
      <c r="AV223" s="81">
        <f t="shared" si="90"/>
        <v>9380</v>
      </c>
      <c r="AW223" s="75">
        <f t="shared" si="91"/>
        <v>17978.333333333332</v>
      </c>
      <c r="AX223" s="76">
        <f t="shared" si="92"/>
        <v>28921.666666666668</v>
      </c>
      <c r="AY223" s="81">
        <f t="shared" si="85"/>
        <v>6253.333333333333</v>
      </c>
      <c r="AZ223" s="77">
        <f t="shared" si="86"/>
        <v>24231.666666666664</v>
      </c>
      <c r="BA223" s="76">
        <f t="shared" si="93"/>
        <v>22668.333333333336</v>
      </c>
    </row>
    <row r="224" spans="1:53" s="86" customFormat="1" x14ac:dyDescent="0.25">
      <c r="A224" s="64">
        <v>2</v>
      </c>
      <c r="B224" s="94" t="s">
        <v>142</v>
      </c>
      <c r="C224" s="94">
        <v>28</v>
      </c>
      <c r="D224" s="94" t="s">
        <v>57</v>
      </c>
      <c r="E224" s="95" t="s">
        <v>210</v>
      </c>
      <c r="F224" s="95" t="s">
        <v>211</v>
      </c>
      <c r="G224" s="94">
        <v>42241</v>
      </c>
      <c r="H224" s="95" t="s">
        <v>60</v>
      </c>
      <c r="I224" s="95" t="s">
        <v>145</v>
      </c>
      <c r="J224" s="95"/>
      <c r="K224" s="68">
        <v>43188</v>
      </c>
      <c r="L224" s="68">
        <v>42398</v>
      </c>
      <c r="M224" s="68">
        <v>45320</v>
      </c>
      <c r="N224" s="68">
        <v>43313</v>
      </c>
      <c r="O224" s="149">
        <v>1</v>
      </c>
      <c r="P224" s="68"/>
      <c r="Q224" s="68" t="s">
        <v>270</v>
      </c>
      <c r="R224" s="69">
        <f t="shared" si="74"/>
        <v>0</v>
      </c>
      <c r="S224" s="95">
        <v>60</v>
      </c>
      <c r="T224" s="96">
        <v>46900</v>
      </c>
      <c r="U224" s="70">
        <v>2</v>
      </c>
      <c r="V224" s="70">
        <v>2019</v>
      </c>
      <c r="W224" s="69">
        <v>0</v>
      </c>
      <c r="X224" s="69">
        <v>0</v>
      </c>
      <c r="Y224" s="69">
        <f t="shared" si="75"/>
        <v>60</v>
      </c>
      <c r="Z224" s="69">
        <f t="shared" si="87"/>
        <v>23</v>
      </c>
      <c r="AA224" s="69">
        <f t="shared" si="88"/>
        <v>37</v>
      </c>
      <c r="AB224" s="69">
        <f t="shared" si="79"/>
        <v>27</v>
      </c>
      <c r="AC224" s="69">
        <f t="shared" si="94"/>
        <v>33</v>
      </c>
      <c r="AD224" s="69">
        <f t="shared" si="76"/>
        <v>781.66666666666663</v>
      </c>
      <c r="AE224" s="72">
        <v>0</v>
      </c>
      <c r="AF224" s="73">
        <f t="shared" si="80"/>
        <v>0</v>
      </c>
      <c r="AG224" s="73">
        <f t="shared" si="81"/>
        <v>0</v>
      </c>
      <c r="AH224" s="72">
        <f t="shared" si="82"/>
        <v>46900</v>
      </c>
      <c r="AI224" s="74">
        <f t="shared" si="89"/>
        <v>8598.3333333333321</v>
      </c>
      <c r="AJ224" s="90">
        <f t="shared" si="83"/>
        <v>8598.3333333333321</v>
      </c>
      <c r="AK224" s="76">
        <f t="shared" si="84"/>
        <v>38301.666666666672</v>
      </c>
      <c r="AL224" s="79"/>
      <c r="AM224" s="97">
        <f t="shared" si="77"/>
        <v>9380</v>
      </c>
      <c r="AN224" s="97">
        <f t="shared" si="78"/>
        <v>9380</v>
      </c>
      <c r="AO224" s="97">
        <f t="shared" si="78"/>
        <v>9380</v>
      </c>
      <c r="AP224" s="97">
        <f t="shared" si="78"/>
        <v>9380</v>
      </c>
      <c r="AQ224" s="86">
        <f t="shared" si="95"/>
        <v>781.66666666666663</v>
      </c>
      <c r="AV224" s="81">
        <f t="shared" si="90"/>
        <v>9380</v>
      </c>
      <c r="AW224" s="75">
        <f t="shared" si="91"/>
        <v>17978.333333333332</v>
      </c>
      <c r="AX224" s="76">
        <f t="shared" si="92"/>
        <v>28921.666666666668</v>
      </c>
      <c r="AY224" s="81">
        <f t="shared" si="85"/>
        <v>6253.333333333333</v>
      </c>
      <c r="AZ224" s="77">
        <f t="shared" si="86"/>
        <v>24231.666666666664</v>
      </c>
      <c r="BA224" s="76">
        <f t="shared" si="93"/>
        <v>22668.333333333336</v>
      </c>
    </row>
    <row r="225" spans="1:53" s="86" customFormat="1" x14ac:dyDescent="0.25">
      <c r="A225" s="64">
        <v>2</v>
      </c>
      <c r="B225" s="94" t="s">
        <v>142</v>
      </c>
      <c r="C225" s="94">
        <v>28</v>
      </c>
      <c r="D225" s="94" t="s">
        <v>57</v>
      </c>
      <c r="E225" s="95" t="s">
        <v>212</v>
      </c>
      <c r="F225" s="95" t="s">
        <v>211</v>
      </c>
      <c r="G225" s="94">
        <v>42241</v>
      </c>
      <c r="H225" s="95" t="s">
        <v>60</v>
      </c>
      <c r="I225" s="95" t="s">
        <v>145</v>
      </c>
      <c r="J225" s="95"/>
      <c r="K225" s="68">
        <v>43188</v>
      </c>
      <c r="L225" s="68">
        <v>42398</v>
      </c>
      <c r="M225" s="68">
        <v>45320</v>
      </c>
      <c r="N225" s="68">
        <v>43313</v>
      </c>
      <c r="O225" s="149">
        <v>1</v>
      </c>
      <c r="P225" s="68"/>
      <c r="Q225" s="68" t="s">
        <v>270</v>
      </c>
      <c r="R225" s="69">
        <f t="shared" si="74"/>
        <v>0</v>
      </c>
      <c r="S225" s="95">
        <v>60</v>
      </c>
      <c r="T225" s="96">
        <v>69900</v>
      </c>
      <c r="U225" s="70">
        <v>2</v>
      </c>
      <c r="V225" s="70">
        <v>2019</v>
      </c>
      <c r="W225" s="69">
        <v>0</v>
      </c>
      <c r="X225" s="69">
        <v>0</v>
      </c>
      <c r="Y225" s="69">
        <f t="shared" si="75"/>
        <v>60</v>
      </c>
      <c r="Z225" s="69">
        <f t="shared" si="87"/>
        <v>23</v>
      </c>
      <c r="AA225" s="69">
        <f t="shared" si="88"/>
        <v>37</v>
      </c>
      <c r="AB225" s="69">
        <f t="shared" si="79"/>
        <v>27</v>
      </c>
      <c r="AC225" s="69">
        <f t="shared" si="94"/>
        <v>33</v>
      </c>
      <c r="AD225" s="69">
        <f t="shared" si="76"/>
        <v>1165</v>
      </c>
      <c r="AE225" s="72">
        <v>0</v>
      </c>
      <c r="AF225" s="73">
        <f t="shared" si="80"/>
        <v>0</v>
      </c>
      <c r="AG225" s="73">
        <f t="shared" si="81"/>
        <v>0</v>
      </c>
      <c r="AH225" s="72">
        <f t="shared" si="82"/>
        <v>69900</v>
      </c>
      <c r="AI225" s="74">
        <f t="shared" si="89"/>
        <v>12815</v>
      </c>
      <c r="AJ225" s="90">
        <f t="shared" si="83"/>
        <v>12815</v>
      </c>
      <c r="AK225" s="76">
        <f t="shared" si="84"/>
        <v>57085</v>
      </c>
      <c r="AL225" s="79"/>
      <c r="AM225" s="97">
        <f t="shared" si="77"/>
        <v>13980</v>
      </c>
      <c r="AN225" s="97">
        <f t="shared" si="78"/>
        <v>13980</v>
      </c>
      <c r="AO225" s="97">
        <f t="shared" si="78"/>
        <v>13980</v>
      </c>
      <c r="AP225" s="97">
        <f t="shared" si="78"/>
        <v>13980</v>
      </c>
      <c r="AQ225" s="86">
        <f t="shared" si="95"/>
        <v>1165</v>
      </c>
      <c r="AV225" s="81">
        <f t="shared" si="90"/>
        <v>13980</v>
      </c>
      <c r="AW225" s="75">
        <f t="shared" si="91"/>
        <v>26795</v>
      </c>
      <c r="AX225" s="76">
        <f t="shared" si="92"/>
        <v>43105</v>
      </c>
      <c r="AY225" s="81">
        <f t="shared" si="85"/>
        <v>9320</v>
      </c>
      <c r="AZ225" s="77">
        <f t="shared" si="86"/>
        <v>36115</v>
      </c>
      <c r="BA225" s="76">
        <f t="shared" si="93"/>
        <v>33785</v>
      </c>
    </row>
    <row r="226" spans="1:53" s="86" customFormat="1" x14ac:dyDescent="0.25">
      <c r="A226" s="64">
        <v>2</v>
      </c>
      <c r="B226" s="94" t="s">
        <v>142</v>
      </c>
      <c r="C226" s="94">
        <v>28</v>
      </c>
      <c r="D226" s="94" t="s">
        <v>57</v>
      </c>
      <c r="E226" s="95" t="s">
        <v>212</v>
      </c>
      <c r="F226" s="95" t="s">
        <v>211</v>
      </c>
      <c r="G226" s="94">
        <v>42241</v>
      </c>
      <c r="H226" s="95" t="s">
        <v>60</v>
      </c>
      <c r="I226" s="95" t="s">
        <v>145</v>
      </c>
      <c r="J226" s="95"/>
      <c r="K226" s="68">
        <v>43188</v>
      </c>
      <c r="L226" s="68">
        <v>42398</v>
      </c>
      <c r="M226" s="68">
        <v>45320</v>
      </c>
      <c r="N226" s="68">
        <v>43313</v>
      </c>
      <c r="O226" s="149">
        <v>1</v>
      </c>
      <c r="P226" s="68"/>
      <c r="Q226" s="68" t="s">
        <v>270</v>
      </c>
      <c r="R226" s="69">
        <f t="shared" si="74"/>
        <v>0</v>
      </c>
      <c r="S226" s="95">
        <v>60</v>
      </c>
      <c r="T226" s="96">
        <v>69900</v>
      </c>
      <c r="U226" s="70">
        <v>2</v>
      </c>
      <c r="V226" s="70">
        <v>2019</v>
      </c>
      <c r="W226" s="69">
        <v>0</v>
      </c>
      <c r="X226" s="69">
        <v>0</v>
      </c>
      <c r="Y226" s="69">
        <f t="shared" si="75"/>
        <v>60</v>
      </c>
      <c r="Z226" s="69">
        <f t="shared" si="87"/>
        <v>23</v>
      </c>
      <c r="AA226" s="69">
        <f t="shared" si="88"/>
        <v>37</v>
      </c>
      <c r="AB226" s="69">
        <f t="shared" si="79"/>
        <v>27</v>
      </c>
      <c r="AC226" s="69">
        <f t="shared" si="94"/>
        <v>33</v>
      </c>
      <c r="AD226" s="69">
        <f t="shared" si="76"/>
        <v>1165</v>
      </c>
      <c r="AE226" s="72">
        <v>0</v>
      </c>
      <c r="AF226" s="73">
        <f t="shared" si="80"/>
        <v>0</v>
      </c>
      <c r="AG226" s="73">
        <f t="shared" si="81"/>
        <v>0</v>
      </c>
      <c r="AH226" s="72">
        <f t="shared" si="82"/>
        <v>69900</v>
      </c>
      <c r="AI226" s="74">
        <f t="shared" si="89"/>
        <v>12815</v>
      </c>
      <c r="AJ226" s="90">
        <f t="shared" si="83"/>
        <v>12815</v>
      </c>
      <c r="AK226" s="76">
        <f t="shared" si="84"/>
        <v>57085</v>
      </c>
      <c r="AL226" s="79"/>
      <c r="AM226" s="97">
        <f t="shared" si="77"/>
        <v>13980</v>
      </c>
      <c r="AN226" s="97">
        <f t="shared" si="78"/>
        <v>13980</v>
      </c>
      <c r="AO226" s="97">
        <f t="shared" si="78"/>
        <v>13980</v>
      </c>
      <c r="AP226" s="97">
        <f t="shared" si="78"/>
        <v>13980</v>
      </c>
      <c r="AQ226" s="86">
        <f t="shared" si="95"/>
        <v>1165</v>
      </c>
      <c r="AV226" s="81">
        <f t="shared" si="90"/>
        <v>13980</v>
      </c>
      <c r="AW226" s="75">
        <f t="shared" si="91"/>
        <v>26795</v>
      </c>
      <c r="AX226" s="76">
        <f t="shared" si="92"/>
        <v>43105</v>
      </c>
      <c r="AY226" s="81">
        <f t="shared" si="85"/>
        <v>9320</v>
      </c>
      <c r="AZ226" s="77">
        <f t="shared" si="86"/>
        <v>36115</v>
      </c>
      <c r="BA226" s="76">
        <f t="shared" si="93"/>
        <v>33785</v>
      </c>
    </row>
    <row r="227" spans="1:53" s="86" customFormat="1" x14ac:dyDescent="0.25">
      <c r="A227" s="64">
        <v>2</v>
      </c>
      <c r="B227" s="94" t="s">
        <v>142</v>
      </c>
      <c r="C227" s="94">
        <v>28</v>
      </c>
      <c r="D227" s="94" t="s">
        <v>57</v>
      </c>
      <c r="E227" s="95" t="s">
        <v>212</v>
      </c>
      <c r="F227" s="95" t="s">
        <v>211</v>
      </c>
      <c r="G227" s="94">
        <v>42241</v>
      </c>
      <c r="H227" s="95" t="s">
        <v>60</v>
      </c>
      <c r="I227" s="95" t="s">
        <v>145</v>
      </c>
      <c r="J227" s="95"/>
      <c r="K227" s="68">
        <v>43188</v>
      </c>
      <c r="L227" s="68">
        <v>42398</v>
      </c>
      <c r="M227" s="68">
        <v>45320</v>
      </c>
      <c r="N227" s="68">
        <v>43313</v>
      </c>
      <c r="O227" s="149">
        <v>1</v>
      </c>
      <c r="P227" s="68"/>
      <c r="Q227" s="68" t="s">
        <v>270</v>
      </c>
      <c r="R227" s="69">
        <f t="shared" si="74"/>
        <v>0</v>
      </c>
      <c r="S227" s="95">
        <v>60</v>
      </c>
      <c r="T227" s="96">
        <v>69900</v>
      </c>
      <c r="U227" s="70">
        <v>2</v>
      </c>
      <c r="V227" s="70">
        <v>2019</v>
      </c>
      <c r="W227" s="69">
        <v>0</v>
      </c>
      <c r="X227" s="69">
        <v>0</v>
      </c>
      <c r="Y227" s="69">
        <f t="shared" si="75"/>
        <v>60</v>
      </c>
      <c r="Z227" s="69">
        <f t="shared" si="87"/>
        <v>23</v>
      </c>
      <c r="AA227" s="69">
        <f t="shared" si="88"/>
        <v>37</v>
      </c>
      <c r="AB227" s="69">
        <f t="shared" si="79"/>
        <v>27</v>
      </c>
      <c r="AC227" s="69">
        <f t="shared" si="94"/>
        <v>33</v>
      </c>
      <c r="AD227" s="69">
        <f t="shared" si="76"/>
        <v>1165</v>
      </c>
      <c r="AE227" s="72">
        <v>0</v>
      </c>
      <c r="AF227" s="73">
        <f t="shared" si="80"/>
        <v>0</v>
      </c>
      <c r="AG227" s="73">
        <f t="shared" si="81"/>
        <v>0</v>
      </c>
      <c r="AH227" s="72">
        <f t="shared" si="82"/>
        <v>69900</v>
      </c>
      <c r="AI227" s="74">
        <f t="shared" si="89"/>
        <v>12815</v>
      </c>
      <c r="AJ227" s="90">
        <f t="shared" si="83"/>
        <v>12815</v>
      </c>
      <c r="AK227" s="76">
        <f t="shared" si="84"/>
        <v>57085</v>
      </c>
      <c r="AL227" s="79"/>
      <c r="AM227" s="97">
        <f t="shared" si="77"/>
        <v>13980</v>
      </c>
      <c r="AN227" s="97">
        <f t="shared" si="78"/>
        <v>13980</v>
      </c>
      <c r="AO227" s="97">
        <f t="shared" si="78"/>
        <v>13980</v>
      </c>
      <c r="AP227" s="97">
        <f t="shared" si="78"/>
        <v>13980</v>
      </c>
      <c r="AQ227" s="86">
        <f t="shared" si="95"/>
        <v>1165</v>
      </c>
      <c r="AV227" s="81">
        <f t="shared" si="90"/>
        <v>13980</v>
      </c>
      <c r="AW227" s="75">
        <f t="shared" si="91"/>
        <v>26795</v>
      </c>
      <c r="AX227" s="76">
        <f t="shared" si="92"/>
        <v>43105</v>
      </c>
      <c r="AY227" s="81">
        <f t="shared" si="85"/>
        <v>9320</v>
      </c>
      <c r="AZ227" s="77">
        <f t="shared" si="86"/>
        <v>36115</v>
      </c>
      <c r="BA227" s="76">
        <f t="shared" si="93"/>
        <v>33785</v>
      </c>
    </row>
    <row r="228" spans="1:53" s="86" customFormat="1" x14ac:dyDescent="0.25">
      <c r="A228" s="64">
        <v>2</v>
      </c>
      <c r="B228" s="94" t="s">
        <v>142</v>
      </c>
      <c r="C228" s="94">
        <v>32</v>
      </c>
      <c r="D228" s="94" t="s">
        <v>57</v>
      </c>
      <c r="E228" s="95" t="s">
        <v>213</v>
      </c>
      <c r="F228" s="95" t="s">
        <v>105</v>
      </c>
      <c r="G228" s="94">
        <v>122828</v>
      </c>
      <c r="H228" s="95" t="s">
        <v>60</v>
      </c>
      <c r="I228" s="95" t="s">
        <v>145</v>
      </c>
      <c r="J228" s="95"/>
      <c r="K228" s="68">
        <v>43231</v>
      </c>
      <c r="L228" s="68">
        <v>42398</v>
      </c>
      <c r="M228" s="68">
        <v>45320</v>
      </c>
      <c r="N228" s="68">
        <v>43313</v>
      </c>
      <c r="O228" s="149">
        <v>1</v>
      </c>
      <c r="P228" s="68"/>
      <c r="Q228" s="68" t="s">
        <v>270</v>
      </c>
      <c r="R228" s="69">
        <f t="shared" si="74"/>
        <v>0</v>
      </c>
      <c r="S228" s="95">
        <v>60</v>
      </c>
      <c r="T228" s="96">
        <v>604200</v>
      </c>
      <c r="U228" s="70">
        <v>2</v>
      </c>
      <c r="V228" s="70">
        <v>2019</v>
      </c>
      <c r="W228" s="69">
        <v>0</v>
      </c>
      <c r="X228" s="69">
        <v>0</v>
      </c>
      <c r="Y228" s="69">
        <f t="shared" si="75"/>
        <v>60</v>
      </c>
      <c r="Z228" s="69">
        <f t="shared" si="87"/>
        <v>23</v>
      </c>
      <c r="AA228" s="69">
        <f t="shared" si="88"/>
        <v>37</v>
      </c>
      <c r="AB228" s="69">
        <f t="shared" si="79"/>
        <v>27</v>
      </c>
      <c r="AC228" s="69">
        <f t="shared" si="94"/>
        <v>33</v>
      </c>
      <c r="AD228" s="69">
        <f t="shared" si="76"/>
        <v>10070</v>
      </c>
      <c r="AE228" s="72">
        <v>0</v>
      </c>
      <c r="AF228" s="73">
        <f t="shared" si="80"/>
        <v>0</v>
      </c>
      <c r="AG228" s="73">
        <f t="shared" si="81"/>
        <v>0</v>
      </c>
      <c r="AH228" s="72">
        <f t="shared" si="82"/>
        <v>604200</v>
      </c>
      <c r="AI228" s="74">
        <f t="shared" si="89"/>
        <v>110770</v>
      </c>
      <c r="AJ228" s="90">
        <f t="shared" si="83"/>
        <v>110770</v>
      </c>
      <c r="AK228" s="76">
        <f t="shared" si="84"/>
        <v>493430</v>
      </c>
      <c r="AL228" s="79"/>
      <c r="AM228" s="97">
        <f t="shared" si="77"/>
        <v>120840</v>
      </c>
      <c r="AN228" s="97">
        <f t="shared" si="78"/>
        <v>120840</v>
      </c>
      <c r="AO228" s="97">
        <f t="shared" si="78"/>
        <v>120840</v>
      </c>
      <c r="AP228" s="97">
        <f t="shared" si="78"/>
        <v>120840</v>
      </c>
      <c r="AQ228" s="86">
        <f t="shared" si="95"/>
        <v>10070</v>
      </c>
      <c r="AV228" s="81">
        <f t="shared" si="90"/>
        <v>120840</v>
      </c>
      <c r="AW228" s="75">
        <f t="shared" si="91"/>
        <v>231610</v>
      </c>
      <c r="AX228" s="76">
        <f t="shared" si="92"/>
        <v>372590</v>
      </c>
      <c r="AY228" s="81">
        <f t="shared" si="85"/>
        <v>80560</v>
      </c>
      <c r="AZ228" s="77">
        <f t="shared" si="86"/>
        <v>312170</v>
      </c>
      <c r="BA228" s="76">
        <f t="shared" si="93"/>
        <v>292030</v>
      </c>
    </row>
    <row r="229" spans="1:53" s="86" customFormat="1" x14ac:dyDescent="0.25">
      <c r="A229" s="64">
        <v>2</v>
      </c>
      <c r="B229" s="94" t="s">
        <v>142</v>
      </c>
      <c r="C229" s="94">
        <v>27</v>
      </c>
      <c r="D229" s="94" t="s">
        <v>57</v>
      </c>
      <c r="E229" s="95" t="s">
        <v>214</v>
      </c>
      <c r="F229" s="95" t="s">
        <v>215</v>
      </c>
      <c r="G229" s="94">
        <v>13480</v>
      </c>
      <c r="H229" s="95" t="s">
        <v>60</v>
      </c>
      <c r="I229" s="95" t="s">
        <v>216</v>
      </c>
      <c r="J229" s="95"/>
      <c r="K229" s="68">
        <v>43236</v>
      </c>
      <c r="L229" s="68">
        <v>42398</v>
      </c>
      <c r="M229" s="68">
        <v>45320</v>
      </c>
      <c r="N229" s="68">
        <v>43313</v>
      </c>
      <c r="O229" s="149">
        <v>1</v>
      </c>
      <c r="P229" s="68"/>
      <c r="Q229" s="68" t="s">
        <v>270</v>
      </c>
      <c r="R229" s="69">
        <f t="shared" si="74"/>
        <v>0</v>
      </c>
      <c r="S229" s="95">
        <v>60</v>
      </c>
      <c r="T229" s="96">
        <v>12313</v>
      </c>
      <c r="U229" s="70">
        <v>2</v>
      </c>
      <c r="V229" s="70">
        <v>2019</v>
      </c>
      <c r="W229" s="69">
        <v>0</v>
      </c>
      <c r="X229" s="69">
        <v>0</v>
      </c>
      <c r="Y229" s="69">
        <f t="shared" si="75"/>
        <v>60</v>
      </c>
      <c r="Z229" s="69">
        <f t="shared" si="87"/>
        <v>23</v>
      </c>
      <c r="AA229" s="69">
        <f t="shared" si="88"/>
        <v>37</v>
      </c>
      <c r="AB229" s="69">
        <f t="shared" si="79"/>
        <v>27</v>
      </c>
      <c r="AC229" s="69">
        <f t="shared" si="94"/>
        <v>33</v>
      </c>
      <c r="AD229" s="69">
        <f t="shared" si="76"/>
        <v>205.21666666666667</v>
      </c>
      <c r="AE229" s="72">
        <v>0</v>
      </c>
      <c r="AF229" s="73">
        <f t="shared" si="80"/>
        <v>0</v>
      </c>
      <c r="AG229" s="73">
        <f t="shared" si="81"/>
        <v>0</v>
      </c>
      <c r="AH229" s="72">
        <f t="shared" si="82"/>
        <v>12313</v>
      </c>
      <c r="AI229" s="74">
        <f t="shared" si="89"/>
        <v>2257.3833333333332</v>
      </c>
      <c r="AJ229" s="90">
        <f t="shared" si="83"/>
        <v>2257.3833333333332</v>
      </c>
      <c r="AK229" s="76">
        <f t="shared" si="84"/>
        <v>10055.616666666667</v>
      </c>
      <c r="AL229" s="79"/>
      <c r="AM229" s="97">
        <f t="shared" si="77"/>
        <v>2462.6</v>
      </c>
      <c r="AN229" s="97">
        <f t="shared" si="78"/>
        <v>2462.6</v>
      </c>
      <c r="AO229" s="97">
        <f t="shared" si="78"/>
        <v>2462.6</v>
      </c>
      <c r="AP229" s="97">
        <f t="shared" si="78"/>
        <v>2462.6</v>
      </c>
      <c r="AQ229" s="86">
        <f t="shared" si="95"/>
        <v>205.21666666666667</v>
      </c>
      <c r="AV229" s="81">
        <f t="shared" si="90"/>
        <v>2462.6</v>
      </c>
      <c r="AW229" s="75">
        <f t="shared" si="91"/>
        <v>4719.9833333333336</v>
      </c>
      <c r="AX229" s="76">
        <f t="shared" si="92"/>
        <v>7593.0166666666664</v>
      </c>
      <c r="AY229" s="81">
        <f t="shared" si="85"/>
        <v>1641.7333333333333</v>
      </c>
      <c r="AZ229" s="77">
        <f t="shared" si="86"/>
        <v>6361.7166666666672</v>
      </c>
      <c r="BA229" s="76">
        <f t="shared" si="93"/>
        <v>5951.2833333333328</v>
      </c>
    </row>
    <row r="230" spans="1:53" s="86" customFormat="1" x14ac:dyDescent="0.25">
      <c r="A230" s="64">
        <v>2</v>
      </c>
      <c r="B230" s="94" t="s">
        <v>142</v>
      </c>
      <c r="C230" s="94">
        <v>27</v>
      </c>
      <c r="D230" s="94" t="s">
        <v>57</v>
      </c>
      <c r="E230" s="95" t="s">
        <v>214</v>
      </c>
      <c r="F230" s="95" t="s">
        <v>215</v>
      </c>
      <c r="G230" s="94">
        <v>13480</v>
      </c>
      <c r="H230" s="95" t="s">
        <v>60</v>
      </c>
      <c r="I230" s="95" t="s">
        <v>216</v>
      </c>
      <c r="J230" s="95"/>
      <c r="K230" s="68">
        <v>43236</v>
      </c>
      <c r="L230" s="68">
        <v>42398</v>
      </c>
      <c r="M230" s="68">
        <v>45320</v>
      </c>
      <c r="N230" s="68">
        <v>43313</v>
      </c>
      <c r="O230" s="149">
        <v>1</v>
      </c>
      <c r="P230" s="68"/>
      <c r="Q230" s="68" t="s">
        <v>270</v>
      </c>
      <c r="R230" s="69">
        <f t="shared" ref="R230:R293" si="96">+R229</f>
        <v>0</v>
      </c>
      <c r="S230" s="95">
        <v>60</v>
      </c>
      <c r="T230" s="96">
        <v>12313</v>
      </c>
      <c r="U230" s="70">
        <v>2</v>
      </c>
      <c r="V230" s="70">
        <v>2019</v>
      </c>
      <c r="W230" s="69">
        <v>0</v>
      </c>
      <c r="X230" s="69">
        <v>0</v>
      </c>
      <c r="Y230" s="69">
        <f t="shared" ref="Y230:Y293" si="97">+IF(S230&lt;X230,0,S230-X230)</f>
        <v>60</v>
      </c>
      <c r="Z230" s="69">
        <f t="shared" si="87"/>
        <v>23</v>
      </c>
      <c r="AA230" s="69">
        <f t="shared" si="88"/>
        <v>37</v>
      </c>
      <c r="AB230" s="69">
        <f t="shared" si="79"/>
        <v>27</v>
      </c>
      <c r="AC230" s="69">
        <f t="shared" si="94"/>
        <v>33</v>
      </c>
      <c r="AD230" s="69">
        <f t="shared" ref="AD230:AD293" si="98">+T230/S230</f>
        <v>205.21666666666667</v>
      </c>
      <c r="AE230" s="72">
        <v>0</v>
      </c>
      <c r="AF230" s="73">
        <f t="shared" si="80"/>
        <v>0</v>
      </c>
      <c r="AG230" s="73">
        <f t="shared" si="81"/>
        <v>0</v>
      </c>
      <c r="AH230" s="72">
        <f t="shared" si="82"/>
        <v>12313</v>
      </c>
      <c r="AI230" s="74">
        <f t="shared" si="89"/>
        <v>2257.3833333333332</v>
      </c>
      <c r="AJ230" s="90">
        <f t="shared" si="83"/>
        <v>2257.3833333333332</v>
      </c>
      <c r="AK230" s="76">
        <f t="shared" si="84"/>
        <v>10055.616666666667</v>
      </c>
      <c r="AL230" s="79"/>
      <c r="AM230" s="97">
        <f t="shared" ref="AM230:AM293" si="99">+AD230*12</f>
        <v>2462.6</v>
      </c>
      <c r="AN230" s="97">
        <f t="shared" ref="AN230:AP293" si="100">+AM230</f>
        <v>2462.6</v>
      </c>
      <c r="AO230" s="97">
        <f t="shared" si="100"/>
        <v>2462.6</v>
      </c>
      <c r="AP230" s="97">
        <f t="shared" si="100"/>
        <v>2462.6</v>
      </c>
      <c r="AQ230" s="86">
        <f t="shared" si="95"/>
        <v>205.21666666666667</v>
      </c>
      <c r="AV230" s="81">
        <f t="shared" si="90"/>
        <v>2462.6</v>
      </c>
      <c r="AW230" s="75">
        <f t="shared" si="91"/>
        <v>4719.9833333333336</v>
      </c>
      <c r="AX230" s="76">
        <f t="shared" si="92"/>
        <v>7593.0166666666664</v>
      </c>
      <c r="AY230" s="81">
        <f t="shared" si="85"/>
        <v>1641.7333333333333</v>
      </c>
      <c r="AZ230" s="77">
        <f t="shared" si="86"/>
        <v>6361.7166666666672</v>
      </c>
      <c r="BA230" s="76">
        <f t="shared" si="93"/>
        <v>5951.2833333333328</v>
      </c>
    </row>
    <row r="231" spans="1:53" s="86" customFormat="1" x14ac:dyDescent="0.25">
      <c r="A231" s="64">
        <v>2</v>
      </c>
      <c r="B231" s="94" t="s">
        <v>142</v>
      </c>
      <c r="C231" s="94">
        <v>27</v>
      </c>
      <c r="D231" s="94" t="s">
        <v>57</v>
      </c>
      <c r="E231" s="95" t="s">
        <v>214</v>
      </c>
      <c r="F231" s="95" t="s">
        <v>215</v>
      </c>
      <c r="G231" s="94">
        <v>13480</v>
      </c>
      <c r="H231" s="95" t="s">
        <v>60</v>
      </c>
      <c r="I231" s="95" t="s">
        <v>216</v>
      </c>
      <c r="J231" s="95"/>
      <c r="K231" s="68">
        <v>43236</v>
      </c>
      <c r="L231" s="68">
        <v>42398</v>
      </c>
      <c r="M231" s="68">
        <v>45320</v>
      </c>
      <c r="N231" s="68">
        <v>43313</v>
      </c>
      <c r="O231" s="149">
        <v>1</v>
      </c>
      <c r="P231" s="68"/>
      <c r="Q231" s="68" t="s">
        <v>270</v>
      </c>
      <c r="R231" s="69">
        <f t="shared" si="96"/>
        <v>0</v>
      </c>
      <c r="S231" s="95">
        <v>60</v>
      </c>
      <c r="T231" s="96">
        <v>12313</v>
      </c>
      <c r="U231" s="70">
        <v>2</v>
      </c>
      <c r="V231" s="70">
        <v>2019</v>
      </c>
      <c r="W231" s="69">
        <v>0</v>
      </c>
      <c r="X231" s="69">
        <v>0</v>
      </c>
      <c r="Y231" s="69">
        <f t="shared" si="97"/>
        <v>60</v>
      </c>
      <c r="Z231" s="69">
        <f t="shared" si="87"/>
        <v>23</v>
      </c>
      <c r="AA231" s="69">
        <f t="shared" si="88"/>
        <v>37</v>
      </c>
      <c r="AB231" s="69">
        <f t="shared" si="79"/>
        <v>27</v>
      </c>
      <c r="AC231" s="69">
        <f t="shared" si="94"/>
        <v>33</v>
      </c>
      <c r="AD231" s="69">
        <f t="shared" si="98"/>
        <v>205.21666666666667</v>
      </c>
      <c r="AE231" s="72">
        <v>0</v>
      </c>
      <c r="AF231" s="73">
        <f t="shared" si="80"/>
        <v>0</v>
      </c>
      <c r="AG231" s="73">
        <f t="shared" si="81"/>
        <v>0</v>
      </c>
      <c r="AH231" s="72">
        <f t="shared" si="82"/>
        <v>12313</v>
      </c>
      <c r="AI231" s="74">
        <f t="shared" si="89"/>
        <v>2257.3833333333332</v>
      </c>
      <c r="AJ231" s="90">
        <f t="shared" si="83"/>
        <v>2257.3833333333332</v>
      </c>
      <c r="AK231" s="76">
        <f t="shared" si="84"/>
        <v>10055.616666666667</v>
      </c>
      <c r="AL231" s="79"/>
      <c r="AM231" s="97">
        <f t="shared" si="99"/>
        <v>2462.6</v>
      </c>
      <c r="AN231" s="97">
        <f t="shared" si="100"/>
        <v>2462.6</v>
      </c>
      <c r="AO231" s="97">
        <f t="shared" si="100"/>
        <v>2462.6</v>
      </c>
      <c r="AP231" s="97">
        <f t="shared" si="100"/>
        <v>2462.6</v>
      </c>
      <c r="AQ231" s="86">
        <f t="shared" si="95"/>
        <v>205.21666666666667</v>
      </c>
      <c r="AV231" s="81">
        <f t="shared" si="90"/>
        <v>2462.6</v>
      </c>
      <c r="AW231" s="75">
        <f t="shared" si="91"/>
        <v>4719.9833333333336</v>
      </c>
      <c r="AX231" s="76">
        <f t="shared" si="92"/>
        <v>7593.0166666666664</v>
      </c>
      <c r="AY231" s="81">
        <f t="shared" si="85"/>
        <v>1641.7333333333333</v>
      </c>
      <c r="AZ231" s="77">
        <f t="shared" si="86"/>
        <v>6361.7166666666672</v>
      </c>
      <c r="BA231" s="76">
        <f t="shared" si="93"/>
        <v>5951.2833333333328</v>
      </c>
    </row>
    <row r="232" spans="1:53" s="86" customFormat="1" x14ac:dyDescent="0.25">
      <c r="A232" s="64">
        <v>2</v>
      </c>
      <c r="B232" s="94" t="s">
        <v>142</v>
      </c>
      <c r="C232" s="94">
        <v>27</v>
      </c>
      <c r="D232" s="94" t="s">
        <v>57</v>
      </c>
      <c r="E232" s="95" t="s">
        <v>214</v>
      </c>
      <c r="F232" s="95" t="s">
        <v>215</v>
      </c>
      <c r="G232" s="94">
        <v>13480</v>
      </c>
      <c r="H232" s="95" t="s">
        <v>60</v>
      </c>
      <c r="I232" s="95" t="s">
        <v>216</v>
      </c>
      <c r="J232" s="95"/>
      <c r="K232" s="68">
        <v>43236</v>
      </c>
      <c r="L232" s="68">
        <v>42398</v>
      </c>
      <c r="M232" s="68">
        <v>45320</v>
      </c>
      <c r="N232" s="68">
        <v>43313</v>
      </c>
      <c r="O232" s="149">
        <v>1</v>
      </c>
      <c r="P232" s="68"/>
      <c r="Q232" s="68" t="s">
        <v>270</v>
      </c>
      <c r="R232" s="69">
        <f t="shared" si="96"/>
        <v>0</v>
      </c>
      <c r="S232" s="95">
        <v>60</v>
      </c>
      <c r="T232" s="96">
        <v>12313</v>
      </c>
      <c r="U232" s="70">
        <v>2</v>
      </c>
      <c r="V232" s="70">
        <v>2019</v>
      </c>
      <c r="W232" s="69">
        <v>0</v>
      </c>
      <c r="X232" s="69">
        <v>0</v>
      </c>
      <c r="Y232" s="69">
        <f t="shared" si="97"/>
        <v>60</v>
      </c>
      <c r="Z232" s="69">
        <f t="shared" si="87"/>
        <v>23</v>
      </c>
      <c r="AA232" s="69">
        <f t="shared" si="88"/>
        <v>37</v>
      </c>
      <c r="AB232" s="69">
        <f t="shared" si="79"/>
        <v>27</v>
      </c>
      <c r="AC232" s="69">
        <f t="shared" si="94"/>
        <v>33</v>
      </c>
      <c r="AD232" s="69">
        <f t="shared" si="98"/>
        <v>205.21666666666667</v>
      </c>
      <c r="AE232" s="72">
        <v>0</v>
      </c>
      <c r="AF232" s="73">
        <f t="shared" si="80"/>
        <v>0</v>
      </c>
      <c r="AG232" s="73">
        <f t="shared" si="81"/>
        <v>0</v>
      </c>
      <c r="AH232" s="72">
        <f t="shared" si="82"/>
        <v>12313</v>
      </c>
      <c r="AI232" s="74">
        <f t="shared" si="89"/>
        <v>2257.3833333333332</v>
      </c>
      <c r="AJ232" s="90">
        <f t="shared" si="83"/>
        <v>2257.3833333333332</v>
      </c>
      <c r="AK232" s="76">
        <f t="shared" si="84"/>
        <v>10055.616666666667</v>
      </c>
      <c r="AL232" s="79"/>
      <c r="AM232" s="97">
        <f t="shared" si="99"/>
        <v>2462.6</v>
      </c>
      <c r="AN232" s="97">
        <f t="shared" si="100"/>
        <v>2462.6</v>
      </c>
      <c r="AO232" s="97">
        <f t="shared" si="100"/>
        <v>2462.6</v>
      </c>
      <c r="AP232" s="97">
        <f t="shared" si="100"/>
        <v>2462.6</v>
      </c>
      <c r="AQ232" s="86">
        <f t="shared" si="95"/>
        <v>205.21666666666667</v>
      </c>
      <c r="AV232" s="81">
        <f t="shared" si="90"/>
        <v>2462.6</v>
      </c>
      <c r="AW232" s="75">
        <f t="shared" si="91"/>
        <v>4719.9833333333336</v>
      </c>
      <c r="AX232" s="76">
        <f t="shared" si="92"/>
        <v>7593.0166666666664</v>
      </c>
      <c r="AY232" s="81">
        <f t="shared" si="85"/>
        <v>1641.7333333333333</v>
      </c>
      <c r="AZ232" s="77">
        <f t="shared" si="86"/>
        <v>6361.7166666666672</v>
      </c>
      <c r="BA232" s="76">
        <f t="shared" si="93"/>
        <v>5951.2833333333328</v>
      </c>
    </row>
    <row r="233" spans="1:53" s="86" customFormat="1" x14ac:dyDescent="0.25">
      <c r="A233" s="64">
        <v>2</v>
      </c>
      <c r="B233" s="94" t="s">
        <v>142</v>
      </c>
      <c r="C233" s="94">
        <v>27</v>
      </c>
      <c r="D233" s="94" t="s">
        <v>57</v>
      </c>
      <c r="E233" s="95" t="s">
        <v>214</v>
      </c>
      <c r="F233" s="95" t="s">
        <v>215</v>
      </c>
      <c r="G233" s="94">
        <v>13480</v>
      </c>
      <c r="H233" s="95" t="s">
        <v>60</v>
      </c>
      <c r="I233" s="95" t="s">
        <v>216</v>
      </c>
      <c r="J233" s="95"/>
      <c r="K233" s="68">
        <v>43236</v>
      </c>
      <c r="L233" s="68">
        <v>42398</v>
      </c>
      <c r="M233" s="68">
        <v>45320</v>
      </c>
      <c r="N233" s="68">
        <v>43313</v>
      </c>
      <c r="O233" s="149">
        <v>1</v>
      </c>
      <c r="P233" s="68"/>
      <c r="Q233" s="68" t="s">
        <v>270</v>
      </c>
      <c r="R233" s="69">
        <f t="shared" si="96"/>
        <v>0</v>
      </c>
      <c r="S233" s="95">
        <v>60</v>
      </c>
      <c r="T233" s="96">
        <v>12313</v>
      </c>
      <c r="U233" s="70">
        <v>2</v>
      </c>
      <c r="V233" s="70">
        <v>2019</v>
      </c>
      <c r="W233" s="69">
        <v>0</v>
      </c>
      <c r="X233" s="69">
        <v>0</v>
      </c>
      <c r="Y233" s="69">
        <f t="shared" si="97"/>
        <v>60</v>
      </c>
      <c r="Z233" s="69">
        <f t="shared" si="87"/>
        <v>23</v>
      </c>
      <c r="AA233" s="69">
        <f t="shared" si="88"/>
        <v>37</v>
      </c>
      <c r="AB233" s="69">
        <f t="shared" si="79"/>
        <v>27</v>
      </c>
      <c r="AC233" s="69">
        <f t="shared" si="94"/>
        <v>33</v>
      </c>
      <c r="AD233" s="69">
        <f t="shared" si="98"/>
        <v>205.21666666666667</v>
      </c>
      <c r="AE233" s="72">
        <v>0</v>
      </c>
      <c r="AF233" s="73">
        <f t="shared" si="80"/>
        <v>0</v>
      </c>
      <c r="AG233" s="73">
        <f t="shared" si="81"/>
        <v>0</v>
      </c>
      <c r="AH233" s="72">
        <f t="shared" si="82"/>
        <v>12313</v>
      </c>
      <c r="AI233" s="74">
        <f t="shared" si="89"/>
        <v>2257.3833333333332</v>
      </c>
      <c r="AJ233" s="90">
        <f t="shared" si="83"/>
        <v>2257.3833333333332</v>
      </c>
      <c r="AK233" s="76">
        <f t="shared" si="84"/>
        <v>10055.616666666667</v>
      </c>
      <c r="AL233" s="79"/>
      <c r="AM233" s="97">
        <f t="shared" si="99"/>
        <v>2462.6</v>
      </c>
      <c r="AN233" s="97">
        <f t="shared" si="100"/>
        <v>2462.6</v>
      </c>
      <c r="AO233" s="97">
        <f t="shared" si="100"/>
        <v>2462.6</v>
      </c>
      <c r="AP233" s="97">
        <f t="shared" si="100"/>
        <v>2462.6</v>
      </c>
      <c r="AQ233" s="86">
        <f t="shared" si="95"/>
        <v>205.21666666666667</v>
      </c>
      <c r="AV233" s="81">
        <f t="shared" si="90"/>
        <v>2462.6</v>
      </c>
      <c r="AW233" s="75">
        <f t="shared" si="91"/>
        <v>4719.9833333333336</v>
      </c>
      <c r="AX233" s="76">
        <f t="shared" si="92"/>
        <v>7593.0166666666664</v>
      </c>
      <c r="AY233" s="81">
        <f t="shared" si="85"/>
        <v>1641.7333333333333</v>
      </c>
      <c r="AZ233" s="77">
        <f t="shared" si="86"/>
        <v>6361.7166666666672</v>
      </c>
      <c r="BA233" s="76">
        <f t="shared" si="93"/>
        <v>5951.2833333333328</v>
      </c>
    </row>
    <row r="234" spans="1:53" s="86" customFormat="1" x14ac:dyDescent="0.25">
      <c r="A234" s="64">
        <v>2</v>
      </c>
      <c r="B234" s="94" t="s">
        <v>142</v>
      </c>
      <c r="C234" s="94">
        <v>27</v>
      </c>
      <c r="D234" s="94" t="s">
        <v>57</v>
      </c>
      <c r="E234" s="95" t="s">
        <v>214</v>
      </c>
      <c r="F234" s="95" t="s">
        <v>215</v>
      </c>
      <c r="G234" s="94">
        <v>13480</v>
      </c>
      <c r="H234" s="95" t="s">
        <v>60</v>
      </c>
      <c r="I234" s="95" t="s">
        <v>216</v>
      </c>
      <c r="J234" s="95"/>
      <c r="K234" s="68">
        <v>43236</v>
      </c>
      <c r="L234" s="68">
        <v>42398</v>
      </c>
      <c r="M234" s="68">
        <v>45320</v>
      </c>
      <c r="N234" s="68">
        <v>43313</v>
      </c>
      <c r="O234" s="149">
        <v>1</v>
      </c>
      <c r="P234" s="68"/>
      <c r="Q234" s="68" t="s">
        <v>270</v>
      </c>
      <c r="R234" s="69">
        <f t="shared" si="96"/>
        <v>0</v>
      </c>
      <c r="S234" s="95">
        <v>60</v>
      </c>
      <c r="T234" s="96">
        <v>12313</v>
      </c>
      <c r="U234" s="70">
        <v>2</v>
      </c>
      <c r="V234" s="70">
        <v>2019</v>
      </c>
      <c r="W234" s="69">
        <v>0</v>
      </c>
      <c r="X234" s="69">
        <v>0</v>
      </c>
      <c r="Y234" s="69">
        <f t="shared" si="97"/>
        <v>60</v>
      </c>
      <c r="Z234" s="69">
        <f t="shared" si="87"/>
        <v>23</v>
      </c>
      <c r="AA234" s="69">
        <f t="shared" si="88"/>
        <v>37</v>
      </c>
      <c r="AB234" s="69">
        <f t="shared" si="79"/>
        <v>27</v>
      </c>
      <c r="AC234" s="69">
        <f t="shared" si="94"/>
        <v>33</v>
      </c>
      <c r="AD234" s="69">
        <f t="shared" si="98"/>
        <v>205.21666666666667</v>
      </c>
      <c r="AE234" s="72">
        <v>0</v>
      </c>
      <c r="AF234" s="73">
        <f t="shared" si="80"/>
        <v>0</v>
      </c>
      <c r="AG234" s="73">
        <f t="shared" si="81"/>
        <v>0</v>
      </c>
      <c r="AH234" s="72">
        <f t="shared" si="82"/>
        <v>12313</v>
      </c>
      <c r="AI234" s="74">
        <f t="shared" si="89"/>
        <v>2257.3833333333332</v>
      </c>
      <c r="AJ234" s="90">
        <f t="shared" si="83"/>
        <v>2257.3833333333332</v>
      </c>
      <c r="AK234" s="76">
        <f t="shared" si="84"/>
        <v>10055.616666666667</v>
      </c>
      <c r="AL234" s="79"/>
      <c r="AM234" s="97">
        <f t="shared" si="99"/>
        <v>2462.6</v>
      </c>
      <c r="AN234" s="97">
        <f t="shared" si="100"/>
        <v>2462.6</v>
      </c>
      <c r="AO234" s="97">
        <f t="shared" si="100"/>
        <v>2462.6</v>
      </c>
      <c r="AP234" s="97">
        <f t="shared" si="100"/>
        <v>2462.6</v>
      </c>
      <c r="AQ234" s="86">
        <f t="shared" si="95"/>
        <v>205.21666666666667</v>
      </c>
      <c r="AV234" s="81">
        <f t="shared" si="90"/>
        <v>2462.6</v>
      </c>
      <c r="AW234" s="75">
        <f t="shared" si="91"/>
        <v>4719.9833333333336</v>
      </c>
      <c r="AX234" s="76">
        <f t="shared" si="92"/>
        <v>7593.0166666666664</v>
      </c>
      <c r="AY234" s="81">
        <f t="shared" si="85"/>
        <v>1641.7333333333333</v>
      </c>
      <c r="AZ234" s="77">
        <f t="shared" si="86"/>
        <v>6361.7166666666672</v>
      </c>
      <c r="BA234" s="76">
        <f t="shared" si="93"/>
        <v>5951.2833333333328</v>
      </c>
    </row>
    <row r="235" spans="1:53" s="86" customFormat="1" x14ac:dyDescent="0.25">
      <c r="A235" s="64">
        <v>2</v>
      </c>
      <c r="B235" s="94" t="s">
        <v>142</v>
      </c>
      <c r="C235" s="94">
        <v>27</v>
      </c>
      <c r="D235" s="94" t="s">
        <v>57</v>
      </c>
      <c r="E235" s="95" t="s">
        <v>214</v>
      </c>
      <c r="F235" s="95" t="s">
        <v>215</v>
      </c>
      <c r="G235" s="94">
        <v>13480</v>
      </c>
      <c r="H235" s="95" t="s">
        <v>60</v>
      </c>
      <c r="I235" s="95" t="s">
        <v>216</v>
      </c>
      <c r="J235" s="95"/>
      <c r="K235" s="68">
        <v>43236</v>
      </c>
      <c r="L235" s="68">
        <v>42398</v>
      </c>
      <c r="M235" s="68">
        <v>45320</v>
      </c>
      <c r="N235" s="68">
        <v>43313</v>
      </c>
      <c r="O235" s="149">
        <v>1</v>
      </c>
      <c r="P235" s="68"/>
      <c r="Q235" s="68" t="s">
        <v>270</v>
      </c>
      <c r="R235" s="69">
        <f t="shared" si="96"/>
        <v>0</v>
      </c>
      <c r="S235" s="95">
        <v>60</v>
      </c>
      <c r="T235" s="96">
        <v>12313</v>
      </c>
      <c r="U235" s="70">
        <v>2</v>
      </c>
      <c r="V235" s="70">
        <v>2019</v>
      </c>
      <c r="W235" s="69">
        <v>0</v>
      </c>
      <c r="X235" s="69">
        <v>0</v>
      </c>
      <c r="Y235" s="69">
        <f t="shared" si="97"/>
        <v>60</v>
      </c>
      <c r="Z235" s="69">
        <f t="shared" si="87"/>
        <v>23</v>
      </c>
      <c r="AA235" s="69">
        <f t="shared" si="88"/>
        <v>37</v>
      </c>
      <c r="AB235" s="69">
        <f t="shared" si="79"/>
        <v>27</v>
      </c>
      <c r="AC235" s="69">
        <f t="shared" si="94"/>
        <v>33</v>
      </c>
      <c r="AD235" s="69">
        <f t="shared" si="98"/>
        <v>205.21666666666667</v>
      </c>
      <c r="AE235" s="72">
        <v>0</v>
      </c>
      <c r="AF235" s="73">
        <f t="shared" si="80"/>
        <v>0</v>
      </c>
      <c r="AG235" s="73">
        <f t="shared" si="81"/>
        <v>0</v>
      </c>
      <c r="AH235" s="72">
        <f t="shared" si="82"/>
        <v>12313</v>
      </c>
      <c r="AI235" s="74">
        <f t="shared" si="89"/>
        <v>2257.3833333333332</v>
      </c>
      <c r="AJ235" s="90">
        <f t="shared" si="83"/>
        <v>2257.3833333333332</v>
      </c>
      <c r="AK235" s="76">
        <f t="shared" si="84"/>
        <v>10055.616666666667</v>
      </c>
      <c r="AL235" s="79"/>
      <c r="AM235" s="97">
        <f t="shared" si="99"/>
        <v>2462.6</v>
      </c>
      <c r="AN235" s="97">
        <f t="shared" si="100"/>
        <v>2462.6</v>
      </c>
      <c r="AO235" s="97">
        <f t="shared" si="100"/>
        <v>2462.6</v>
      </c>
      <c r="AP235" s="97">
        <f t="shared" si="100"/>
        <v>2462.6</v>
      </c>
      <c r="AQ235" s="86">
        <f t="shared" si="95"/>
        <v>205.21666666666667</v>
      </c>
      <c r="AV235" s="81">
        <f t="shared" si="90"/>
        <v>2462.6</v>
      </c>
      <c r="AW235" s="75">
        <f t="shared" si="91"/>
        <v>4719.9833333333336</v>
      </c>
      <c r="AX235" s="76">
        <f t="shared" si="92"/>
        <v>7593.0166666666664</v>
      </c>
      <c r="AY235" s="81">
        <f t="shared" si="85"/>
        <v>1641.7333333333333</v>
      </c>
      <c r="AZ235" s="77">
        <f t="shared" si="86"/>
        <v>6361.7166666666672</v>
      </c>
      <c r="BA235" s="76">
        <f t="shared" si="93"/>
        <v>5951.2833333333328</v>
      </c>
    </row>
    <row r="236" spans="1:53" s="86" customFormat="1" x14ac:dyDescent="0.25">
      <c r="A236" s="64">
        <v>2</v>
      </c>
      <c r="B236" s="94" t="s">
        <v>142</v>
      </c>
      <c r="C236" s="94">
        <v>27</v>
      </c>
      <c r="D236" s="94" t="s">
        <v>57</v>
      </c>
      <c r="E236" s="95" t="s">
        <v>214</v>
      </c>
      <c r="F236" s="95" t="s">
        <v>215</v>
      </c>
      <c r="G236" s="94">
        <v>13480</v>
      </c>
      <c r="H236" s="95" t="s">
        <v>60</v>
      </c>
      <c r="I236" s="95" t="s">
        <v>216</v>
      </c>
      <c r="J236" s="95"/>
      <c r="K236" s="68">
        <v>43236</v>
      </c>
      <c r="L236" s="68">
        <v>42398</v>
      </c>
      <c r="M236" s="68">
        <v>45320</v>
      </c>
      <c r="N236" s="68">
        <v>43313</v>
      </c>
      <c r="O236" s="149">
        <v>1</v>
      </c>
      <c r="P236" s="68"/>
      <c r="Q236" s="68" t="s">
        <v>270</v>
      </c>
      <c r="R236" s="69">
        <f t="shared" si="96"/>
        <v>0</v>
      </c>
      <c r="S236" s="95">
        <v>60</v>
      </c>
      <c r="T236" s="96">
        <v>12313</v>
      </c>
      <c r="U236" s="70">
        <v>2</v>
      </c>
      <c r="V236" s="70">
        <v>2019</v>
      </c>
      <c r="W236" s="69">
        <v>0</v>
      </c>
      <c r="X236" s="69">
        <v>0</v>
      </c>
      <c r="Y236" s="69">
        <f t="shared" si="97"/>
        <v>60</v>
      </c>
      <c r="Z236" s="69">
        <f t="shared" si="87"/>
        <v>23</v>
      </c>
      <c r="AA236" s="69">
        <f t="shared" si="88"/>
        <v>37</v>
      </c>
      <c r="AB236" s="69">
        <f t="shared" si="79"/>
        <v>27</v>
      </c>
      <c r="AC236" s="69">
        <f t="shared" si="94"/>
        <v>33</v>
      </c>
      <c r="AD236" s="69">
        <f t="shared" si="98"/>
        <v>205.21666666666667</v>
      </c>
      <c r="AE236" s="72">
        <v>0</v>
      </c>
      <c r="AF236" s="73">
        <f t="shared" si="80"/>
        <v>0</v>
      </c>
      <c r="AG236" s="73">
        <f t="shared" si="81"/>
        <v>0</v>
      </c>
      <c r="AH236" s="72">
        <f t="shared" si="82"/>
        <v>12313</v>
      </c>
      <c r="AI236" s="74">
        <f t="shared" si="89"/>
        <v>2257.3833333333332</v>
      </c>
      <c r="AJ236" s="90">
        <f t="shared" si="83"/>
        <v>2257.3833333333332</v>
      </c>
      <c r="AK236" s="76">
        <f t="shared" si="84"/>
        <v>10055.616666666667</v>
      </c>
      <c r="AL236" s="79"/>
      <c r="AM236" s="97">
        <f t="shared" si="99"/>
        <v>2462.6</v>
      </c>
      <c r="AN236" s="97">
        <f t="shared" si="100"/>
        <v>2462.6</v>
      </c>
      <c r="AO236" s="97">
        <f t="shared" si="100"/>
        <v>2462.6</v>
      </c>
      <c r="AP236" s="97">
        <f t="shared" si="100"/>
        <v>2462.6</v>
      </c>
      <c r="AQ236" s="86">
        <f t="shared" si="95"/>
        <v>205.21666666666667</v>
      </c>
      <c r="AV236" s="81">
        <f t="shared" si="90"/>
        <v>2462.6</v>
      </c>
      <c r="AW236" s="75">
        <f t="shared" si="91"/>
        <v>4719.9833333333336</v>
      </c>
      <c r="AX236" s="76">
        <f t="shared" si="92"/>
        <v>7593.0166666666664</v>
      </c>
      <c r="AY236" s="81">
        <f t="shared" si="85"/>
        <v>1641.7333333333333</v>
      </c>
      <c r="AZ236" s="77">
        <f t="shared" si="86"/>
        <v>6361.7166666666672</v>
      </c>
      <c r="BA236" s="76">
        <f t="shared" si="93"/>
        <v>5951.2833333333328</v>
      </c>
    </row>
    <row r="237" spans="1:53" s="86" customFormat="1" x14ac:dyDescent="0.25">
      <c r="A237" s="64">
        <v>2</v>
      </c>
      <c r="B237" s="94" t="s">
        <v>142</v>
      </c>
      <c r="C237" s="94">
        <v>27</v>
      </c>
      <c r="D237" s="94" t="s">
        <v>57</v>
      </c>
      <c r="E237" s="95" t="s">
        <v>214</v>
      </c>
      <c r="F237" s="95" t="s">
        <v>215</v>
      </c>
      <c r="G237" s="94">
        <v>13480</v>
      </c>
      <c r="H237" s="95" t="s">
        <v>60</v>
      </c>
      <c r="I237" s="95" t="s">
        <v>216</v>
      </c>
      <c r="J237" s="95"/>
      <c r="K237" s="68">
        <v>43236</v>
      </c>
      <c r="L237" s="68">
        <v>42398</v>
      </c>
      <c r="M237" s="68">
        <v>45320</v>
      </c>
      <c r="N237" s="68">
        <v>43313</v>
      </c>
      <c r="O237" s="149">
        <v>1</v>
      </c>
      <c r="P237" s="68"/>
      <c r="Q237" s="68" t="s">
        <v>270</v>
      </c>
      <c r="R237" s="69">
        <f t="shared" si="96"/>
        <v>0</v>
      </c>
      <c r="S237" s="95">
        <v>60</v>
      </c>
      <c r="T237" s="96">
        <v>12313</v>
      </c>
      <c r="U237" s="70">
        <v>2</v>
      </c>
      <c r="V237" s="70">
        <v>2019</v>
      </c>
      <c r="W237" s="69">
        <v>0</v>
      </c>
      <c r="X237" s="69">
        <v>0</v>
      </c>
      <c r="Y237" s="69">
        <f t="shared" si="97"/>
        <v>60</v>
      </c>
      <c r="Z237" s="69">
        <f t="shared" si="87"/>
        <v>23</v>
      </c>
      <c r="AA237" s="69">
        <f t="shared" si="88"/>
        <v>37</v>
      </c>
      <c r="AB237" s="69">
        <f t="shared" si="79"/>
        <v>27</v>
      </c>
      <c r="AC237" s="69">
        <f t="shared" si="94"/>
        <v>33</v>
      </c>
      <c r="AD237" s="69">
        <f t="shared" si="98"/>
        <v>205.21666666666667</v>
      </c>
      <c r="AE237" s="72">
        <v>0</v>
      </c>
      <c r="AF237" s="73">
        <f t="shared" si="80"/>
        <v>0</v>
      </c>
      <c r="AG237" s="73">
        <f t="shared" si="81"/>
        <v>0</v>
      </c>
      <c r="AH237" s="72">
        <f t="shared" si="82"/>
        <v>12313</v>
      </c>
      <c r="AI237" s="74">
        <f t="shared" si="89"/>
        <v>2257.3833333333332</v>
      </c>
      <c r="AJ237" s="90">
        <f t="shared" si="83"/>
        <v>2257.3833333333332</v>
      </c>
      <c r="AK237" s="76">
        <f t="shared" si="84"/>
        <v>10055.616666666667</v>
      </c>
      <c r="AL237" s="79"/>
      <c r="AM237" s="97">
        <f t="shared" si="99"/>
        <v>2462.6</v>
      </c>
      <c r="AN237" s="97">
        <f t="shared" si="100"/>
        <v>2462.6</v>
      </c>
      <c r="AO237" s="97">
        <f t="shared" si="100"/>
        <v>2462.6</v>
      </c>
      <c r="AP237" s="97">
        <f t="shared" si="100"/>
        <v>2462.6</v>
      </c>
      <c r="AQ237" s="86">
        <f t="shared" si="95"/>
        <v>205.21666666666667</v>
      </c>
      <c r="AV237" s="81">
        <f t="shared" si="90"/>
        <v>2462.6</v>
      </c>
      <c r="AW237" s="75">
        <f t="shared" si="91"/>
        <v>4719.9833333333336</v>
      </c>
      <c r="AX237" s="76">
        <f t="shared" si="92"/>
        <v>7593.0166666666664</v>
      </c>
      <c r="AY237" s="81">
        <f t="shared" si="85"/>
        <v>1641.7333333333333</v>
      </c>
      <c r="AZ237" s="77">
        <f t="shared" si="86"/>
        <v>6361.7166666666672</v>
      </c>
      <c r="BA237" s="76">
        <f t="shared" si="93"/>
        <v>5951.2833333333328</v>
      </c>
    </row>
    <row r="238" spans="1:53" s="86" customFormat="1" x14ac:dyDescent="0.25">
      <c r="A238" s="64">
        <v>2</v>
      </c>
      <c r="B238" s="94" t="s">
        <v>142</v>
      </c>
      <c r="C238" s="94">
        <v>27</v>
      </c>
      <c r="D238" s="94" t="s">
        <v>57</v>
      </c>
      <c r="E238" s="95" t="s">
        <v>214</v>
      </c>
      <c r="F238" s="95" t="s">
        <v>215</v>
      </c>
      <c r="G238" s="94">
        <v>13480</v>
      </c>
      <c r="H238" s="95" t="s">
        <v>60</v>
      </c>
      <c r="I238" s="95" t="s">
        <v>216</v>
      </c>
      <c r="J238" s="95"/>
      <c r="K238" s="68">
        <v>43236</v>
      </c>
      <c r="L238" s="68">
        <v>42398</v>
      </c>
      <c r="M238" s="68">
        <v>45320</v>
      </c>
      <c r="N238" s="68">
        <v>43313</v>
      </c>
      <c r="O238" s="149">
        <v>1</v>
      </c>
      <c r="P238" s="68"/>
      <c r="Q238" s="68" t="s">
        <v>270</v>
      </c>
      <c r="R238" s="69">
        <f t="shared" si="96"/>
        <v>0</v>
      </c>
      <c r="S238" s="95">
        <v>60</v>
      </c>
      <c r="T238" s="96">
        <v>12313</v>
      </c>
      <c r="U238" s="70">
        <v>2</v>
      </c>
      <c r="V238" s="70">
        <v>2019</v>
      </c>
      <c r="W238" s="69">
        <v>0</v>
      </c>
      <c r="X238" s="69">
        <v>0</v>
      </c>
      <c r="Y238" s="69">
        <f t="shared" si="97"/>
        <v>60</v>
      </c>
      <c r="Z238" s="69">
        <f t="shared" si="87"/>
        <v>23</v>
      </c>
      <c r="AA238" s="69">
        <f t="shared" si="88"/>
        <v>37</v>
      </c>
      <c r="AB238" s="69">
        <f t="shared" si="79"/>
        <v>27</v>
      </c>
      <c r="AC238" s="69">
        <f t="shared" si="94"/>
        <v>33</v>
      </c>
      <c r="AD238" s="69">
        <f t="shared" si="98"/>
        <v>205.21666666666667</v>
      </c>
      <c r="AE238" s="72">
        <v>0</v>
      </c>
      <c r="AF238" s="73">
        <f t="shared" si="80"/>
        <v>0</v>
      </c>
      <c r="AG238" s="73">
        <f t="shared" si="81"/>
        <v>0</v>
      </c>
      <c r="AH238" s="72">
        <f t="shared" si="82"/>
        <v>12313</v>
      </c>
      <c r="AI238" s="74">
        <f t="shared" si="89"/>
        <v>2257.3833333333332</v>
      </c>
      <c r="AJ238" s="90">
        <f t="shared" si="83"/>
        <v>2257.3833333333332</v>
      </c>
      <c r="AK238" s="76">
        <f t="shared" si="84"/>
        <v>10055.616666666667</v>
      </c>
      <c r="AL238" s="79"/>
      <c r="AM238" s="97">
        <f t="shared" si="99"/>
        <v>2462.6</v>
      </c>
      <c r="AN238" s="97">
        <f t="shared" si="100"/>
        <v>2462.6</v>
      </c>
      <c r="AO238" s="97">
        <f t="shared" si="100"/>
        <v>2462.6</v>
      </c>
      <c r="AP238" s="97">
        <f t="shared" si="100"/>
        <v>2462.6</v>
      </c>
      <c r="AQ238" s="86">
        <f t="shared" si="95"/>
        <v>205.21666666666667</v>
      </c>
      <c r="AV238" s="81">
        <f t="shared" si="90"/>
        <v>2462.6</v>
      </c>
      <c r="AW238" s="75">
        <f t="shared" si="91"/>
        <v>4719.9833333333336</v>
      </c>
      <c r="AX238" s="76">
        <f t="shared" si="92"/>
        <v>7593.0166666666664</v>
      </c>
      <c r="AY238" s="81">
        <f t="shared" si="85"/>
        <v>1641.7333333333333</v>
      </c>
      <c r="AZ238" s="77">
        <f t="shared" si="86"/>
        <v>6361.7166666666672</v>
      </c>
      <c r="BA238" s="76">
        <f t="shared" si="93"/>
        <v>5951.2833333333328</v>
      </c>
    </row>
    <row r="239" spans="1:53" s="86" customFormat="1" x14ac:dyDescent="0.25">
      <c r="A239" s="64">
        <v>2</v>
      </c>
      <c r="B239" s="94" t="s">
        <v>142</v>
      </c>
      <c r="C239" s="94">
        <v>27</v>
      </c>
      <c r="D239" s="94" t="s">
        <v>57</v>
      </c>
      <c r="E239" s="95" t="s">
        <v>214</v>
      </c>
      <c r="F239" s="95" t="s">
        <v>215</v>
      </c>
      <c r="G239" s="94">
        <v>13480</v>
      </c>
      <c r="H239" s="95" t="s">
        <v>60</v>
      </c>
      <c r="I239" s="95" t="s">
        <v>216</v>
      </c>
      <c r="J239" s="95"/>
      <c r="K239" s="68">
        <v>43236</v>
      </c>
      <c r="L239" s="68">
        <v>42398</v>
      </c>
      <c r="M239" s="68">
        <v>45320</v>
      </c>
      <c r="N239" s="68">
        <v>43313</v>
      </c>
      <c r="O239" s="149">
        <v>1</v>
      </c>
      <c r="P239" s="68"/>
      <c r="Q239" s="68" t="s">
        <v>270</v>
      </c>
      <c r="R239" s="69">
        <f t="shared" si="96"/>
        <v>0</v>
      </c>
      <c r="S239" s="95">
        <v>60</v>
      </c>
      <c r="T239" s="96">
        <v>12313</v>
      </c>
      <c r="U239" s="70">
        <v>2</v>
      </c>
      <c r="V239" s="70">
        <v>2019</v>
      </c>
      <c r="W239" s="69">
        <v>0</v>
      </c>
      <c r="X239" s="69">
        <v>0</v>
      </c>
      <c r="Y239" s="69">
        <f t="shared" si="97"/>
        <v>60</v>
      </c>
      <c r="Z239" s="69">
        <f t="shared" si="87"/>
        <v>23</v>
      </c>
      <c r="AA239" s="69">
        <f t="shared" si="88"/>
        <v>37</v>
      </c>
      <c r="AB239" s="69">
        <f t="shared" si="79"/>
        <v>27</v>
      </c>
      <c r="AC239" s="69">
        <f t="shared" si="94"/>
        <v>33</v>
      </c>
      <c r="AD239" s="69">
        <f t="shared" si="98"/>
        <v>205.21666666666667</v>
      </c>
      <c r="AE239" s="72">
        <v>0</v>
      </c>
      <c r="AF239" s="73">
        <f t="shared" si="80"/>
        <v>0</v>
      </c>
      <c r="AG239" s="73">
        <f t="shared" si="81"/>
        <v>0</v>
      </c>
      <c r="AH239" s="72">
        <f t="shared" si="82"/>
        <v>12313</v>
      </c>
      <c r="AI239" s="74">
        <f t="shared" si="89"/>
        <v>2257.3833333333332</v>
      </c>
      <c r="AJ239" s="90">
        <f t="shared" si="83"/>
        <v>2257.3833333333332</v>
      </c>
      <c r="AK239" s="76">
        <f t="shared" si="84"/>
        <v>10055.616666666667</v>
      </c>
      <c r="AL239" s="79"/>
      <c r="AM239" s="97">
        <f t="shared" si="99"/>
        <v>2462.6</v>
      </c>
      <c r="AN239" s="97">
        <f t="shared" si="100"/>
        <v>2462.6</v>
      </c>
      <c r="AO239" s="97">
        <f t="shared" si="100"/>
        <v>2462.6</v>
      </c>
      <c r="AP239" s="97">
        <f t="shared" si="100"/>
        <v>2462.6</v>
      </c>
      <c r="AQ239" s="86">
        <f t="shared" si="95"/>
        <v>205.21666666666667</v>
      </c>
      <c r="AV239" s="81">
        <f t="shared" si="90"/>
        <v>2462.6</v>
      </c>
      <c r="AW239" s="75">
        <f t="shared" si="91"/>
        <v>4719.9833333333336</v>
      </c>
      <c r="AX239" s="76">
        <f t="shared" si="92"/>
        <v>7593.0166666666664</v>
      </c>
      <c r="AY239" s="81">
        <f t="shared" si="85"/>
        <v>1641.7333333333333</v>
      </c>
      <c r="AZ239" s="77">
        <f t="shared" si="86"/>
        <v>6361.7166666666672</v>
      </c>
      <c r="BA239" s="76">
        <f t="shared" si="93"/>
        <v>5951.2833333333328</v>
      </c>
    </row>
    <row r="240" spans="1:53" s="86" customFormat="1" x14ac:dyDescent="0.25">
      <c r="A240" s="64">
        <v>2</v>
      </c>
      <c r="B240" s="94" t="s">
        <v>142</v>
      </c>
      <c r="C240" s="94">
        <v>27</v>
      </c>
      <c r="D240" s="94" t="s">
        <v>57</v>
      </c>
      <c r="E240" s="95" t="s">
        <v>214</v>
      </c>
      <c r="F240" s="95" t="s">
        <v>215</v>
      </c>
      <c r="G240" s="94">
        <v>13480</v>
      </c>
      <c r="H240" s="95" t="s">
        <v>60</v>
      </c>
      <c r="I240" s="95" t="s">
        <v>216</v>
      </c>
      <c r="J240" s="95"/>
      <c r="K240" s="68">
        <v>43236</v>
      </c>
      <c r="L240" s="68">
        <v>42398</v>
      </c>
      <c r="M240" s="68">
        <v>45320</v>
      </c>
      <c r="N240" s="68">
        <v>43313</v>
      </c>
      <c r="O240" s="149">
        <v>1</v>
      </c>
      <c r="P240" s="68"/>
      <c r="Q240" s="68" t="s">
        <v>270</v>
      </c>
      <c r="R240" s="69">
        <f t="shared" si="96"/>
        <v>0</v>
      </c>
      <c r="S240" s="95">
        <v>60</v>
      </c>
      <c r="T240" s="96">
        <v>12313</v>
      </c>
      <c r="U240" s="70">
        <v>2</v>
      </c>
      <c r="V240" s="70">
        <v>2019</v>
      </c>
      <c r="W240" s="69">
        <v>0</v>
      </c>
      <c r="X240" s="69">
        <v>0</v>
      </c>
      <c r="Y240" s="69">
        <f t="shared" si="97"/>
        <v>60</v>
      </c>
      <c r="Z240" s="69">
        <f t="shared" si="87"/>
        <v>23</v>
      </c>
      <c r="AA240" s="69">
        <f t="shared" si="88"/>
        <v>37</v>
      </c>
      <c r="AB240" s="69">
        <f t="shared" si="79"/>
        <v>27</v>
      </c>
      <c r="AC240" s="69">
        <f t="shared" si="94"/>
        <v>33</v>
      </c>
      <c r="AD240" s="69">
        <f t="shared" si="98"/>
        <v>205.21666666666667</v>
      </c>
      <c r="AE240" s="72">
        <v>0</v>
      </c>
      <c r="AF240" s="73">
        <f t="shared" si="80"/>
        <v>0</v>
      </c>
      <c r="AG240" s="73">
        <f t="shared" si="81"/>
        <v>0</v>
      </c>
      <c r="AH240" s="72">
        <f t="shared" si="82"/>
        <v>12313</v>
      </c>
      <c r="AI240" s="74">
        <f t="shared" si="89"/>
        <v>2257.3833333333332</v>
      </c>
      <c r="AJ240" s="90">
        <f t="shared" si="83"/>
        <v>2257.3833333333332</v>
      </c>
      <c r="AK240" s="76">
        <f t="shared" si="84"/>
        <v>10055.616666666667</v>
      </c>
      <c r="AL240" s="79"/>
      <c r="AM240" s="97">
        <f t="shared" si="99"/>
        <v>2462.6</v>
      </c>
      <c r="AN240" s="97">
        <f t="shared" si="100"/>
        <v>2462.6</v>
      </c>
      <c r="AO240" s="97">
        <f t="shared" si="100"/>
        <v>2462.6</v>
      </c>
      <c r="AP240" s="97">
        <f t="shared" si="100"/>
        <v>2462.6</v>
      </c>
      <c r="AQ240" s="86">
        <f t="shared" si="95"/>
        <v>205.21666666666667</v>
      </c>
      <c r="AV240" s="81">
        <f t="shared" si="90"/>
        <v>2462.6</v>
      </c>
      <c r="AW240" s="75">
        <f t="shared" si="91"/>
        <v>4719.9833333333336</v>
      </c>
      <c r="AX240" s="76">
        <f t="shared" si="92"/>
        <v>7593.0166666666664</v>
      </c>
      <c r="AY240" s="81">
        <f t="shared" si="85"/>
        <v>1641.7333333333333</v>
      </c>
      <c r="AZ240" s="77">
        <f t="shared" si="86"/>
        <v>6361.7166666666672</v>
      </c>
      <c r="BA240" s="76">
        <f t="shared" si="93"/>
        <v>5951.2833333333328</v>
      </c>
    </row>
    <row r="241" spans="1:53" s="86" customFormat="1" x14ac:dyDescent="0.25">
      <c r="A241" s="64">
        <v>2</v>
      </c>
      <c r="B241" s="94" t="s">
        <v>142</v>
      </c>
      <c r="C241" s="94">
        <v>27</v>
      </c>
      <c r="D241" s="94" t="s">
        <v>57</v>
      </c>
      <c r="E241" s="95" t="s">
        <v>214</v>
      </c>
      <c r="F241" s="95" t="s">
        <v>215</v>
      </c>
      <c r="G241" s="94">
        <v>13480</v>
      </c>
      <c r="H241" s="95" t="s">
        <v>60</v>
      </c>
      <c r="I241" s="95" t="s">
        <v>216</v>
      </c>
      <c r="J241" s="95"/>
      <c r="K241" s="68">
        <v>43236</v>
      </c>
      <c r="L241" s="68">
        <v>42398</v>
      </c>
      <c r="M241" s="68">
        <v>45320</v>
      </c>
      <c r="N241" s="68">
        <v>43313</v>
      </c>
      <c r="O241" s="149">
        <v>1</v>
      </c>
      <c r="P241" s="68"/>
      <c r="Q241" s="68" t="s">
        <v>270</v>
      </c>
      <c r="R241" s="69">
        <f t="shared" si="96"/>
        <v>0</v>
      </c>
      <c r="S241" s="95">
        <v>60</v>
      </c>
      <c r="T241" s="96">
        <v>12313</v>
      </c>
      <c r="U241" s="70">
        <v>2</v>
      </c>
      <c r="V241" s="70">
        <v>2019</v>
      </c>
      <c r="W241" s="69">
        <v>0</v>
      </c>
      <c r="X241" s="69">
        <v>0</v>
      </c>
      <c r="Y241" s="69">
        <f t="shared" si="97"/>
        <v>60</v>
      </c>
      <c r="Z241" s="69">
        <f t="shared" si="87"/>
        <v>23</v>
      </c>
      <c r="AA241" s="69">
        <f t="shared" si="88"/>
        <v>37</v>
      </c>
      <c r="AB241" s="69">
        <f t="shared" si="79"/>
        <v>27</v>
      </c>
      <c r="AC241" s="69">
        <f t="shared" si="94"/>
        <v>33</v>
      </c>
      <c r="AD241" s="69">
        <f t="shared" si="98"/>
        <v>205.21666666666667</v>
      </c>
      <c r="AE241" s="72">
        <v>0</v>
      </c>
      <c r="AF241" s="73">
        <f t="shared" si="80"/>
        <v>0</v>
      </c>
      <c r="AG241" s="73">
        <f t="shared" si="81"/>
        <v>0</v>
      </c>
      <c r="AH241" s="72">
        <f t="shared" si="82"/>
        <v>12313</v>
      </c>
      <c r="AI241" s="74">
        <f t="shared" si="89"/>
        <v>2257.3833333333332</v>
      </c>
      <c r="AJ241" s="90">
        <f t="shared" si="83"/>
        <v>2257.3833333333332</v>
      </c>
      <c r="AK241" s="76">
        <f t="shared" si="84"/>
        <v>10055.616666666667</v>
      </c>
      <c r="AL241" s="79"/>
      <c r="AM241" s="97">
        <f t="shared" si="99"/>
        <v>2462.6</v>
      </c>
      <c r="AN241" s="97">
        <f t="shared" si="100"/>
        <v>2462.6</v>
      </c>
      <c r="AO241" s="97">
        <f t="shared" si="100"/>
        <v>2462.6</v>
      </c>
      <c r="AP241" s="97">
        <f t="shared" si="100"/>
        <v>2462.6</v>
      </c>
      <c r="AQ241" s="86">
        <f t="shared" si="95"/>
        <v>205.21666666666667</v>
      </c>
      <c r="AV241" s="81">
        <f t="shared" si="90"/>
        <v>2462.6</v>
      </c>
      <c r="AW241" s="75">
        <f t="shared" si="91"/>
        <v>4719.9833333333336</v>
      </c>
      <c r="AX241" s="76">
        <f t="shared" si="92"/>
        <v>7593.0166666666664</v>
      </c>
      <c r="AY241" s="81">
        <f t="shared" si="85"/>
        <v>1641.7333333333333</v>
      </c>
      <c r="AZ241" s="77">
        <f t="shared" si="86"/>
        <v>6361.7166666666672</v>
      </c>
      <c r="BA241" s="76">
        <f t="shared" si="93"/>
        <v>5951.2833333333328</v>
      </c>
    </row>
    <row r="242" spans="1:53" s="86" customFormat="1" x14ac:dyDescent="0.25">
      <c r="A242" s="64">
        <v>2</v>
      </c>
      <c r="B242" s="94" t="s">
        <v>142</v>
      </c>
      <c r="C242" s="94">
        <v>27</v>
      </c>
      <c r="D242" s="94" t="s">
        <v>57</v>
      </c>
      <c r="E242" s="95" t="s">
        <v>214</v>
      </c>
      <c r="F242" s="95" t="s">
        <v>215</v>
      </c>
      <c r="G242" s="94">
        <v>13480</v>
      </c>
      <c r="H242" s="95" t="s">
        <v>60</v>
      </c>
      <c r="I242" s="95" t="s">
        <v>216</v>
      </c>
      <c r="J242" s="95"/>
      <c r="K242" s="68">
        <v>43236</v>
      </c>
      <c r="L242" s="68">
        <v>42398</v>
      </c>
      <c r="M242" s="68">
        <v>45320</v>
      </c>
      <c r="N242" s="68">
        <v>43313</v>
      </c>
      <c r="O242" s="149">
        <v>1</v>
      </c>
      <c r="P242" s="68"/>
      <c r="Q242" s="68" t="s">
        <v>270</v>
      </c>
      <c r="R242" s="69">
        <f t="shared" si="96"/>
        <v>0</v>
      </c>
      <c r="S242" s="95">
        <v>60</v>
      </c>
      <c r="T242" s="96">
        <v>12313</v>
      </c>
      <c r="U242" s="70">
        <v>2</v>
      </c>
      <c r="V242" s="70">
        <v>2019</v>
      </c>
      <c r="W242" s="69">
        <v>0</v>
      </c>
      <c r="X242" s="69">
        <v>0</v>
      </c>
      <c r="Y242" s="69">
        <f t="shared" si="97"/>
        <v>60</v>
      </c>
      <c r="Z242" s="69">
        <f t="shared" si="87"/>
        <v>23</v>
      </c>
      <c r="AA242" s="69">
        <f t="shared" si="88"/>
        <v>37</v>
      </c>
      <c r="AB242" s="69">
        <f t="shared" si="79"/>
        <v>27</v>
      </c>
      <c r="AC242" s="69">
        <f t="shared" si="94"/>
        <v>33</v>
      </c>
      <c r="AD242" s="69">
        <f t="shared" si="98"/>
        <v>205.21666666666667</v>
      </c>
      <c r="AE242" s="72">
        <v>0</v>
      </c>
      <c r="AF242" s="73">
        <f t="shared" si="80"/>
        <v>0</v>
      </c>
      <c r="AG242" s="73">
        <f t="shared" si="81"/>
        <v>0</v>
      </c>
      <c r="AH242" s="72">
        <f t="shared" si="82"/>
        <v>12313</v>
      </c>
      <c r="AI242" s="74">
        <f t="shared" si="89"/>
        <v>2257.3833333333332</v>
      </c>
      <c r="AJ242" s="90">
        <f t="shared" si="83"/>
        <v>2257.3833333333332</v>
      </c>
      <c r="AK242" s="76">
        <f t="shared" si="84"/>
        <v>10055.616666666667</v>
      </c>
      <c r="AL242" s="79"/>
      <c r="AM242" s="97">
        <f t="shared" si="99"/>
        <v>2462.6</v>
      </c>
      <c r="AN242" s="97">
        <f t="shared" si="100"/>
        <v>2462.6</v>
      </c>
      <c r="AO242" s="97">
        <f t="shared" si="100"/>
        <v>2462.6</v>
      </c>
      <c r="AP242" s="97">
        <f t="shared" si="100"/>
        <v>2462.6</v>
      </c>
      <c r="AQ242" s="86">
        <f t="shared" si="95"/>
        <v>205.21666666666667</v>
      </c>
      <c r="AV242" s="81">
        <f t="shared" si="90"/>
        <v>2462.6</v>
      </c>
      <c r="AW242" s="75">
        <f t="shared" si="91"/>
        <v>4719.9833333333336</v>
      </c>
      <c r="AX242" s="76">
        <f t="shared" si="92"/>
        <v>7593.0166666666664</v>
      </c>
      <c r="AY242" s="81">
        <f t="shared" si="85"/>
        <v>1641.7333333333333</v>
      </c>
      <c r="AZ242" s="77">
        <f t="shared" si="86"/>
        <v>6361.7166666666672</v>
      </c>
      <c r="BA242" s="76">
        <f t="shared" si="93"/>
        <v>5951.2833333333328</v>
      </c>
    </row>
    <row r="243" spans="1:53" s="86" customFormat="1" x14ac:dyDescent="0.25">
      <c r="A243" s="64">
        <v>2</v>
      </c>
      <c r="B243" s="94" t="s">
        <v>142</v>
      </c>
      <c r="C243" s="94">
        <v>27</v>
      </c>
      <c r="D243" s="94" t="s">
        <v>57</v>
      </c>
      <c r="E243" s="95" t="s">
        <v>214</v>
      </c>
      <c r="F243" s="95" t="s">
        <v>215</v>
      </c>
      <c r="G243" s="94">
        <v>13480</v>
      </c>
      <c r="H243" s="95" t="s">
        <v>60</v>
      </c>
      <c r="I243" s="95" t="s">
        <v>216</v>
      </c>
      <c r="J243" s="95"/>
      <c r="K243" s="68">
        <v>43236</v>
      </c>
      <c r="L243" s="68">
        <v>42398</v>
      </c>
      <c r="M243" s="68">
        <v>45320</v>
      </c>
      <c r="N243" s="68">
        <v>43313</v>
      </c>
      <c r="O243" s="149">
        <v>1</v>
      </c>
      <c r="P243" s="68"/>
      <c r="Q243" s="68" t="s">
        <v>270</v>
      </c>
      <c r="R243" s="69">
        <f t="shared" si="96"/>
        <v>0</v>
      </c>
      <c r="S243" s="95">
        <v>60</v>
      </c>
      <c r="T243" s="96">
        <v>12313</v>
      </c>
      <c r="U243" s="70">
        <v>2</v>
      </c>
      <c r="V243" s="70">
        <v>2019</v>
      </c>
      <c r="W243" s="69">
        <v>0</v>
      </c>
      <c r="X243" s="69">
        <v>0</v>
      </c>
      <c r="Y243" s="69">
        <f t="shared" si="97"/>
        <v>60</v>
      </c>
      <c r="Z243" s="69">
        <f t="shared" si="87"/>
        <v>23</v>
      </c>
      <c r="AA243" s="69">
        <f t="shared" si="88"/>
        <v>37</v>
      </c>
      <c r="AB243" s="69">
        <f t="shared" si="79"/>
        <v>27</v>
      </c>
      <c r="AC243" s="69">
        <f t="shared" si="94"/>
        <v>33</v>
      </c>
      <c r="AD243" s="69">
        <f t="shared" si="98"/>
        <v>205.21666666666667</v>
      </c>
      <c r="AE243" s="72">
        <v>0</v>
      </c>
      <c r="AF243" s="73">
        <f t="shared" si="80"/>
        <v>0</v>
      </c>
      <c r="AG243" s="73">
        <f t="shared" si="81"/>
        <v>0</v>
      </c>
      <c r="AH243" s="72">
        <f t="shared" si="82"/>
        <v>12313</v>
      </c>
      <c r="AI243" s="74">
        <f t="shared" si="89"/>
        <v>2257.3833333333332</v>
      </c>
      <c r="AJ243" s="90">
        <f t="shared" si="83"/>
        <v>2257.3833333333332</v>
      </c>
      <c r="AK243" s="76">
        <f t="shared" si="84"/>
        <v>10055.616666666667</v>
      </c>
      <c r="AL243" s="79"/>
      <c r="AM243" s="97">
        <f t="shared" si="99"/>
        <v>2462.6</v>
      </c>
      <c r="AN243" s="97">
        <f t="shared" si="100"/>
        <v>2462.6</v>
      </c>
      <c r="AO243" s="97">
        <f t="shared" si="100"/>
        <v>2462.6</v>
      </c>
      <c r="AP243" s="97">
        <f t="shared" si="100"/>
        <v>2462.6</v>
      </c>
      <c r="AQ243" s="86">
        <f t="shared" si="95"/>
        <v>205.21666666666667</v>
      </c>
      <c r="AV243" s="81">
        <f t="shared" si="90"/>
        <v>2462.6</v>
      </c>
      <c r="AW243" s="75">
        <f t="shared" si="91"/>
        <v>4719.9833333333336</v>
      </c>
      <c r="AX243" s="76">
        <f t="shared" si="92"/>
        <v>7593.0166666666664</v>
      </c>
      <c r="AY243" s="81">
        <f t="shared" si="85"/>
        <v>1641.7333333333333</v>
      </c>
      <c r="AZ243" s="77">
        <f t="shared" si="86"/>
        <v>6361.7166666666672</v>
      </c>
      <c r="BA243" s="76">
        <f t="shared" si="93"/>
        <v>5951.2833333333328</v>
      </c>
    </row>
    <row r="244" spans="1:53" s="86" customFormat="1" x14ac:dyDescent="0.25">
      <c r="A244" s="64">
        <v>2</v>
      </c>
      <c r="B244" s="94" t="s">
        <v>142</v>
      </c>
      <c r="C244" s="94">
        <v>27</v>
      </c>
      <c r="D244" s="94" t="s">
        <v>57</v>
      </c>
      <c r="E244" s="95" t="s">
        <v>217</v>
      </c>
      <c r="F244" s="95" t="s">
        <v>215</v>
      </c>
      <c r="G244" s="94">
        <v>13480</v>
      </c>
      <c r="H244" s="95" t="s">
        <v>60</v>
      </c>
      <c r="I244" s="95" t="s">
        <v>216</v>
      </c>
      <c r="J244" s="95"/>
      <c r="K244" s="68">
        <v>43236</v>
      </c>
      <c r="L244" s="68">
        <v>42398</v>
      </c>
      <c r="M244" s="68">
        <v>45320</v>
      </c>
      <c r="N244" s="68">
        <v>43313</v>
      </c>
      <c r="O244" s="149">
        <v>1</v>
      </c>
      <c r="P244" s="68"/>
      <c r="Q244" s="68" t="s">
        <v>270</v>
      </c>
      <c r="R244" s="69">
        <f t="shared" si="96"/>
        <v>0</v>
      </c>
      <c r="S244" s="95">
        <v>60</v>
      </c>
      <c r="T244" s="96">
        <v>65404</v>
      </c>
      <c r="U244" s="70">
        <v>2</v>
      </c>
      <c r="V244" s="70">
        <v>2019</v>
      </c>
      <c r="W244" s="69">
        <v>0</v>
      </c>
      <c r="X244" s="69">
        <v>0</v>
      </c>
      <c r="Y244" s="69">
        <f t="shared" si="97"/>
        <v>60</v>
      </c>
      <c r="Z244" s="69">
        <f t="shared" si="87"/>
        <v>23</v>
      </c>
      <c r="AA244" s="69">
        <f t="shared" si="88"/>
        <v>37</v>
      </c>
      <c r="AB244" s="69">
        <f t="shared" si="79"/>
        <v>27</v>
      </c>
      <c r="AC244" s="69">
        <f t="shared" si="94"/>
        <v>33</v>
      </c>
      <c r="AD244" s="69">
        <f t="shared" si="98"/>
        <v>1090.0666666666666</v>
      </c>
      <c r="AE244" s="72">
        <v>0</v>
      </c>
      <c r="AF244" s="73">
        <f t="shared" si="80"/>
        <v>0</v>
      </c>
      <c r="AG244" s="73">
        <f t="shared" si="81"/>
        <v>0</v>
      </c>
      <c r="AH244" s="72">
        <f t="shared" si="82"/>
        <v>65404</v>
      </c>
      <c r="AI244" s="74">
        <f t="shared" si="89"/>
        <v>11990.733333333334</v>
      </c>
      <c r="AJ244" s="90">
        <f t="shared" si="83"/>
        <v>11990.733333333334</v>
      </c>
      <c r="AK244" s="76">
        <f t="shared" si="84"/>
        <v>53413.266666666663</v>
      </c>
      <c r="AL244" s="79"/>
      <c r="AM244" s="97">
        <f t="shared" si="99"/>
        <v>13080.8</v>
      </c>
      <c r="AN244" s="97">
        <f t="shared" si="100"/>
        <v>13080.8</v>
      </c>
      <c r="AO244" s="97">
        <f t="shared" si="100"/>
        <v>13080.8</v>
      </c>
      <c r="AP244" s="97">
        <f t="shared" si="100"/>
        <v>13080.8</v>
      </c>
      <c r="AQ244" s="86">
        <f t="shared" si="95"/>
        <v>1090.0666666666666</v>
      </c>
      <c r="AV244" s="81">
        <f t="shared" si="90"/>
        <v>13080.8</v>
      </c>
      <c r="AW244" s="75">
        <f t="shared" si="91"/>
        <v>25071.533333333333</v>
      </c>
      <c r="AX244" s="76">
        <f t="shared" si="92"/>
        <v>40332.466666666667</v>
      </c>
      <c r="AY244" s="81">
        <f t="shared" si="85"/>
        <v>8720.5333333333328</v>
      </c>
      <c r="AZ244" s="77">
        <f t="shared" si="86"/>
        <v>33792.066666666666</v>
      </c>
      <c r="BA244" s="76">
        <f t="shared" si="93"/>
        <v>31611.933333333334</v>
      </c>
    </row>
    <row r="245" spans="1:53" s="86" customFormat="1" x14ac:dyDescent="0.25">
      <c r="A245" s="64">
        <v>2</v>
      </c>
      <c r="B245" s="94" t="s">
        <v>142</v>
      </c>
      <c r="C245" s="94">
        <v>27</v>
      </c>
      <c r="D245" s="94" t="s">
        <v>57</v>
      </c>
      <c r="E245" s="95" t="s">
        <v>217</v>
      </c>
      <c r="F245" s="95" t="s">
        <v>215</v>
      </c>
      <c r="G245" s="94">
        <v>13480</v>
      </c>
      <c r="H245" s="95" t="s">
        <v>60</v>
      </c>
      <c r="I245" s="95" t="s">
        <v>216</v>
      </c>
      <c r="J245" s="95"/>
      <c r="K245" s="68">
        <v>43236</v>
      </c>
      <c r="L245" s="68">
        <v>42398</v>
      </c>
      <c r="M245" s="68">
        <v>45320</v>
      </c>
      <c r="N245" s="68">
        <v>43313</v>
      </c>
      <c r="O245" s="149">
        <v>1</v>
      </c>
      <c r="P245" s="68"/>
      <c r="Q245" s="68" t="s">
        <v>270</v>
      </c>
      <c r="R245" s="69">
        <f t="shared" si="96"/>
        <v>0</v>
      </c>
      <c r="S245" s="95">
        <v>60</v>
      </c>
      <c r="T245" s="96">
        <v>65404</v>
      </c>
      <c r="U245" s="70">
        <v>2</v>
      </c>
      <c r="V245" s="70">
        <v>2019</v>
      </c>
      <c r="W245" s="69">
        <v>0</v>
      </c>
      <c r="X245" s="69">
        <v>0</v>
      </c>
      <c r="Y245" s="69">
        <f t="shared" si="97"/>
        <v>60</v>
      </c>
      <c r="Z245" s="69">
        <f t="shared" si="87"/>
        <v>23</v>
      </c>
      <c r="AA245" s="69">
        <f t="shared" si="88"/>
        <v>37</v>
      </c>
      <c r="AB245" s="69">
        <f t="shared" si="79"/>
        <v>27</v>
      </c>
      <c r="AC245" s="69">
        <f t="shared" si="94"/>
        <v>33</v>
      </c>
      <c r="AD245" s="69">
        <f t="shared" si="98"/>
        <v>1090.0666666666666</v>
      </c>
      <c r="AE245" s="72">
        <v>0</v>
      </c>
      <c r="AF245" s="73">
        <f t="shared" si="80"/>
        <v>0</v>
      </c>
      <c r="AG245" s="73">
        <f t="shared" si="81"/>
        <v>0</v>
      </c>
      <c r="AH245" s="72">
        <f t="shared" si="82"/>
        <v>65404</v>
      </c>
      <c r="AI245" s="74">
        <f t="shared" si="89"/>
        <v>11990.733333333334</v>
      </c>
      <c r="AJ245" s="90">
        <f t="shared" si="83"/>
        <v>11990.733333333334</v>
      </c>
      <c r="AK245" s="76">
        <f t="shared" si="84"/>
        <v>53413.266666666663</v>
      </c>
      <c r="AL245" s="79"/>
      <c r="AM245" s="97">
        <f t="shared" si="99"/>
        <v>13080.8</v>
      </c>
      <c r="AN245" s="97">
        <f t="shared" si="100"/>
        <v>13080.8</v>
      </c>
      <c r="AO245" s="97">
        <f t="shared" si="100"/>
        <v>13080.8</v>
      </c>
      <c r="AP245" s="97">
        <f t="shared" si="100"/>
        <v>13080.8</v>
      </c>
      <c r="AQ245" s="86">
        <f t="shared" si="95"/>
        <v>1090.0666666666666</v>
      </c>
      <c r="AV245" s="81">
        <f t="shared" si="90"/>
        <v>13080.8</v>
      </c>
      <c r="AW245" s="75">
        <f t="shared" si="91"/>
        <v>25071.533333333333</v>
      </c>
      <c r="AX245" s="76">
        <f t="shared" si="92"/>
        <v>40332.466666666667</v>
      </c>
      <c r="AY245" s="81">
        <f t="shared" si="85"/>
        <v>8720.5333333333328</v>
      </c>
      <c r="AZ245" s="77">
        <f t="shared" si="86"/>
        <v>33792.066666666666</v>
      </c>
      <c r="BA245" s="76">
        <f t="shared" si="93"/>
        <v>31611.933333333334</v>
      </c>
    </row>
    <row r="246" spans="1:53" s="86" customFormat="1" x14ac:dyDescent="0.25">
      <c r="A246" s="64">
        <v>2</v>
      </c>
      <c r="B246" s="94" t="s">
        <v>142</v>
      </c>
      <c r="C246" s="94">
        <v>30</v>
      </c>
      <c r="D246" s="94" t="s">
        <v>57</v>
      </c>
      <c r="E246" s="95" t="s">
        <v>218</v>
      </c>
      <c r="F246" s="95" t="s">
        <v>215</v>
      </c>
      <c r="G246" s="94">
        <v>13508</v>
      </c>
      <c r="H246" s="95" t="s">
        <v>60</v>
      </c>
      <c r="I246" s="95" t="s">
        <v>219</v>
      </c>
      <c r="J246" s="95"/>
      <c r="K246" s="68">
        <v>43242</v>
      </c>
      <c r="L246" s="68">
        <v>42398</v>
      </c>
      <c r="M246" s="68">
        <v>45320</v>
      </c>
      <c r="N246" s="68">
        <v>43313</v>
      </c>
      <c r="O246" s="149">
        <v>1</v>
      </c>
      <c r="P246" s="68"/>
      <c r="Q246" s="68" t="s">
        <v>270</v>
      </c>
      <c r="R246" s="69">
        <f t="shared" si="96"/>
        <v>0</v>
      </c>
      <c r="S246" s="95">
        <v>60</v>
      </c>
      <c r="T246" s="96">
        <v>104997</v>
      </c>
      <c r="U246" s="70">
        <v>2</v>
      </c>
      <c r="V246" s="70">
        <v>2019</v>
      </c>
      <c r="W246" s="69">
        <v>0</v>
      </c>
      <c r="X246" s="69">
        <v>0</v>
      </c>
      <c r="Y246" s="69">
        <f t="shared" si="97"/>
        <v>60</v>
      </c>
      <c r="Z246" s="69">
        <f t="shared" si="87"/>
        <v>23</v>
      </c>
      <c r="AA246" s="69">
        <f t="shared" si="88"/>
        <v>37</v>
      </c>
      <c r="AB246" s="69">
        <f t="shared" si="79"/>
        <v>27</v>
      </c>
      <c r="AC246" s="69">
        <f t="shared" si="94"/>
        <v>33</v>
      </c>
      <c r="AD246" s="69">
        <f t="shared" si="98"/>
        <v>1749.95</v>
      </c>
      <c r="AE246" s="72">
        <v>0</v>
      </c>
      <c r="AF246" s="73">
        <f t="shared" si="80"/>
        <v>0</v>
      </c>
      <c r="AG246" s="73">
        <f t="shared" si="81"/>
        <v>0</v>
      </c>
      <c r="AH246" s="72">
        <f t="shared" si="82"/>
        <v>104997</v>
      </c>
      <c r="AI246" s="74">
        <f t="shared" si="89"/>
        <v>19249.45</v>
      </c>
      <c r="AJ246" s="90">
        <f t="shared" si="83"/>
        <v>19249.45</v>
      </c>
      <c r="AK246" s="76">
        <f t="shared" si="84"/>
        <v>85747.55</v>
      </c>
      <c r="AL246" s="79"/>
      <c r="AM246" s="97">
        <f t="shared" si="99"/>
        <v>20999.4</v>
      </c>
      <c r="AN246" s="97">
        <f t="shared" si="100"/>
        <v>20999.4</v>
      </c>
      <c r="AO246" s="97">
        <f t="shared" si="100"/>
        <v>20999.4</v>
      </c>
      <c r="AP246" s="97">
        <f t="shared" si="100"/>
        <v>20999.4</v>
      </c>
      <c r="AQ246" s="86">
        <f t="shared" si="95"/>
        <v>1749.95</v>
      </c>
      <c r="AV246" s="81">
        <f t="shared" si="90"/>
        <v>20999.4</v>
      </c>
      <c r="AW246" s="75">
        <f t="shared" si="91"/>
        <v>40248.850000000006</v>
      </c>
      <c r="AX246" s="76">
        <f t="shared" si="92"/>
        <v>64748.149999999994</v>
      </c>
      <c r="AY246" s="81">
        <f t="shared" si="85"/>
        <v>13999.6</v>
      </c>
      <c r="AZ246" s="77">
        <f t="shared" si="86"/>
        <v>54248.450000000004</v>
      </c>
      <c r="BA246" s="76">
        <f t="shared" si="93"/>
        <v>50748.549999999996</v>
      </c>
    </row>
    <row r="247" spans="1:53" s="86" customFormat="1" x14ac:dyDescent="0.25">
      <c r="A247" s="64">
        <v>2</v>
      </c>
      <c r="B247" s="94" t="s">
        <v>142</v>
      </c>
      <c r="C247" s="94">
        <v>30</v>
      </c>
      <c r="D247" s="94" t="s">
        <v>57</v>
      </c>
      <c r="E247" s="95" t="s">
        <v>220</v>
      </c>
      <c r="F247" s="95" t="s">
        <v>215</v>
      </c>
      <c r="G247" s="94">
        <v>13508</v>
      </c>
      <c r="H247" s="95" t="s">
        <v>60</v>
      </c>
      <c r="I247" s="95" t="s">
        <v>219</v>
      </c>
      <c r="J247" s="95"/>
      <c r="K247" s="68">
        <v>43242</v>
      </c>
      <c r="L247" s="68">
        <v>42398</v>
      </c>
      <c r="M247" s="68">
        <v>45320</v>
      </c>
      <c r="N247" s="68">
        <v>43313</v>
      </c>
      <c r="O247" s="149">
        <v>1</v>
      </c>
      <c r="P247" s="68"/>
      <c r="Q247" s="68" t="s">
        <v>270</v>
      </c>
      <c r="R247" s="69">
        <f t="shared" si="96"/>
        <v>0</v>
      </c>
      <c r="S247" s="95">
        <v>60</v>
      </c>
      <c r="T247" s="96">
        <v>173549</v>
      </c>
      <c r="U247" s="70">
        <v>2</v>
      </c>
      <c r="V247" s="70">
        <v>2019</v>
      </c>
      <c r="W247" s="69">
        <v>0</v>
      </c>
      <c r="X247" s="69">
        <v>0</v>
      </c>
      <c r="Y247" s="69">
        <f t="shared" si="97"/>
        <v>60</v>
      </c>
      <c r="Z247" s="69">
        <f t="shared" si="87"/>
        <v>23</v>
      </c>
      <c r="AA247" s="69">
        <f t="shared" si="88"/>
        <v>37</v>
      </c>
      <c r="AB247" s="69">
        <f t="shared" si="79"/>
        <v>27</v>
      </c>
      <c r="AC247" s="69">
        <f t="shared" si="94"/>
        <v>33</v>
      </c>
      <c r="AD247" s="69">
        <f t="shared" si="98"/>
        <v>2892.4833333333331</v>
      </c>
      <c r="AE247" s="72">
        <v>0</v>
      </c>
      <c r="AF247" s="73">
        <f t="shared" si="80"/>
        <v>0</v>
      </c>
      <c r="AG247" s="73">
        <f t="shared" si="81"/>
        <v>0</v>
      </c>
      <c r="AH247" s="72">
        <f t="shared" si="82"/>
        <v>173549</v>
      </c>
      <c r="AI247" s="74">
        <f t="shared" si="89"/>
        <v>31817.316666666666</v>
      </c>
      <c r="AJ247" s="90">
        <f t="shared" si="83"/>
        <v>31817.316666666666</v>
      </c>
      <c r="AK247" s="76">
        <f t="shared" si="84"/>
        <v>141731.68333333335</v>
      </c>
      <c r="AL247" s="79"/>
      <c r="AM247" s="97">
        <f t="shared" si="99"/>
        <v>34709.799999999996</v>
      </c>
      <c r="AN247" s="97">
        <f t="shared" si="100"/>
        <v>34709.799999999996</v>
      </c>
      <c r="AO247" s="97">
        <f t="shared" si="100"/>
        <v>34709.799999999996</v>
      </c>
      <c r="AP247" s="97">
        <f t="shared" si="100"/>
        <v>34709.799999999996</v>
      </c>
      <c r="AQ247" s="86">
        <f t="shared" si="95"/>
        <v>2892.4833333333331</v>
      </c>
      <c r="AV247" s="81">
        <f t="shared" si="90"/>
        <v>34709.799999999996</v>
      </c>
      <c r="AW247" s="75">
        <f t="shared" si="91"/>
        <v>66527.116666666669</v>
      </c>
      <c r="AX247" s="76">
        <f t="shared" si="92"/>
        <v>107021.88333333333</v>
      </c>
      <c r="AY247" s="81">
        <f t="shared" si="85"/>
        <v>23139.866666666665</v>
      </c>
      <c r="AZ247" s="77">
        <f t="shared" si="86"/>
        <v>89666.983333333337</v>
      </c>
      <c r="BA247" s="76">
        <f t="shared" si="93"/>
        <v>83882.016666666663</v>
      </c>
    </row>
    <row r="248" spans="1:53" s="86" customFormat="1" x14ac:dyDescent="0.25">
      <c r="A248" s="64">
        <v>2</v>
      </c>
      <c r="B248" s="94" t="s">
        <v>142</v>
      </c>
      <c r="C248" s="94">
        <v>15</v>
      </c>
      <c r="D248" s="94" t="s">
        <v>57</v>
      </c>
      <c r="E248" s="95" t="s">
        <v>221</v>
      </c>
      <c r="F248" s="95" t="s">
        <v>222</v>
      </c>
      <c r="G248" s="94">
        <v>8</v>
      </c>
      <c r="H248" s="95" t="s">
        <v>60</v>
      </c>
      <c r="I248" s="95" t="s">
        <v>145</v>
      </c>
      <c r="J248" s="95"/>
      <c r="K248" s="68">
        <v>43249</v>
      </c>
      <c r="L248" s="68">
        <v>42398</v>
      </c>
      <c r="M248" s="68">
        <v>45320</v>
      </c>
      <c r="N248" s="68">
        <v>43313</v>
      </c>
      <c r="O248" s="149">
        <v>1</v>
      </c>
      <c r="P248" s="68"/>
      <c r="Q248" s="68" t="s">
        <v>270</v>
      </c>
      <c r="R248" s="69">
        <f t="shared" si="96"/>
        <v>0</v>
      </c>
      <c r="S248" s="95">
        <v>60</v>
      </c>
      <c r="T248" s="96">
        <v>122500</v>
      </c>
      <c r="U248" s="70">
        <v>2</v>
      </c>
      <c r="V248" s="70">
        <v>2019</v>
      </c>
      <c r="W248" s="69">
        <v>0</v>
      </c>
      <c r="X248" s="69">
        <v>0</v>
      </c>
      <c r="Y248" s="69">
        <f t="shared" si="97"/>
        <v>60</v>
      </c>
      <c r="Z248" s="69">
        <f t="shared" si="87"/>
        <v>23</v>
      </c>
      <c r="AA248" s="69">
        <f t="shared" si="88"/>
        <v>37</v>
      </c>
      <c r="AB248" s="69">
        <f t="shared" si="79"/>
        <v>27</v>
      </c>
      <c r="AC248" s="69">
        <f t="shared" si="94"/>
        <v>33</v>
      </c>
      <c r="AD248" s="69">
        <f t="shared" si="98"/>
        <v>2041.6666666666667</v>
      </c>
      <c r="AE248" s="72">
        <v>0</v>
      </c>
      <c r="AF248" s="73">
        <f t="shared" si="80"/>
        <v>0</v>
      </c>
      <c r="AG248" s="73">
        <f t="shared" si="81"/>
        <v>0</v>
      </c>
      <c r="AH248" s="72">
        <f t="shared" si="82"/>
        <v>122500</v>
      </c>
      <c r="AI248" s="74">
        <f t="shared" si="89"/>
        <v>22458.333333333336</v>
      </c>
      <c r="AJ248" s="90">
        <f t="shared" si="83"/>
        <v>22458.333333333336</v>
      </c>
      <c r="AK248" s="76">
        <f t="shared" si="84"/>
        <v>100041.66666666666</v>
      </c>
      <c r="AL248" s="79"/>
      <c r="AM248" s="97">
        <f t="shared" si="99"/>
        <v>24500</v>
      </c>
      <c r="AN248" s="97">
        <f t="shared" si="100"/>
        <v>24500</v>
      </c>
      <c r="AO248" s="97">
        <f t="shared" si="100"/>
        <v>24500</v>
      </c>
      <c r="AP248" s="97">
        <f t="shared" si="100"/>
        <v>24500</v>
      </c>
      <c r="AQ248" s="86">
        <f t="shared" si="95"/>
        <v>2041.6666666666667</v>
      </c>
      <c r="AV248" s="81">
        <f t="shared" si="90"/>
        <v>24500</v>
      </c>
      <c r="AW248" s="75">
        <f t="shared" si="91"/>
        <v>46958.333333333336</v>
      </c>
      <c r="AX248" s="76">
        <f t="shared" si="92"/>
        <v>75541.666666666657</v>
      </c>
      <c r="AY248" s="81">
        <f t="shared" si="85"/>
        <v>16333.333333333334</v>
      </c>
      <c r="AZ248" s="77">
        <f t="shared" si="86"/>
        <v>63291.666666666672</v>
      </c>
      <c r="BA248" s="76">
        <f t="shared" si="93"/>
        <v>59208.333333333328</v>
      </c>
    </row>
    <row r="249" spans="1:53" s="86" customFormat="1" x14ac:dyDescent="0.25">
      <c r="A249" s="64">
        <v>2</v>
      </c>
      <c r="B249" s="94" t="s">
        <v>142</v>
      </c>
      <c r="C249" s="94">
        <v>15</v>
      </c>
      <c r="D249" s="94" t="s">
        <v>57</v>
      </c>
      <c r="E249" s="95" t="s">
        <v>223</v>
      </c>
      <c r="F249" s="95" t="s">
        <v>222</v>
      </c>
      <c r="G249" s="94">
        <v>8</v>
      </c>
      <c r="H249" s="95" t="s">
        <v>60</v>
      </c>
      <c r="I249" s="95" t="s">
        <v>145</v>
      </c>
      <c r="J249" s="95"/>
      <c r="K249" s="68">
        <v>43249</v>
      </c>
      <c r="L249" s="68">
        <v>42398</v>
      </c>
      <c r="M249" s="68">
        <v>45320</v>
      </c>
      <c r="N249" s="68">
        <v>43313</v>
      </c>
      <c r="O249" s="149">
        <v>1</v>
      </c>
      <c r="P249" s="68"/>
      <c r="Q249" s="68" t="s">
        <v>270</v>
      </c>
      <c r="R249" s="69">
        <f t="shared" si="96"/>
        <v>0</v>
      </c>
      <c r="S249" s="95">
        <v>60</v>
      </c>
      <c r="T249" s="96">
        <v>300000</v>
      </c>
      <c r="U249" s="70">
        <v>2</v>
      </c>
      <c r="V249" s="70">
        <v>2019</v>
      </c>
      <c r="W249" s="69">
        <v>0</v>
      </c>
      <c r="X249" s="69">
        <v>0</v>
      </c>
      <c r="Y249" s="69">
        <f t="shared" si="97"/>
        <v>60</v>
      </c>
      <c r="Z249" s="69">
        <f t="shared" si="87"/>
        <v>23</v>
      </c>
      <c r="AA249" s="69">
        <f t="shared" si="88"/>
        <v>37</v>
      </c>
      <c r="AB249" s="69">
        <f t="shared" si="79"/>
        <v>27</v>
      </c>
      <c r="AC249" s="69">
        <f t="shared" si="94"/>
        <v>33</v>
      </c>
      <c r="AD249" s="69">
        <f t="shared" si="98"/>
        <v>5000</v>
      </c>
      <c r="AE249" s="72">
        <v>0</v>
      </c>
      <c r="AF249" s="73">
        <f t="shared" si="80"/>
        <v>0</v>
      </c>
      <c r="AG249" s="73">
        <f t="shared" si="81"/>
        <v>0</v>
      </c>
      <c r="AH249" s="72">
        <f t="shared" si="82"/>
        <v>300000</v>
      </c>
      <c r="AI249" s="74">
        <f t="shared" si="89"/>
        <v>55000</v>
      </c>
      <c r="AJ249" s="90">
        <f t="shared" si="83"/>
        <v>55000</v>
      </c>
      <c r="AK249" s="76">
        <f t="shared" si="84"/>
        <v>245000</v>
      </c>
      <c r="AL249" s="79"/>
      <c r="AM249" s="97">
        <f t="shared" si="99"/>
        <v>60000</v>
      </c>
      <c r="AN249" s="97">
        <f t="shared" si="100"/>
        <v>60000</v>
      </c>
      <c r="AO249" s="97">
        <f t="shared" si="100"/>
        <v>60000</v>
      </c>
      <c r="AP249" s="97">
        <f t="shared" si="100"/>
        <v>60000</v>
      </c>
      <c r="AQ249" s="86">
        <f t="shared" si="95"/>
        <v>5000</v>
      </c>
      <c r="AV249" s="81">
        <f t="shared" si="90"/>
        <v>60000</v>
      </c>
      <c r="AW249" s="75">
        <f t="shared" si="91"/>
        <v>115000</v>
      </c>
      <c r="AX249" s="76">
        <f t="shared" si="92"/>
        <v>185000</v>
      </c>
      <c r="AY249" s="81">
        <f t="shared" si="85"/>
        <v>40000</v>
      </c>
      <c r="AZ249" s="77">
        <f t="shared" si="86"/>
        <v>155000</v>
      </c>
      <c r="BA249" s="76">
        <f t="shared" si="93"/>
        <v>145000</v>
      </c>
    </row>
    <row r="250" spans="1:53" s="86" customFormat="1" x14ac:dyDescent="0.25">
      <c r="A250" s="64">
        <v>2</v>
      </c>
      <c r="B250" s="94" t="s">
        <v>142</v>
      </c>
      <c r="C250" s="94">
        <v>18</v>
      </c>
      <c r="D250" s="94" t="s">
        <v>57</v>
      </c>
      <c r="E250" s="95" t="s">
        <v>194</v>
      </c>
      <c r="F250" s="95" t="s">
        <v>150</v>
      </c>
      <c r="G250" s="94" t="s">
        <v>224</v>
      </c>
      <c r="H250" s="95" t="s">
        <v>60</v>
      </c>
      <c r="I250" s="68"/>
      <c r="J250" s="68"/>
      <c r="K250" s="68">
        <v>43260</v>
      </c>
      <c r="L250" s="68">
        <v>42398</v>
      </c>
      <c r="M250" s="68">
        <v>45320</v>
      </c>
      <c r="N250" s="68">
        <v>43313</v>
      </c>
      <c r="O250" s="149">
        <v>1</v>
      </c>
      <c r="P250" s="68"/>
      <c r="Q250" s="68" t="s">
        <v>270</v>
      </c>
      <c r="R250" s="69">
        <f t="shared" si="96"/>
        <v>0</v>
      </c>
      <c r="S250" s="95">
        <v>60</v>
      </c>
      <c r="T250" s="96">
        <v>210555.18999999997</v>
      </c>
      <c r="U250" s="70">
        <v>2</v>
      </c>
      <c r="V250" s="70">
        <v>2019</v>
      </c>
      <c r="W250" s="69">
        <v>0</v>
      </c>
      <c r="X250" s="69">
        <v>0</v>
      </c>
      <c r="Y250" s="69">
        <f t="shared" si="97"/>
        <v>60</v>
      </c>
      <c r="Z250" s="69">
        <f t="shared" si="87"/>
        <v>23</v>
      </c>
      <c r="AA250" s="69">
        <f t="shared" si="88"/>
        <v>37</v>
      </c>
      <c r="AB250" s="69">
        <f t="shared" si="79"/>
        <v>27</v>
      </c>
      <c r="AC250" s="69">
        <f t="shared" si="94"/>
        <v>33</v>
      </c>
      <c r="AD250" s="69">
        <f t="shared" si="98"/>
        <v>3509.2531666666664</v>
      </c>
      <c r="AE250" s="72">
        <v>0</v>
      </c>
      <c r="AF250" s="73">
        <f t="shared" si="80"/>
        <v>0</v>
      </c>
      <c r="AG250" s="73">
        <f t="shared" si="81"/>
        <v>0</v>
      </c>
      <c r="AH250" s="72">
        <f t="shared" si="82"/>
        <v>210555.18999999997</v>
      </c>
      <c r="AI250" s="74">
        <f t="shared" si="89"/>
        <v>38601.784833333331</v>
      </c>
      <c r="AJ250" s="90">
        <f t="shared" si="83"/>
        <v>38601.784833333331</v>
      </c>
      <c r="AK250" s="76">
        <f t="shared" si="84"/>
        <v>171953.40516666663</v>
      </c>
      <c r="AL250" s="79"/>
      <c r="AM250" s="97">
        <f t="shared" si="99"/>
        <v>42111.038</v>
      </c>
      <c r="AN250" s="97">
        <f t="shared" si="100"/>
        <v>42111.038</v>
      </c>
      <c r="AO250" s="97">
        <f t="shared" si="100"/>
        <v>42111.038</v>
      </c>
      <c r="AP250" s="97">
        <f t="shared" si="100"/>
        <v>42111.038</v>
      </c>
      <c r="AQ250" s="86">
        <f t="shared" si="95"/>
        <v>3509.2531666666664</v>
      </c>
      <c r="AV250" s="81">
        <f t="shared" si="90"/>
        <v>42111.038</v>
      </c>
      <c r="AW250" s="75">
        <f t="shared" si="91"/>
        <v>80712.822833333339</v>
      </c>
      <c r="AX250" s="76">
        <f t="shared" si="92"/>
        <v>129842.36716666663</v>
      </c>
      <c r="AY250" s="81">
        <f t="shared" si="85"/>
        <v>28074.025333333331</v>
      </c>
      <c r="AZ250" s="77">
        <f t="shared" si="86"/>
        <v>108786.84816666666</v>
      </c>
      <c r="BA250" s="76">
        <f t="shared" si="93"/>
        <v>101768.34183333331</v>
      </c>
    </row>
    <row r="251" spans="1:53" s="86" customFormat="1" x14ac:dyDescent="0.25">
      <c r="A251" s="64">
        <v>2</v>
      </c>
      <c r="B251" s="94" t="s">
        <v>142</v>
      </c>
      <c r="C251" s="94">
        <v>18</v>
      </c>
      <c r="D251" s="94" t="s">
        <v>57</v>
      </c>
      <c r="E251" s="95" t="s">
        <v>194</v>
      </c>
      <c r="F251" s="95" t="s">
        <v>150</v>
      </c>
      <c r="G251" s="94" t="s">
        <v>224</v>
      </c>
      <c r="H251" s="95" t="s">
        <v>60</v>
      </c>
      <c r="I251" s="68"/>
      <c r="J251" s="68"/>
      <c r="K251" s="68">
        <v>43260</v>
      </c>
      <c r="L251" s="68">
        <v>42398</v>
      </c>
      <c r="M251" s="68">
        <v>45320</v>
      </c>
      <c r="N251" s="68">
        <v>43313</v>
      </c>
      <c r="O251" s="149">
        <v>1</v>
      </c>
      <c r="P251" s="68"/>
      <c r="Q251" s="68" t="s">
        <v>270</v>
      </c>
      <c r="R251" s="69">
        <f t="shared" si="96"/>
        <v>0</v>
      </c>
      <c r="S251" s="95">
        <v>60</v>
      </c>
      <c r="T251" s="96">
        <v>210555.18999999997</v>
      </c>
      <c r="U251" s="70">
        <v>2</v>
      </c>
      <c r="V251" s="70">
        <v>2019</v>
      </c>
      <c r="W251" s="69">
        <v>0</v>
      </c>
      <c r="X251" s="69">
        <v>0</v>
      </c>
      <c r="Y251" s="69">
        <f t="shared" si="97"/>
        <v>60</v>
      </c>
      <c r="Z251" s="69">
        <f t="shared" si="87"/>
        <v>23</v>
      </c>
      <c r="AA251" s="69">
        <f t="shared" si="88"/>
        <v>37</v>
      </c>
      <c r="AB251" s="69">
        <f t="shared" si="79"/>
        <v>27</v>
      </c>
      <c r="AC251" s="69">
        <f t="shared" si="94"/>
        <v>33</v>
      </c>
      <c r="AD251" s="69">
        <f t="shared" si="98"/>
        <v>3509.2531666666664</v>
      </c>
      <c r="AE251" s="72">
        <v>0</v>
      </c>
      <c r="AF251" s="73">
        <f t="shared" si="80"/>
        <v>0</v>
      </c>
      <c r="AG251" s="73">
        <f t="shared" si="81"/>
        <v>0</v>
      </c>
      <c r="AH251" s="72">
        <f t="shared" si="82"/>
        <v>210555.18999999997</v>
      </c>
      <c r="AI251" s="74">
        <f t="shared" si="89"/>
        <v>38601.784833333331</v>
      </c>
      <c r="AJ251" s="90">
        <f t="shared" si="83"/>
        <v>38601.784833333331</v>
      </c>
      <c r="AK251" s="76">
        <f t="shared" si="84"/>
        <v>171953.40516666663</v>
      </c>
      <c r="AL251" s="79"/>
      <c r="AM251" s="97">
        <f t="shared" si="99"/>
        <v>42111.038</v>
      </c>
      <c r="AN251" s="97">
        <f t="shared" si="100"/>
        <v>42111.038</v>
      </c>
      <c r="AO251" s="97">
        <f t="shared" si="100"/>
        <v>42111.038</v>
      </c>
      <c r="AP251" s="97">
        <f t="shared" si="100"/>
        <v>42111.038</v>
      </c>
      <c r="AQ251" s="86">
        <f t="shared" si="95"/>
        <v>3509.2531666666664</v>
      </c>
      <c r="AV251" s="81">
        <f t="shared" si="90"/>
        <v>42111.038</v>
      </c>
      <c r="AW251" s="75">
        <f t="shared" si="91"/>
        <v>80712.822833333339</v>
      </c>
      <c r="AX251" s="76">
        <f t="shared" si="92"/>
        <v>129842.36716666663</v>
      </c>
      <c r="AY251" s="81">
        <f t="shared" si="85"/>
        <v>28074.025333333331</v>
      </c>
      <c r="AZ251" s="77">
        <f t="shared" si="86"/>
        <v>108786.84816666666</v>
      </c>
      <c r="BA251" s="76">
        <f t="shared" si="93"/>
        <v>101768.34183333331</v>
      </c>
    </row>
    <row r="252" spans="1:53" s="86" customFormat="1" x14ac:dyDescent="0.25">
      <c r="A252" s="64">
        <v>2</v>
      </c>
      <c r="B252" s="94" t="s">
        <v>142</v>
      </c>
      <c r="C252" s="94">
        <v>18</v>
      </c>
      <c r="D252" s="94" t="s">
        <v>57</v>
      </c>
      <c r="E252" s="95" t="s">
        <v>194</v>
      </c>
      <c r="F252" s="95" t="s">
        <v>150</v>
      </c>
      <c r="G252" s="94" t="s">
        <v>224</v>
      </c>
      <c r="H252" s="95" t="s">
        <v>60</v>
      </c>
      <c r="I252" s="68"/>
      <c r="J252" s="68"/>
      <c r="K252" s="68">
        <v>43260</v>
      </c>
      <c r="L252" s="68">
        <v>42398</v>
      </c>
      <c r="M252" s="68">
        <v>45320</v>
      </c>
      <c r="N252" s="68">
        <v>43313</v>
      </c>
      <c r="O252" s="149">
        <v>1</v>
      </c>
      <c r="P252" s="68"/>
      <c r="Q252" s="68" t="s">
        <v>270</v>
      </c>
      <c r="R252" s="69">
        <f t="shared" si="96"/>
        <v>0</v>
      </c>
      <c r="S252" s="95">
        <v>60</v>
      </c>
      <c r="T252" s="96">
        <v>210555.18999999997</v>
      </c>
      <c r="U252" s="70">
        <v>2</v>
      </c>
      <c r="V252" s="70">
        <v>2019</v>
      </c>
      <c r="W252" s="69">
        <v>0</v>
      </c>
      <c r="X252" s="69">
        <v>0</v>
      </c>
      <c r="Y252" s="69">
        <f t="shared" si="97"/>
        <v>60</v>
      </c>
      <c r="Z252" s="69">
        <f t="shared" si="87"/>
        <v>23</v>
      </c>
      <c r="AA252" s="69">
        <f t="shared" si="88"/>
        <v>37</v>
      </c>
      <c r="AB252" s="69">
        <f t="shared" si="79"/>
        <v>27</v>
      </c>
      <c r="AC252" s="69">
        <f t="shared" si="94"/>
        <v>33</v>
      </c>
      <c r="AD252" s="69">
        <f t="shared" si="98"/>
        <v>3509.2531666666664</v>
      </c>
      <c r="AE252" s="72">
        <v>0</v>
      </c>
      <c r="AF252" s="73">
        <f t="shared" si="80"/>
        <v>0</v>
      </c>
      <c r="AG252" s="73">
        <f t="shared" si="81"/>
        <v>0</v>
      </c>
      <c r="AH252" s="72">
        <f t="shared" si="82"/>
        <v>210555.18999999997</v>
      </c>
      <c r="AI252" s="74">
        <f t="shared" si="89"/>
        <v>38601.784833333331</v>
      </c>
      <c r="AJ252" s="90">
        <f t="shared" si="83"/>
        <v>38601.784833333331</v>
      </c>
      <c r="AK252" s="76">
        <f t="shared" si="84"/>
        <v>171953.40516666663</v>
      </c>
      <c r="AL252" s="79"/>
      <c r="AM252" s="97">
        <f t="shared" si="99"/>
        <v>42111.038</v>
      </c>
      <c r="AN252" s="97">
        <f t="shared" si="100"/>
        <v>42111.038</v>
      </c>
      <c r="AO252" s="97">
        <f t="shared" si="100"/>
        <v>42111.038</v>
      </c>
      <c r="AP252" s="97">
        <f t="shared" si="100"/>
        <v>42111.038</v>
      </c>
      <c r="AQ252" s="86">
        <f t="shared" si="95"/>
        <v>3509.2531666666664</v>
      </c>
      <c r="AV252" s="81">
        <f t="shared" si="90"/>
        <v>42111.038</v>
      </c>
      <c r="AW252" s="75">
        <f t="shared" si="91"/>
        <v>80712.822833333339</v>
      </c>
      <c r="AX252" s="76">
        <f t="shared" si="92"/>
        <v>129842.36716666663</v>
      </c>
      <c r="AY252" s="81">
        <f t="shared" si="85"/>
        <v>28074.025333333331</v>
      </c>
      <c r="AZ252" s="77">
        <f t="shared" si="86"/>
        <v>108786.84816666666</v>
      </c>
      <c r="BA252" s="76">
        <f t="shared" si="93"/>
        <v>101768.34183333331</v>
      </c>
    </row>
    <row r="253" spans="1:53" s="86" customFormat="1" x14ac:dyDescent="0.25">
      <c r="A253" s="64">
        <v>2</v>
      </c>
      <c r="B253" s="94" t="s">
        <v>142</v>
      </c>
      <c r="C253" s="94">
        <v>18</v>
      </c>
      <c r="D253" s="94" t="s">
        <v>57</v>
      </c>
      <c r="E253" s="95" t="s">
        <v>194</v>
      </c>
      <c r="F253" s="95" t="s">
        <v>150</v>
      </c>
      <c r="G253" s="94" t="s">
        <v>224</v>
      </c>
      <c r="H253" s="95" t="s">
        <v>60</v>
      </c>
      <c r="I253" s="68"/>
      <c r="J253" s="68"/>
      <c r="K253" s="68">
        <v>43260</v>
      </c>
      <c r="L253" s="68">
        <v>42398</v>
      </c>
      <c r="M253" s="68">
        <v>45320</v>
      </c>
      <c r="N253" s="68">
        <v>43313</v>
      </c>
      <c r="O253" s="149">
        <v>1</v>
      </c>
      <c r="P253" s="68"/>
      <c r="Q253" s="68" t="s">
        <v>270</v>
      </c>
      <c r="R253" s="69">
        <f t="shared" si="96"/>
        <v>0</v>
      </c>
      <c r="S253" s="95">
        <v>60</v>
      </c>
      <c r="T253" s="96">
        <v>210555.18999999997</v>
      </c>
      <c r="U253" s="70">
        <v>2</v>
      </c>
      <c r="V253" s="70">
        <v>2019</v>
      </c>
      <c r="W253" s="69">
        <v>0</v>
      </c>
      <c r="X253" s="69">
        <v>0</v>
      </c>
      <c r="Y253" s="69">
        <f t="shared" si="97"/>
        <v>60</v>
      </c>
      <c r="Z253" s="69">
        <f t="shared" si="87"/>
        <v>23</v>
      </c>
      <c r="AA253" s="69">
        <f t="shared" si="88"/>
        <v>37</v>
      </c>
      <c r="AB253" s="69">
        <f t="shared" si="79"/>
        <v>27</v>
      </c>
      <c r="AC253" s="69">
        <f t="shared" si="94"/>
        <v>33</v>
      </c>
      <c r="AD253" s="69">
        <f t="shared" si="98"/>
        <v>3509.2531666666664</v>
      </c>
      <c r="AE253" s="72">
        <v>0</v>
      </c>
      <c r="AF253" s="73">
        <f t="shared" si="80"/>
        <v>0</v>
      </c>
      <c r="AG253" s="73">
        <f t="shared" si="81"/>
        <v>0</v>
      </c>
      <c r="AH253" s="72">
        <f t="shared" si="82"/>
        <v>210555.18999999997</v>
      </c>
      <c r="AI253" s="74">
        <f t="shared" si="89"/>
        <v>38601.784833333331</v>
      </c>
      <c r="AJ253" s="90">
        <f t="shared" si="83"/>
        <v>38601.784833333331</v>
      </c>
      <c r="AK253" s="76">
        <f t="shared" si="84"/>
        <v>171953.40516666663</v>
      </c>
      <c r="AL253" s="79"/>
      <c r="AM253" s="97">
        <f t="shared" si="99"/>
        <v>42111.038</v>
      </c>
      <c r="AN253" s="97">
        <f t="shared" si="100"/>
        <v>42111.038</v>
      </c>
      <c r="AO253" s="97">
        <f t="shared" si="100"/>
        <v>42111.038</v>
      </c>
      <c r="AP253" s="97">
        <f t="shared" si="100"/>
        <v>42111.038</v>
      </c>
      <c r="AQ253" s="86">
        <f t="shared" si="95"/>
        <v>3509.2531666666664</v>
      </c>
      <c r="AV253" s="81">
        <f t="shared" si="90"/>
        <v>42111.038</v>
      </c>
      <c r="AW253" s="75">
        <f t="shared" si="91"/>
        <v>80712.822833333339</v>
      </c>
      <c r="AX253" s="76">
        <f t="shared" si="92"/>
        <v>129842.36716666663</v>
      </c>
      <c r="AY253" s="81">
        <f t="shared" si="85"/>
        <v>28074.025333333331</v>
      </c>
      <c r="AZ253" s="77">
        <f t="shared" si="86"/>
        <v>108786.84816666666</v>
      </c>
      <c r="BA253" s="76">
        <f t="shared" si="93"/>
        <v>101768.34183333331</v>
      </c>
    </row>
    <row r="254" spans="1:53" s="86" customFormat="1" x14ac:dyDescent="0.25">
      <c r="A254" s="64">
        <v>2</v>
      </c>
      <c r="B254" s="94" t="s">
        <v>142</v>
      </c>
      <c r="C254" s="94">
        <v>18</v>
      </c>
      <c r="D254" s="94" t="s">
        <v>57</v>
      </c>
      <c r="E254" s="95" t="s">
        <v>194</v>
      </c>
      <c r="F254" s="95" t="s">
        <v>150</v>
      </c>
      <c r="G254" s="94" t="s">
        <v>224</v>
      </c>
      <c r="H254" s="95" t="s">
        <v>60</v>
      </c>
      <c r="I254" s="68"/>
      <c r="J254" s="68"/>
      <c r="K254" s="68">
        <v>43260</v>
      </c>
      <c r="L254" s="68">
        <v>42398</v>
      </c>
      <c r="M254" s="68">
        <v>45320</v>
      </c>
      <c r="N254" s="68">
        <v>43313</v>
      </c>
      <c r="O254" s="149">
        <v>1</v>
      </c>
      <c r="P254" s="68"/>
      <c r="Q254" s="68" t="s">
        <v>270</v>
      </c>
      <c r="R254" s="69">
        <f t="shared" si="96"/>
        <v>0</v>
      </c>
      <c r="S254" s="95">
        <v>60</v>
      </c>
      <c r="T254" s="96">
        <v>210555.18999999997</v>
      </c>
      <c r="U254" s="70">
        <v>2</v>
      </c>
      <c r="V254" s="70">
        <v>2019</v>
      </c>
      <c r="W254" s="69">
        <v>0</v>
      </c>
      <c r="X254" s="69">
        <v>0</v>
      </c>
      <c r="Y254" s="69">
        <f t="shared" si="97"/>
        <v>60</v>
      </c>
      <c r="Z254" s="69">
        <f t="shared" si="87"/>
        <v>23</v>
      </c>
      <c r="AA254" s="69">
        <f t="shared" si="88"/>
        <v>37</v>
      </c>
      <c r="AB254" s="69">
        <f t="shared" si="79"/>
        <v>27</v>
      </c>
      <c r="AC254" s="69">
        <f t="shared" si="94"/>
        <v>33</v>
      </c>
      <c r="AD254" s="69">
        <f t="shared" si="98"/>
        <v>3509.2531666666664</v>
      </c>
      <c r="AE254" s="72">
        <v>0</v>
      </c>
      <c r="AF254" s="73">
        <f t="shared" si="80"/>
        <v>0</v>
      </c>
      <c r="AG254" s="73">
        <f t="shared" si="81"/>
        <v>0</v>
      </c>
      <c r="AH254" s="72">
        <f t="shared" si="82"/>
        <v>210555.18999999997</v>
      </c>
      <c r="AI254" s="74">
        <f t="shared" si="89"/>
        <v>38601.784833333331</v>
      </c>
      <c r="AJ254" s="90">
        <f t="shared" si="83"/>
        <v>38601.784833333331</v>
      </c>
      <c r="AK254" s="76">
        <f t="shared" si="84"/>
        <v>171953.40516666663</v>
      </c>
      <c r="AL254" s="79"/>
      <c r="AM254" s="97">
        <f t="shared" si="99"/>
        <v>42111.038</v>
      </c>
      <c r="AN254" s="97">
        <f t="shared" si="100"/>
        <v>42111.038</v>
      </c>
      <c r="AO254" s="97">
        <f t="shared" si="100"/>
        <v>42111.038</v>
      </c>
      <c r="AP254" s="97">
        <f t="shared" si="100"/>
        <v>42111.038</v>
      </c>
      <c r="AQ254" s="86">
        <f t="shared" si="95"/>
        <v>3509.2531666666664</v>
      </c>
      <c r="AV254" s="81">
        <f t="shared" si="90"/>
        <v>42111.038</v>
      </c>
      <c r="AW254" s="75">
        <f t="shared" si="91"/>
        <v>80712.822833333339</v>
      </c>
      <c r="AX254" s="76">
        <f t="shared" si="92"/>
        <v>129842.36716666663</v>
      </c>
      <c r="AY254" s="81">
        <f t="shared" si="85"/>
        <v>28074.025333333331</v>
      </c>
      <c r="AZ254" s="77">
        <f t="shared" si="86"/>
        <v>108786.84816666666</v>
      </c>
      <c r="BA254" s="76">
        <f t="shared" si="93"/>
        <v>101768.34183333331</v>
      </c>
    </row>
    <row r="255" spans="1:53" s="86" customFormat="1" x14ac:dyDescent="0.25">
      <c r="A255" s="64">
        <v>2</v>
      </c>
      <c r="B255" s="94" t="s">
        <v>142</v>
      </c>
      <c r="C255" s="94">
        <v>18</v>
      </c>
      <c r="D255" s="94" t="s">
        <v>57</v>
      </c>
      <c r="E255" s="95" t="s">
        <v>194</v>
      </c>
      <c r="F255" s="95" t="s">
        <v>150</v>
      </c>
      <c r="G255" s="94" t="s">
        <v>224</v>
      </c>
      <c r="H255" s="95" t="s">
        <v>60</v>
      </c>
      <c r="I255" s="68"/>
      <c r="J255" s="68"/>
      <c r="K255" s="68">
        <v>43260</v>
      </c>
      <c r="L255" s="68">
        <v>42398</v>
      </c>
      <c r="M255" s="68">
        <v>45320</v>
      </c>
      <c r="N255" s="68">
        <v>43313</v>
      </c>
      <c r="O255" s="149">
        <v>1</v>
      </c>
      <c r="P255" s="68"/>
      <c r="Q255" s="68" t="s">
        <v>270</v>
      </c>
      <c r="R255" s="69">
        <f t="shared" si="96"/>
        <v>0</v>
      </c>
      <c r="S255" s="95">
        <v>60</v>
      </c>
      <c r="T255" s="96">
        <v>210555.18999999997</v>
      </c>
      <c r="U255" s="70">
        <v>2</v>
      </c>
      <c r="V255" s="70">
        <v>2019</v>
      </c>
      <c r="W255" s="69">
        <v>0</v>
      </c>
      <c r="X255" s="69">
        <v>0</v>
      </c>
      <c r="Y255" s="69">
        <f t="shared" si="97"/>
        <v>60</v>
      </c>
      <c r="Z255" s="69">
        <f t="shared" si="87"/>
        <v>23</v>
      </c>
      <c r="AA255" s="69">
        <f t="shared" si="88"/>
        <v>37</v>
      </c>
      <c r="AB255" s="69">
        <f t="shared" si="79"/>
        <v>27</v>
      </c>
      <c r="AC255" s="69">
        <f t="shared" si="94"/>
        <v>33</v>
      </c>
      <c r="AD255" s="69">
        <f t="shared" si="98"/>
        <v>3509.2531666666664</v>
      </c>
      <c r="AE255" s="72">
        <v>0</v>
      </c>
      <c r="AF255" s="73">
        <f t="shared" si="80"/>
        <v>0</v>
      </c>
      <c r="AG255" s="73">
        <f t="shared" si="81"/>
        <v>0</v>
      </c>
      <c r="AH255" s="72">
        <f t="shared" si="82"/>
        <v>210555.18999999997</v>
      </c>
      <c r="AI255" s="74">
        <f t="shared" si="89"/>
        <v>38601.784833333331</v>
      </c>
      <c r="AJ255" s="90">
        <f t="shared" si="83"/>
        <v>38601.784833333331</v>
      </c>
      <c r="AK255" s="76">
        <f t="shared" si="84"/>
        <v>171953.40516666663</v>
      </c>
      <c r="AL255" s="79"/>
      <c r="AM255" s="97">
        <f t="shared" si="99"/>
        <v>42111.038</v>
      </c>
      <c r="AN255" s="97">
        <f t="shared" si="100"/>
        <v>42111.038</v>
      </c>
      <c r="AO255" s="97">
        <f t="shared" si="100"/>
        <v>42111.038</v>
      </c>
      <c r="AP255" s="97">
        <f t="shared" si="100"/>
        <v>42111.038</v>
      </c>
      <c r="AQ255" s="86">
        <f t="shared" si="95"/>
        <v>3509.2531666666664</v>
      </c>
      <c r="AV255" s="81">
        <f t="shared" si="90"/>
        <v>42111.038</v>
      </c>
      <c r="AW255" s="75">
        <f t="shared" si="91"/>
        <v>80712.822833333339</v>
      </c>
      <c r="AX255" s="76">
        <f t="shared" si="92"/>
        <v>129842.36716666663</v>
      </c>
      <c r="AY255" s="81">
        <f t="shared" si="85"/>
        <v>28074.025333333331</v>
      </c>
      <c r="AZ255" s="77">
        <f t="shared" si="86"/>
        <v>108786.84816666666</v>
      </c>
      <c r="BA255" s="76">
        <f t="shared" si="93"/>
        <v>101768.34183333331</v>
      </c>
    </row>
    <row r="256" spans="1:53" s="86" customFormat="1" x14ac:dyDescent="0.25">
      <c r="A256" s="64">
        <v>2</v>
      </c>
      <c r="B256" s="94" t="s">
        <v>142</v>
      </c>
      <c r="C256" s="94">
        <v>18</v>
      </c>
      <c r="D256" s="94" t="s">
        <v>57</v>
      </c>
      <c r="E256" s="95" t="s">
        <v>194</v>
      </c>
      <c r="F256" s="95" t="s">
        <v>150</v>
      </c>
      <c r="G256" s="94" t="s">
        <v>224</v>
      </c>
      <c r="H256" s="95" t="s">
        <v>60</v>
      </c>
      <c r="I256" s="68"/>
      <c r="J256" s="68"/>
      <c r="K256" s="68">
        <v>43260</v>
      </c>
      <c r="L256" s="68">
        <v>42398</v>
      </c>
      <c r="M256" s="68">
        <v>45320</v>
      </c>
      <c r="N256" s="68">
        <v>43313</v>
      </c>
      <c r="O256" s="149">
        <v>1</v>
      </c>
      <c r="P256" s="68"/>
      <c r="Q256" s="68" t="s">
        <v>270</v>
      </c>
      <c r="R256" s="69">
        <f t="shared" si="96"/>
        <v>0</v>
      </c>
      <c r="S256" s="95">
        <v>60</v>
      </c>
      <c r="T256" s="96">
        <v>210555.18999999997</v>
      </c>
      <c r="U256" s="70">
        <v>2</v>
      </c>
      <c r="V256" s="70">
        <v>2019</v>
      </c>
      <c r="W256" s="69">
        <v>0</v>
      </c>
      <c r="X256" s="69">
        <v>0</v>
      </c>
      <c r="Y256" s="69">
        <f t="shared" si="97"/>
        <v>60</v>
      </c>
      <c r="Z256" s="69">
        <f t="shared" si="87"/>
        <v>23</v>
      </c>
      <c r="AA256" s="69">
        <f t="shared" si="88"/>
        <v>37</v>
      </c>
      <c r="AB256" s="69">
        <f t="shared" si="79"/>
        <v>27</v>
      </c>
      <c r="AC256" s="69">
        <f t="shared" si="94"/>
        <v>33</v>
      </c>
      <c r="AD256" s="69">
        <f t="shared" si="98"/>
        <v>3509.2531666666664</v>
      </c>
      <c r="AE256" s="72">
        <v>0</v>
      </c>
      <c r="AF256" s="73">
        <f t="shared" si="80"/>
        <v>0</v>
      </c>
      <c r="AG256" s="73">
        <f t="shared" si="81"/>
        <v>0</v>
      </c>
      <c r="AH256" s="72">
        <f t="shared" si="82"/>
        <v>210555.18999999997</v>
      </c>
      <c r="AI256" s="74">
        <f t="shared" si="89"/>
        <v>38601.784833333331</v>
      </c>
      <c r="AJ256" s="90">
        <f t="shared" si="83"/>
        <v>38601.784833333331</v>
      </c>
      <c r="AK256" s="76">
        <f t="shared" si="84"/>
        <v>171953.40516666663</v>
      </c>
      <c r="AL256" s="79"/>
      <c r="AM256" s="97">
        <f t="shared" si="99"/>
        <v>42111.038</v>
      </c>
      <c r="AN256" s="97">
        <f t="shared" si="100"/>
        <v>42111.038</v>
      </c>
      <c r="AO256" s="97">
        <f t="shared" si="100"/>
        <v>42111.038</v>
      </c>
      <c r="AP256" s="97">
        <f t="shared" si="100"/>
        <v>42111.038</v>
      </c>
      <c r="AQ256" s="86">
        <f t="shared" si="95"/>
        <v>3509.2531666666664</v>
      </c>
      <c r="AV256" s="81">
        <f t="shared" si="90"/>
        <v>42111.038</v>
      </c>
      <c r="AW256" s="75">
        <f t="shared" si="91"/>
        <v>80712.822833333339</v>
      </c>
      <c r="AX256" s="76">
        <f t="shared" si="92"/>
        <v>129842.36716666663</v>
      </c>
      <c r="AY256" s="81">
        <f t="shared" si="85"/>
        <v>28074.025333333331</v>
      </c>
      <c r="AZ256" s="77">
        <f t="shared" si="86"/>
        <v>108786.84816666666</v>
      </c>
      <c r="BA256" s="76">
        <f t="shared" si="93"/>
        <v>101768.34183333331</v>
      </c>
    </row>
    <row r="257" spans="1:53" s="86" customFormat="1" x14ac:dyDescent="0.25">
      <c r="A257" s="64">
        <v>2</v>
      </c>
      <c r="B257" s="94" t="s">
        <v>142</v>
      </c>
      <c r="C257" s="94">
        <v>18</v>
      </c>
      <c r="D257" s="94" t="s">
        <v>57</v>
      </c>
      <c r="E257" s="95" t="s">
        <v>194</v>
      </c>
      <c r="F257" s="95" t="s">
        <v>150</v>
      </c>
      <c r="G257" s="94" t="s">
        <v>224</v>
      </c>
      <c r="H257" s="95" t="s">
        <v>60</v>
      </c>
      <c r="I257" s="68"/>
      <c r="J257" s="68"/>
      <c r="K257" s="68">
        <v>43260</v>
      </c>
      <c r="L257" s="68">
        <v>42398</v>
      </c>
      <c r="M257" s="68">
        <v>45320</v>
      </c>
      <c r="N257" s="68">
        <v>43313</v>
      </c>
      <c r="O257" s="149">
        <v>1</v>
      </c>
      <c r="P257" s="68"/>
      <c r="Q257" s="68" t="s">
        <v>270</v>
      </c>
      <c r="R257" s="69">
        <f t="shared" si="96"/>
        <v>0</v>
      </c>
      <c r="S257" s="95">
        <v>60</v>
      </c>
      <c r="T257" s="96">
        <v>210555.18999999997</v>
      </c>
      <c r="U257" s="70">
        <v>2</v>
      </c>
      <c r="V257" s="70">
        <v>2019</v>
      </c>
      <c r="W257" s="69">
        <v>0</v>
      </c>
      <c r="X257" s="69">
        <v>0</v>
      </c>
      <c r="Y257" s="69">
        <f t="shared" si="97"/>
        <v>60</v>
      </c>
      <c r="Z257" s="69">
        <f t="shared" si="87"/>
        <v>23</v>
      </c>
      <c r="AA257" s="69">
        <f t="shared" si="88"/>
        <v>37</v>
      </c>
      <c r="AB257" s="69">
        <f t="shared" si="79"/>
        <v>27</v>
      </c>
      <c r="AC257" s="69">
        <f t="shared" si="94"/>
        <v>33</v>
      </c>
      <c r="AD257" s="69">
        <f t="shared" si="98"/>
        <v>3509.2531666666664</v>
      </c>
      <c r="AE257" s="72">
        <v>0</v>
      </c>
      <c r="AF257" s="73">
        <f t="shared" si="80"/>
        <v>0</v>
      </c>
      <c r="AG257" s="73">
        <f t="shared" si="81"/>
        <v>0</v>
      </c>
      <c r="AH257" s="72">
        <f t="shared" si="82"/>
        <v>210555.18999999997</v>
      </c>
      <c r="AI257" s="74">
        <f t="shared" si="89"/>
        <v>38601.784833333331</v>
      </c>
      <c r="AJ257" s="90">
        <f t="shared" si="83"/>
        <v>38601.784833333331</v>
      </c>
      <c r="AK257" s="76">
        <f t="shared" si="84"/>
        <v>171953.40516666663</v>
      </c>
      <c r="AL257" s="79"/>
      <c r="AM257" s="97">
        <f t="shared" si="99"/>
        <v>42111.038</v>
      </c>
      <c r="AN257" s="97">
        <f t="shared" si="100"/>
        <v>42111.038</v>
      </c>
      <c r="AO257" s="97">
        <f t="shared" si="100"/>
        <v>42111.038</v>
      </c>
      <c r="AP257" s="97">
        <f t="shared" si="100"/>
        <v>42111.038</v>
      </c>
      <c r="AQ257" s="86">
        <f t="shared" si="95"/>
        <v>3509.2531666666664</v>
      </c>
      <c r="AV257" s="81">
        <f t="shared" si="90"/>
        <v>42111.038</v>
      </c>
      <c r="AW257" s="75">
        <f t="shared" si="91"/>
        <v>80712.822833333339</v>
      </c>
      <c r="AX257" s="76">
        <f t="shared" si="92"/>
        <v>129842.36716666663</v>
      </c>
      <c r="AY257" s="81">
        <f t="shared" si="85"/>
        <v>28074.025333333331</v>
      </c>
      <c r="AZ257" s="77">
        <f t="shared" si="86"/>
        <v>108786.84816666666</v>
      </c>
      <c r="BA257" s="76">
        <f t="shared" si="93"/>
        <v>101768.34183333331</v>
      </c>
    </row>
    <row r="258" spans="1:53" s="86" customFormat="1" x14ac:dyDescent="0.25">
      <c r="A258" s="64">
        <v>2</v>
      </c>
      <c r="B258" s="94" t="s">
        <v>142</v>
      </c>
      <c r="C258" s="94">
        <v>18</v>
      </c>
      <c r="D258" s="94" t="s">
        <v>57</v>
      </c>
      <c r="E258" s="95" t="s">
        <v>194</v>
      </c>
      <c r="F258" s="95" t="s">
        <v>150</v>
      </c>
      <c r="G258" s="94" t="s">
        <v>224</v>
      </c>
      <c r="H258" s="95" t="s">
        <v>60</v>
      </c>
      <c r="I258" s="68"/>
      <c r="J258" s="68"/>
      <c r="K258" s="68">
        <v>43260</v>
      </c>
      <c r="L258" s="68">
        <v>42398</v>
      </c>
      <c r="M258" s="68">
        <v>45320</v>
      </c>
      <c r="N258" s="68">
        <v>43313</v>
      </c>
      <c r="O258" s="149">
        <v>1</v>
      </c>
      <c r="P258" s="68"/>
      <c r="Q258" s="68" t="s">
        <v>270</v>
      </c>
      <c r="R258" s="69">
        <f t="shared" si="96"/>
        <v>0</v>
      </c>
      <c r="S258" s="95">
        <v>60</v>
      </c>
      <c r="T258" s="96">
        <v>210555.18999999997</v>
      </c>
      <c r="U258" s="70">
        <v>2</v>
      </c>
      <c r="V258" s="70">
        <v>2019</v>
      </c>
      <c r="W258" s="69">
        <v>0</v>
      </c>
      <c r="X258" s="69">
        <v>0</v>
      </c>
      <c r="Y258" s="69">
        <f t="shared" si="97"/>
        <v>60</v>
      </c>
      <c r="Z258" s="69">
        <f t="shared" si="87"/>
        <v>23</v>
      </c>
      <c r="AA258" s="69">
        <f t="shared" si="88"/>
        <v>37</v>
      </c>
      <c r="AB258" s="69">
        <f t="shared" si="79"/>
        <v>27</v>
      </c>
      <c r="AC258" s="69">
        <f t="shared" si="94"/>
        <v>33</v>
      </c>
      <c r="AD258" s="69">
        <f t="shared" si="98"/>
        <v>3509.2531666666664</v>
      </c>
      <c r="AE258" s="72">
        <v>0</v>
      </c>
      <c r="AF258" s="73">
        <f t="shared" si="80"/>
        <v>0</v>
      </c>
      <c r="AG258" s="73">
        <f t="shared" si="81"/>
        <v>0</v>
      </c>
      <c r="AH258" s="72">
        <f t="shared" si="82"/>
        <v>210555.18999999997</v>
      </c>
      <c r="AI258" s="74">
        <f t="shared" si="89"/>
        <v>38601.784833333331</v>
      </c>
      <c r="AJ258" s="90">
        <f t="shared" si="83"/>
        <v>38601.784833333331</v>
      </c>
      <c r="AK258" s="76">
        <f t="shared" si="84"/>
        <v>171953.40516666663</v>
      </c>
      <c r="AL258" s="79"/>
      <c r="AM258" s="97">
        <f t="shared" si="99"/>
        <v>42111.038</v>
      </c>
      <c r="AN258" s="97">
        <f t="shared" si="100"/>
        <v>42111.038</v>
      </c>
      <c r="AO258" s="97">
        <f t="shared" si="100"/>
        <v>42111.038</v>
      </c>
      <c r="AP258" s="97">
        <f t="shared" si="100"/>
        <v>42111.038</v>
      </c>
      <c r="AQ258" s="86">
        <f t="shared" si="95"/>
        <v>3509.2531666666664</v>
      </c>
      <c r="AV258" s="81">
        <f t="shared" si="90"/>
        <v>42111.038</v>
      </c>
      <c r="AW258" s="75">
        <f t="shared" si="91"/>
        <v>80712.822833333339</v>
      </c>
      <c r="AX258" s="76">
        <f t="shared" si="92"/>
        <v>129842.36716666663</v>
      </c>
      <c r="AY258" s="81">
        <f t="shared" si="85"/>
        <v>28074.025333333331</v>
      </c>
      <c r="AZ258" s="77">
        <f t="shared" si="86"/>
        <v>108786.84816666666</v>
      </c>
      <c r="BA258" s="76">
        <f t="shared" si="93"/>
        <v>101768.34183333331</v>
      </c>
    </row>
    <row r="259" spans="1:53" s="86" customFormat="1" x14ac:dyDescent="0.25">
      <c r="A259" s="64">
        <v>2</v>
      </c>
      <c r="B259" s="94" t="s">
        <v>142</v>
      </c>
      <c r="C259" s="94">
        <v>18</v>
      </c>
      <c r="D259" s="94" t="s">
        <v>57</v>
      </c>
      <c r="E259" s="95" t="s">
        <v>194</v>
      </c>
      <c r="F259" s="95" t="s">
        <v>150</v>
      </c>
      <c r="G259" s="94" t="s">
        <v>224</v>
      </c>
      <c r="H259" s="95" t="s">
        <v>60</v>
      </c>
      <c r="I259" s="68"/>
      <c r="J259" s="68"/>
      <c r="K259" s="68">
        <v>43260</v>
      </c>
      <c r="L259" s="68">
        <v>42398</v>
      </c>
      <c r="M259" s="68">
        <v>45320</v>
      </c>
      <c r="N259" s="68">
        <v>43313</v>
      </c>
      <c r="O259" s="149">
        <v>1</v>
      </c>
      <c r="P259" s="68"/>
      <c r="Q259" s="68" t="s">
        <v>270</v>
      </c>
      <c r="R259" s="69">
        <f t="shared" si="96"/>
        <v>0</v>
      </c>
      <c r="S259" s="95">
        <v>60</v>
      </c>
      <c r="T259" s="96">
        <v>210555.18999999997</v>
      </c>
      <c r="U259" s="70">
        <v>2</v>
      </c>
      <c r="V259" s="70">
        <v>2019</v>
      </c>
      <c r="W259" s="69">
        <v>0</v>
      </c>
      <c r="X259" s="69">
        <v>0</v>
      </c>
      <c r="Y259" s="69">
        <f t="shared" si="97"/>
        <v>60</v>
      </c>
      <c r="Z259" s="69">
        <f t="shared" si="87"/>
        <v>23</v>
      </c>
      <c r="AA259" s="69">
        <f t="shared" si="88"/>
        <v>37</v>
      </c>
      <c r="AB259" s="69">
        <f t="shared" si="79"/>
        <v>27</v>
      </c>
      <c r="AC259" s="69">
        <f t="shared" si="94"/>
        <v>33</v>
      </c>
      <c r="AD259" s="69">
        <f t="shared" si="98"/>
        <v>3509.2531666666664</v>
      </c>
      <c r="AE259" s="72">
        <v>0</v>
      </c>
      <c r="AF259" s="73">
        <f t="shared" si="80"/>
        <v>0</v>
      </c>
      <c r="AG259" s="73">
        <f t="shared" si="81"/>
        <v>0</v>
      </c>
      <c r="AH259" s="72">
        <f t="shared" si="82"/>
        <v>210555.18999999997</v>
      </c>
      <c r="AI259" s="74">
        <f t="shared" si="89"/>
        <v>38601.784833333331</v>
      </c>
      <c r="AJ259" s="90">
        <f t="shared" si="83"/>
        <v>38601.784833333331</v>
      </c>
      <c r="AK259" s="76">
        <f t="shared" si="84"/>
        <v>171953.40516666663</v>
      </c>
      <c r="AL259" s="79"/>
      <c r="AM259" s="97">
        <f t="shared" si="99"/>
        <v>42111.038</v>
      </c>
      <c r="AN259" s="97">
        <f t="shared" si="100"/>
        <v>42111.038</v>
      </c>
      <c r="AO259" s="97">
        <f t="shared" si="100"/>
        <v>42111.038</v>
      </c>
      <c r="AP259" s="97">
        <f t="shared" si="100"/>
        <v>42111.038</v>
      </c>
      <c r="AQ259" s="86">
        <f t="shared" si="95"/>
        <v>3509.2531666666664</v>
      </c>
      <c r="AV259" s="81">
        <f t="shared" si="90"/>
        <v>42111.038</v>
      </c>
      <c r="AW259" s="75">
        <f t="shared" si="91"/>
        <v>80712.822833333339</v>
      </c>
      <c r="AX259" s="76">
        <f t="shared" si="92"/>
        <v>129842.36716666663</v>
      </c>
      <c r="AY259" s="81">
        <f t="shared" si="85"/>
        <v>28074.025333333331</v>
      </c>
      <c r="AZ259" s="77">
        <f t="shared" si="86"/>
        <v>108786.84816666666</v>
      </c>
      <c r="BA259" s="76">
        <f t="shared" si="93"/>
        <v>101768.34183333331</v>
      </c>
    </row>
    <row r="260" spans="1:53" s="86" customFormat="1" x14ac:dyDescent="0.25">
      <c r="A260" s="64">
        <v>2</v>
      </c>
      <c r="B260" s="94" t="s">
        <v>142</v>
      </c>
      <c r="C260" s="94">
        <v>18</v>
      </c>
      <c r="D260" s="94" t="s">
        <v>57</v>
      </c>
      <c r="E260" s="95" t="s">
        <v>194</v>
      </c>
      <c r="F260" s="95" t="s">
        <v>150</v>
      </c>
      <c r="G260" s="94" t="s">
        <v>224</v>
      </c>
      <c r="H260" s="95" t="s">
        <v>60</v>
      </c>
      <c r="I260" s="68"/>
      <c r="J260" s="68"/>
      <c r="K260" s="68">
        <v>43260</v>
      </c>
      <c r="L260" s="68">
        <v>42398</v>
      </c>
      <c r="M260" s="68">
        <v>45320</v>
      </c>
      <c r="N260" s="68">
        <v>43313</v>
      </c>
      <c r="O260" s="149">
        <v>1</v>
      </c>
      <c r="P260" s="68"/>
      <c r="Q260" s="68" t="s">
        <v>270</v>
      </c>
      <c r="R260" s="69">
        <f t="shared" si="96"/>
        <v>0</v>
      </c>
      <c r="S260" s="95">
        <v>60</v>
      </c>
      <c r="T260" s="96">
        <v>210555.18999999997</v>
      </c>
      <c r="U260" s="70">
        <v>2</v>
      </c>
      <c r="V260" s="70">
        <v>2019</v>
      </c>
      <c r="W260" s="69">
        <v>0</v>
      </c>
      <c r="X260" s="69">
        <v>0</v>
      </c>
      <c r="Y260" s="69">
        <f t="shared" si="97"/>
        <v>60</v>
      </c>
      <c r="Z260" s="69">
        <f t="shared" si="87"/>
        <v>23</v>
      </c>
      <c r="AA260" s="69">
        <f t="shared" si="88"/>
        <v>37</v>
      </c>
      <c r="AB260" s="69">
        <f t="shared" si="79"/>
        <v>27</v>
      </c>
      <c r="AC260" s="69">
        <f t="shared" si="94"/>
        <v>33</v>
      </c>
      <c r="AD260" s="69">
        <f t="shared" si="98"/>
        <v>3509.2531666666664</v>
      </c>
      <c r="AE260" s="72">
        <v>0</v>
      </c>
      <c r="AF260" s="73">
        <f t="shared" si="80"/>
        <v>0</v>
      </c>
      <c r="AG260" s="73">
        <f t="shared" si="81"/>
        <v>0</v>
      </c>
      <c r="AH260" s="72">
        <f t="shared" si="82"/>
        <v>210555.18999999997</v>
      </c>
      <c r="AI260" s="74">
        <f t="shared" si="89"/>
        <v>38601.784833333331</v>
      </c>
      <c r="AJ260" s="90">
        <f t="shared" si="83"/>
        <v>38601.784833333331</v>
      </c>
      <c r="AK260" s="76">
        <f t="shared" si="84"/>
        <v>171953.40516666663</v>
      </c>
      <c r="AL260" s="79"/>
      <c r="AM260" s="97">
        <f t="shared" si="99"/>
        <v>42111.038</v>
      </c>
      <c r="AN260" s="97">
        <f t="shared" si="100"/>
        <v>42111.038</v>
      </c>
      <c r="AO260" s="97">
        <f t="shared" si="100"/>
        <v>42111.038</v>
      </c>
      <c r="AP260" s="97">
        <f t="shared" si="100"/>
        <v>42111.038</v>
      </c>
      <c r="AQ260" s="86">
        <f t="shared" si="95"/>
        <v>3509.2531666666664</v>
      </c>
      <c r="AV260" s="81">
        <f t="shared" si="90"/>
        <v>42111.038</v>
      </c>
      <c r="AW260" s="75">
        <f t="shared" si="91"/>
        <v>80712.822833333339</v>
      </c>
      <c r="AX260" s="76">
        <f t="shared" si="92"/>
        <v>129842.36716666663</v>
      </c>
      <c r="AY260" s="81">
        <f t="shared" si="85"/>
        <v>28074.025333333331</v>
      </c>
      <c r="AZ260" s="77">
        <f t="shared" si="86"/>
        <v>108786.84816666666</v>
      </c>
      <c r="BA260" s="76">
        <f t="shared" si="93"/>
        <v>101768.34183333331</v>
      </c>
    </row>
    <row r="261" spans="1:53" s="86" customFormat="1" x14ac:dyDescent="0.25">
      <c r="A261" s="64">
        <v>2</v>
      </c>
      <c r="B261" s="94" t="s">
        <v>142</v>
      </c>
      <c r="C261" s="94">
        <v>18</v>
      </c>
      <c r="D261" s="94" t="s">
        <v>57</v>
      </c>
      <c r="E261" s="95" t="s">
        <v>194</v>
      </c>
      <c r="F261" s="95" t="s">
        <v>150</v>
      </c>
      <c r="G261" s="94" t="s">
        <v>224</v>
      </c>
      <c r="H261" s="95" t="s">
        <v>60</v>
      </c>
      <c r="I261" s="68"/>
      <c r="J261" s="68"/>
      <c r="K261" s="68">
        <v>43260</v>
      </c>
      <c r="L261" s="68">
        <v>42398</v>
      </c>
      <c r="M261" s="68">
        <v>45320</v>
      </c>
      <c r="N261" s="68">
        <v>43313</v>
      </c>
      <c r="O261" s="149">
        <v>1</v>
      </c>
      <c r="P261" s="68"/>
      <c r="Q261" s="68" t="s">
        <v>270</v>
      </c>
      <c r="R261" s="69">
        <f t="shared" si="96"/>
        <v>0</v>
      </c>
      <c r="S261" s="95">
        <v>60</v>
      </c>
      <c r="T261" s="96">
        <v>210555.18999999997</v>
      </c>
      <c r="U261" s="70">
        <v>2</v>
      </c>
      <c r="V261" s="70">
        <v>2019</v>
      </c>
      <c r="W261" s="69">
        <v>0</v>
      </c>
      <c r="X261" s="69">
        <v>0</v>
      </c>
      <c r="Y261" s="69">
        <f t="shared" si="97"/>
        <v>60</v>
      </c>
      <c r="Z261" s="69">
        <f t="shared" si="87"/>
        <v>23</v>
      </c>
      <c r="AA261" s="69">
        <f t="shared" si="88"/>
        <v>37</v>
      </c>
      <c r="AB261" s="69">
        <f t="shared" si="79"/>
        <v>27</v>
      </c>
      <c r="AC261" s="69">
        <f t="shared" si="94"/>
        <v>33</v>
      </c>
      <c r="AD261" s="69">
        <f t="shared" si="98"/>
        <v>3509.2531666666664</v>
      </c>
      <c r="AE261" s="72">
        <v>0</v>
      </c>
      <c r="AF261" s="73">
        <f t="shared" si="80"/>
        <v>0</v>
      </c>
      <c r="AG261" s="73">
        <f t="shared" si="81"/>
        <v>0</v>
      </c>
      <c r="AH261" s="72">
        <f t="shared" si="82"/>
        <v>210555.18999999997</v>
      </c>
      <c r="AI261" s="74">
        <f t="shared" si="89"/>
        <v>38601.784833333331</v>
      </c>
      <c r="AJ261" s="90">
        <f t="shared" si="83"/>
        <v>38601.784833333331</v>
      </c>
      <c r="AK261" s="76">
        <f t="shared" si="84"/>
        <v>171953.40516666663</v>
      </c>
      <c r="AL261" s="79"/>
      <c r="AM261" s="97">
        <f t="shared" si="99"/>
        <v>42111.038</v>
      </c>
      <c r="AN261" s="97">
        <f t="shared" si="100"/>
        <v>42111.038</v>
      </c>
      <c r="AO261" s="97">
        <f t="shared" si="100"/>
        <v>42111.038</v>
      </c>
      <c r="AP261" s="97">
        <f t="shared" si="100"/>
        <v>42111.038</v>
      </c>
      <c r="AQ261" s="86">
        <f t="shared" si="95"/>
        <v>3509.2531666666664</v>
      </c>
      <c r="AV261" s="81">
        <f t="shared" si="90"/>
        <v>42111.038</v>
      </c>
      <c r="AW261" s="75">
        <f t="shared" si="91"/>
        <v>80712.822833333339</v>
      </c>
      <c r="AX261" s="76">
        <f t="shared" si="92"/>
        <v>129842.36716666663</v>
      </c>
      <c r="AY261" s="81">
        <f t="shared" si="85"/>
        <v>28074.025333333331</v>
      </c>
      <c r="AZ261" s="77">
        <f t="shared" si="86"/>
        <v>108786.84816666666</v>
      </c>
      <c r="BA261" s="76">
        <f t="shared" si="93"/>
        <v>101768.34183333331</v>
      </c>
    </row>
    <row r="262" spans="1:53" s="86" customFormat="1" x14ac:dyDescent="0.25">
      <c r="A262" s="64">
        <v>2</v>
      </c>
      <c r="B262" s="94" t="s">
        <v>142</v>
      </c>
      <c r="C262" s="94">
        <v>18</v>
      </c>
      <c r="D262" s="94" t="s">
        <v>57</v>
      </c>
      <c r="E262" s="95" t="s">
        <v>194</v>
      </c>
      <c r="F262" s="95" t="s">
        <v>150</v>
      </c>
      <c r="G262" s="94" t="s">
        <v>224</v>
      </c>
      <c r="H262" s="95" t="s">
        <v>60</v>
      </c>
      <c r="I262" s="68"/>
      <c r="J262" s="68"/>
      <c r="K262" s="68">
        <v>43260</v>
      </c>
      <c r="L262" s="68">
        <v>42398</v>
      </c>
      <c r="M262" s="68">
        <v>45320</v>
      </c>
      <c r="N262" s="68">
        <v>43313</v>
      </c>
      <c r="O262" s="149">
        <v>1</v>
      </c>
      <c r="P262" s="68"/>
      <c r="Q262" s="68" t="s">
        <v>270</v>
      </c>
      <c r="R262" s="69">
        <f t="shared" si="96"/>
        <v>0</v>
      </c>
      <c r="S262" s="95">
        <v>60</v>
      </c>
      <c r="T262" s="96">
        <v>210555.18999999997</v>
      </c>
      <c r="U262" s="70">
        <v>2</v>
      </c>
      <c r="V262" s="70">
        <v>2019</v>
      </c>
      <c r="W262" s="69">
        <v>0</v>
      </c>
      <c r="X262" s="69">
        <v>0</v>
      </c>
      <c r="Y262" s="69">
        <f t="shared" si="97"/>
        <v>60</v>
      </c>
      <c r="Z262" s="69">
        <f t="shared" si="87"/>
        <v>23</v>
      </c>
      <c r="AA262" s="69">
        <f t="shared" si="88"/>
        <v>37</v>
      </c>
      <c r="AB262" s="69">
        <f t="shared" si="79"/>
        <v>27</v>
      </c>
      <c r="AC262" s="69">
        <f t="shared" si="94"/>
        <v>33</v>
      </c>
      <c r="AD262" s="69">
        <f t="shared" si="98"/>
        <v>3509.2531666666664</v>
      </c>
      <c r="AE262" s="72">
        <v>0</v>
      </c>
      <c r="AF262" s="73">
        <f t="shared" si="80"/>
        <v>0</v>
      </c>
      <c r="AG262" s="73">
        <f t="shared" si="81"/>
        <v>0</v>
      </c>
      <c r="AH262" s="72">
        <f t="shared" si="82"/>
        <v>210555.18999999997</v>
      </c>
      <c r="AI262" s="74">
        <f t="shared" si="89"/>
        <v>38601.784833333331</v>
      </c>
      <c r="AJ262" s="90">
        <f t="shared" si="83"/>
        <v>38601.784833333331</v>
      </c>
      <c r="AK262" s="76">
        <f t="shared" si="84"/>
        <v>171953.40516666663</v>
      </c>
      <c r="AL262" s="79"/>
      <c r="AM262" s="97">
        <f t="shared" si="99"/>
        <v>42111.038</v>
      </c>
      <c r="AN262" s="97">
        <f t="shared" si="100"/>
        <v>42111.038</v>
      </c>
      <c r="AO262" s="97">
        <f t="shared" si="100"/>
        <v>42111.038</v>
      </c>
      <c r="AP262" s="97">
        <f t="shared" si="100"/>
        <v>42111.038</v>
      </c>
      <c r="AQ262" s="86">
        <f t="shared" si="95"/>
        <v>3509.2531666666664</v>
      </c>
      <c r="AV262" s="81">
        <f t="shared" si="90"/>
        <v>42111.038</v>
      </c>
      <c r="AW262" s="75">
        <f t="shared" si="91"/>
        <v>80712.822833333339</v>
      </c>
      <c r="AX262" s="76">
        <f t="shared" si="92"/>
        <v>129842.36716666663</v>
      </c>
      <c r="AY262" s="81">
        <f t="shared" si="85"/>
        <v>28074.025333333331</v>
      </c>
      <c r="AZ262" s="77">
        <f t="shared" si="86"/>
        <v>108786.84816666666</v>
      </c>
      <c r="BA262" s="76">
        <f t="shared" si="93"/>
        <v>101768.34183333331</v>
      </c>
    </row>
    <row r="263" spans="1:53" s="86" customFormat="1" x14ac:dyDescent="0.25">
      <c r="A263" s="64">
        <v>2</v>
      </c>
      <c r="B263" s="94" t="s">
        <v>142</v>
      </c>
      <c r="C263" s="94">
        <v>18</v>
      </c>
      <c r="D263" s="94" t="s">
        <v>57</v>
      </c>
      <c r="E263" s="95" t="s">
        <v>194</v>
      </c>
      <c r="F263" s="95" t="s">
        <v>150</v>
      </c>
      <c r="G263" s="94" t="s">
        <v>224</v>
      </c>
      <c r="H263" s="95" t="s">
        <v>60</v>
      </c>
      <c r="I263" s="68"/>
      <c r="J263" s="68"/>
      <c r="K263" s="68">
        <v>43260</v>
      </c>
      <c r="L263" s="68">
        <v>42398</v>
      </c>
      <c r="M263" s="68">
        <v>45320</v>
      </c>
      <c r="N263" s="68">
        <v>43313</v>
      </c>
      <c r="O263" s="149">
        <v>1</v>
      </c>
      <c r="P263" s="68"/>
      <c r="Q263" s="68" t="s">
        <v>270</v>
      </c>
      <c r="R263" s="69">
        <f t="shared" si="96"/>
        <v>0</v>
      </c>
      <c r="S263" s="95">
        <v>60</v>
      </c>
      <c r="T263" s="96">
        <v>210555.18999999997</v>
      </c>
      <c r="U263" s="70">
        <v>2</v>
      </c>
      <c r="V263" s="70">
        <v>2019</v>
      </c>
      <c r="W263" s="69">
        <v>0</v>
      </c>
      <c r="X263" s="69">
        <v>0</v>
      </c>
      <c r="Y263" s="69">
        <f t="shared" si="97"/>
        <v>60</v>
      </c>
      <c r="Z263" s="69">
        <f t="shared" si="87"/>
        <v>23</v>
      </c>
      <c r="AA263" s="69">
        <f t="shared" si="88"/>
        <v>37</v>
      </c>
      <c r="AB263" s="69">
        <f t="shared" si="79"/>
        <v>27</v>
      </c>
      <c r="AC263" s="69">
        <f t="shared" si="94"/>
        <v>33</v>
      </c>
      <c r="AD263" s="69">
        <f t="shared" si="98"/>
        <v>3509.2531666666664</v>
      </c>
      <c r="AE263" s="72">
        <v>0</v>
      </c>
      <c r="AF263" s="73">
        <f t="shared" si="80"/>
        <v>0</v>
      </c>
      <c r="AG263" s="73">
        <f t="shared" si="81"/>
        <v>0</v>
      </c>
      <c r="AH263" s="72">
        <f t="shared" si="82"/>
        <v>210555.18999999997</v>
      </c>
      <c r="AI263" s="74">
        <f t="shared" si="89"/>
        <v>38601.784833333331</v>
      </c>
      <c r="AJ263" s="90">
        <f t="shared" si="83"/>
        <v>38601.784833333331</v>
      </c>
      <c r="AK263" s="76">
        <f t="shared" si="84"/>
        <v>171953.40516666663</v>
      </c>
      <c r="AL263" s="79"/>
      <c r="AM263" s="97">
        <f t="shared" si="99"/>
        <v>42111.038</v>
      </c>
      <c r="AN263" s="97">
        <f t="shared" si="100"/>
        <v>42111.038</v>
      </c>
      <c r="AO263" s="97">
        <f t="shared" si="100"/>
        <v>42111.038</v>
      </c>
      <c r="AP263" s="97">
        <f t="shared" si="100"/>
        <v>42111.038</v>
      </c>
      <c r="AQ263" s="86">
        <f t="shared" si="95"/>
        <v>3509.2531666666664</v>
      </c>
      <c r="AV263" s="81">
        <f t="shared" si="90"/>
        <v>42111.038</v>
      </c>
      <c r="AW263" s="75">
        <f t="shared" si="91"/>
        <v>80712.822833333339</v>
      </c>
      <c r="AX263" s="76">
        <f t="shared" si="92"/>
        <v>129842.36716666663</v>
      </c>
      <c r="AY263" s="81">
        <f t="shared" si="85"/>
        <v>28074.025333333331</v>
      </c>
      <c r="AZ263" s="77">
        <f t="shared" si="86"/>
        <v>108786.84816666666</v>
      </c>
      <c r="BA263" s="76">
        <f t="shared" si="93"/>
        <v>101768.34183333331</v>
      </c>
    </row>
    <row r="264" spans="1:53" s="86" customFormat="1" x14ac:dyDescent="0.25">
      <c r="A264" s="64">
        <v>2</v>
      </c>
      <c r="B264" s="94" t="s">
        <v>142</v>
      </c>
      <c r="C264" s="94">
        <v>18</v>
      </c>
      <c r="D264" s="94" t="s">
        <v>57</v>
      </c>
      <c r="E264" s="95" t="s">
        <v>194</v>
      </c>
      <c r="F264" s="95" t="s">
        <v>150</v>
      </c>
      <c r="G264" s="94" t="s">
        <v>224</v>
      </c>
      <c r="H264" s="95" t="s">
        <v>60</v>
      </c>
      <c r="I264" s="68"/>
      <c r="J264" s="68"/>
      <c r="K264" s="68">
        <v>43260</v>
      </c>
      <c r="L264" s="68">
        <v>42398</v>
      </c>
      <c r="M264" s="68">
        <v>45320</v>
      </c>
      <c r="N264" s="68">
        <v>43313</v>
      </c>
      <c r="O264" s="149">
        <v>1</v>
      </c>
      <c r="P264" s="68"/>
      <c r="Q264" s="68" t="s">
        <v>270</v>
      </c>
      <c r="R264" s="69">
        <f t="shared" si="96"/>
        <v>0</v>
      </c>
      <c r="S264" s="95">
        <v>60</v>
      </c>
      <c r="T264" s="96">
        <v>210555.18999999997</v>
      </c>
      <c r="U264" s="70">
        <v>2</v>
      </c>
      <c r="V264" s="70">
        <v>2019</v>
      </c>
      <c r="W264" s="69">
        <v>0</v>
      </c>
      <c r="X264" s="69">
        <v>0</v>
      </c>
      <c r="Y264" s="69">
        <f t="shared" si="97"/>
        <v>60</v>
      </c>
      <c r="Z264" s="69">
        <f t="shared" si="87"/>
        <v>23</v>
      </c>
      <c r="AA264" s="69">
        <f t="shared" si="88"/>
        <v>37</v>
      </c>
      <c r="AB264" s="69">
        <f t="shared" ref="AB264:AB324" si="101">Z264+AB$4</f>
        <v>27</v>
      </c>
      <c r="AC264" s="69">
        <f t="shared" si="94"/>
        <v>33</v>
      </c>
      <c r="AD264" s="69">
        <f t="shared" si="98"/>
        <v>3509.2531666666664</v>
      </c>
      <c r="AE264" s="72">
        <v>0</v>
      </c>
      <c r="AF264" s="73">
        <f t="shared" ref="AF264:AF308" si="102">+(X264-W264)*AD264</f>
        <v>0</v>
      </c>
      <c r="AG264" s="73">
        <f t="shared" ref="AG264:AG308" si="103">+AF264+AE264</f>
        <v>0</v>
      </c>
      <c r="AH264" s="72">
        <f t="shared" ref="AH264:AH316" si="104">+T264-AG264</f>
        <v>210555.18999999997</v>
      </c>
      <c r="AI264" s="74">
        <f t="shared" si="89"/>
        <v>38601.784833333331</v>
      </c>
      <c r="AJ264" s="90">
        <f t="shared" ref="AJ264:AJ308" si="105">+AI264</f>
        <v>38601.784833333331</v>
      </c>
      <c r="AK264" s="76">
        <f t="shared" ref="AK264:AK316" si="106">+AH264-AJ264</f>
        <v>171953.40516666663</v>
      </c>
      <c r="AL264" s="79"/>
      <c r="AM264" s="97">
        <f t="shared" si="99"/>
        <v>42111.038</v>
      </c>
      <c r="AN264" s="97">
        <f t="shared" si="100"/>
        <v>42111.038</v>
      </c>
      <c r="AO264" s="97">
        <f t="shared" si="100"/>
        <v>42111.038</v>
      </c>
      <c r="AP264" s="97">
        <f t="shared" si="100"/>
        <v>42111.038</v>
      </c>
      <c r="AQ264" s="86">
        <f t="shared" si="95"/>
        <v>3509.2531666666664</v>
      </c>
      <c r="AV264" s="81">
        <f t="shared" si="90"/>
        <v>42111.038</v>
      </c>
      <c r="AW264" s="75">
        <f t="shared" si="91"/>
        <v>80712.822833333339</v>
      </c>
      <c r="AX264" s="76">
        <f t="shared" si="92"/>
        <v>129842.36716666663</v>
      </c>
      <c r="AY264" s="81">
        <f t="shared" ref="AY264:AY324" si="107">AD264*AY$5</f>
        <v>28074.025333333331</v>
      </c>
      <c r="AZ264" s="77">
        <f t="shared" ref="AZ264:AZ324" si="108">AW264+AY264</f>
        <v>108786.84816666666</v>
      </c>
      <c r="BA264" s="76">
        <f t="shared" si="93"/>
        <v>101768.34183333331</v>
      </c>
    </row>
    <row r="265" spans="1:53" s="86" customFormat="1" x14ac:dyDescent="0.25">
      <c r="A265" s="64">
        <v>2</v>
      </c>
      <c r="B265" s="94" t="s">
        <v>142</v>
      </c>
      <c r="C265" s="94">
        <v>18</v>
      </c>
      <c r="D265" s="94" t="s">
        <v>57</v>
      </c>
      <c r="E265" s="95" t="s">
        <v>194</v>
      </c>
      <c r="F265" s="95" t="s">
        <v>150</v>
      </c>
      <c r="G265" s="94" t="s">
        <v>224</v>
      </c>
      <c r="H265" s="95" t="s">
        <v>60</v>
      </c>
      <c r="I265" s="68"/>
      <c r="J265" s="68"/>
      <c r="K265" s="68">
        <v>43260</v>
      </c>
      <c r="L265" s="68">
        <v>42398</v>
      </c>
      <c r="M265" s="68">
        <v>45320</v>
      </c>
      <c r="N265" s="68">
        <v>43313</v>
      </c>
      <c r="O265" s="149">
        <v>1</v>
      </c>
      <c r="P265" s="68"/>
      <c r="Q265" s="68" t="s">
        <v>270</v>
      </c>
      <c r="R265" s="69">
        <f t="shared" si="96"/>
        <v>0</v>
      </c>
      <c r="S265" s="95">
        <v>60</v>
      </c>
      <c r="T265" s="96">
        <v>210555.18999999997</v>
      </c>
      <c r="U265" s="70">
        <v>2</v>
      </c>
      <c r="V265" s="70">
        <v>2019</v>
      </c>
      <c r="W265" s="69">
        <v>0</v>
      </c>
      <c r="X265" s="69">
        <v>0</v>
      </c>
      <c r="Y265" s="69">
        <f t="shared" si="97"/>
        <v>60</v>
      </c>
      <c r="Z265" s="69">
        <f t="shared" ref="Z265:Z308" si="109">11+12</f>
        <v>23</v>
      </c>
      <c r="AA265" s="69">
        <f t="shared" ref="AA265:AA308" si="110">+Y265-Z265</f>
        <v>37</v>
      </c>
      <c r="AB265" s="69">
        <f t="shared" si="101"/>
        <v>27</v>
      </c>
      <c r="AC265" s="69">
        <f t="shared" si="94"/>
        <v>33</v>
      </c>
      <c r="AD265" s="69">
        <f t="shared" si="98"/>
        <v>3509.2531666666664</v>
      </c>
      <c r="AE265" s="72">
        <v>0</v>
      </c>
      <c r="AF265" s="73">
        <f t="shared" si="102"/>
        <v>0</v>
      </c>
      <c r="AG265" s="73">
        <f t="shared" si="103"/>
        <v>0</v>
      </c>
      <c r="AH265" s="72">
        <f t="shared" si="104"/>
        <v>210555.18999999997</v>
      </c>
      <c r="AI265" s="74">
        <f t="shared" ref="AI265:AI308" si="111">+AD265*11</f>
        <v>38601.784833333331</v>
      </c>
      <c r="AJ265" s="90">
        <f t="shared" si="105"/>
        <v>38601.784833333331</v>
      </c>
      <c r="AK265" s="76">
        <f t="shared" si="106"/>
        <v>171953.40516666663</v>
      </c>
      <c r="AL265" s="79"/>
      <c r="AM265" s="97">
        <f t="shared" si="99"/>
        <v>42111.038</v>
      </c>
      <c r="AN265" s="97">
        <f t="shared" si="100"/>
        <v>42111.038</v>
      </c>
      <c r="AO265" s="97">
        <f t="shared" si="100"/>
        <v>42111.038</v>
      </c>
      <c r="AP265" s="97">
        <f t="shared" si="100"/>
        <v>42111.038</v>
      </c>
      <c r="AQ265" s="86">
        <f t="shared" si="95"/>
        <v>3509.2531666666664</v>
      </c>
      <c r="AV265" s="81">
        <f t="shared" ref="AV265:AV316" si="112">+AD265*12</f>
        <v>42111.038</v>
      </c>
      <c r="AW265" s="75">
        <f t="shared" ref="AW265:AW324" si="113">+AV265+AJ265</f>
        <v>80712.822833333339</v>
      </c>
      <c r="AX265" s="76">
        <f t="shared" ref="AX265:AX324" si="114">+T265-AW265</f>
        <v>129842.36716666663</v>
      </c>
      <c r="AY265" s="81">
        <f t="shared" si="107"/>
        <v>28074.025333333331</v>
      </c>
      <c r="AZ265" s="77">
        <f t="shared" si="108"/>
        <v>108786.84816666666</v>
      </c>
      <c r="BA265" s="76">
        <f t="shared" ref="BA265:BA324" si="115">+T265-AZ265</f>
        <v>101768.34183333331</v>
      </c>
    </row>
    <row r="266" spans="1:53" s="86" customFormat="1" x14ac:dyDescent="0.25">
      <c r="A266" s="64">
        <v>2</v>
      </c>
      <c r="B266" s="94" t="s">
        <v>142</v>
      </c>
      <c r="C266" s="94">
        <v>18</v>
      </c>
      <c r="D266" s="94" t="s">
        <v>57</v>
      </c>
      <c r="E266" s="95" t="s">
        <v>194</v>
      </c>
      <c r="F266" s="95" t="s">
        <v>150</v>
      </c>
      <c r="G266" s="94" t="s">
        <v>224</v>
      </c>
      <c r="H266" s="95" t="s">
        <v>60</v>
      </c>
      <c r="I266" s="68"/>
      <c r="J266" s="68"/>
      <c r="K266" s="68">
        <v>43260</v>
      </c>
      <c r="L266" s="68">
        <v>42398</v>
      </c>
      <c r="M266" s="68">
        <v>45320</v>
      </c>
      <c r="N266" s="68">
        <v>43313</v>
      </c>
      <c r="O266" s="149">
        <v>1</v>
      </c>
      <c r="P266" s="68"/>
      <c r="Q266" s="68" t="s">
        <v>270</v>
      </c>
      <c r="R266" s="69">
        <f t="shared" si="96"/>
        <v>0</v>
      </c>
      <c r="S266" s="95">
        <v>60</v>
      </c>
      <c r="T266" s="96">
        <v>210555.18999999997</v>
      </c>
      <c r="U266" s="70">
        <v>2</v>
      </c>
      <c r="V266" s="70">
        <v>2019</v>
      </c>
      <c r="W266" s="69">
        <v>0</v>
      </c>
      <c r="X266" s="69">
        <v>0</v>
      </c>
      <c r="Y266" s="69">
        <f t="shared" si="97"/>
        <v>60</v>
      </c>
      <c r="Z266" s="69">
        <f t="shared" si="109"/>
        <v>23</v>
      </c>
      <c r="AA266" s="69">
        <f t="shared" si="110"/>
        <v>37</v>
      </c>
      <c r="AB266" s="69">
        <f t="shared" si="101"/>
        <v>27</v>
      </c>
      <c r="AC266" s="69">
        <f t="shared" ref="AC266:AC308" si="116">+Y266-AB266</f>
        <v>33</v>
      </c>
      <c r="AD266" s="69">
        <f t="shared" si="98"/>
        <v>3509.2531666666664</v>
      </c>
      <c r="AE266" s="72">
        <v>0</v>
      </c>
      <c r="AF266" s="73">
        <f t="shared" si="102"/>
        <v>0</v>
      </c>
      <c r="AG266" s="73">
        <f t="shared" si="103"/>
        <v>0</v>
      </c>
      <c r="AH266" s="72">
        <f t="shared" si="104"/>
        <v>210555.18999999997</v>
      </c>
      <c r="AI266" s="74">
        <f t="shared" si="111"/>
        <v>38601.784833333331</v>
      </c>
      <c r="AJ266" s="90">
        <f t="shared" si="105"/>
        <v>38601.784833333331</v>
      </c>
      <c r="AK266" s="76">
        <f t="shared" si="106"/>
        <v>171953.40516666663</v>
      </c>
      <c r="AL266" s="79"/>
      <c r="AM266" s="97">
        <f t="shared" si="99"/>
        <v>42111.038</v>
      </c>
      <c r="AN266" s="97">
        <f t="shared" si="100"/>
        <v>42111.038</v>
      </c>
      <c r="AO266" s="97">
        <f t="shared" si="100"/>
        <v>42111.038</v>
      </c>
      <c r="AP266" s="97">
        <f t="shared" si="100"/>
        <v>42111.038</v>
      </c>
      <c r="AQ266" s="86">
        <f t="shared" si="95"/>
        <v>3509.2531666666664</v>
      </c>
      <c r="AV266" s="81">
        <f t="shared" si="112"/>
        <v>42111.038</v>
      </c>
      <c r="AW266" s="75">
        <f t="shared" si="113"/>
        <v>80712.822833333339</v>
      </c>
      <c r="AX266" s="76">
        <f t="shared" si="114"/>
        <v>129842.36716666663</v>
      </c>
      <c r="AY266" s="81">
        <f t="shared" si="107"/>
        <v>28074.025333333331</v>
      </c>
      <c r="AZ266" s="77">
        <f t="shared" si="108"/>
        <v>108786.84816666666</v>
      </c>
      <c r="BA266" s="76">
        <f t="shared" si="115"/>
        <v>101768.34183333331</v>
      </c>
    </row>
    <row r="267" spans="1:53" s="86" customFormat="1" x14ac:dyDescent="0.25">
      <c r="A267" s="64">
        <v>2</v>
      </c>
      <c r="B267" s="94" t="s">
        <v>142</v>
      </c>
      <c r="C267" s="94">
        <v>18</v>
      </c>
      <c r="D267" s="94" t="s">
        <v>57</v>
      </c>
      <c r="E267" s="95" t="s">
        <v>194</v>
      </c>
      <c r="F267" s="95" t="s">
        <v>150</v>
      </c>
      <c r="G267" s="94" t="s">
        <v>224</v>
      </c>
      <c r="H267" s="95" t="s">
        <v>60</v>
      </c>
      <c r="I267" s="68"/>
      <c r="J267" s="68"/>
      <c r="K267" s="68">
        <v>43260</v>
      </c>
      <c r="L267" s="68">
        <v>42398</v>
      </c>
      <c r="M267" s="68">
        <v>45320</v>
      </c>
      <c r="N267" s="68">
        <v>43313</v>
      </c>
      <c r="O267" s="149">
        <v>1</v>
      </c>
      <c r="P267" s="68"/>
      <c r="Q267" s="68" t="s">
        <v>270</v>
      </c>
      <c r="R267" s="69">
        <f t="shared" si="96"/>
        <v>0</v>
      </c>
      <c r="S267" s="95">
        <v>60</v>
      </c>
      <c r="T267" s="96">
        <v>210555.18999999997</v>
      </c>
      <c r="U267" s="70">
        <v>2</v>
      </c>
      <c r="V267" s="70">
        <v>2019</v>
      </c>
      <c r="W267" s="69">
        <v>0</v>
      </c>
      <c r="X267" s="69">
        <v>0</v>
      </c>
      <c r="Y267" s="69">
        <f t="shared" si="97"/>
        <v>60</v>
      </c>
      <c r="Z267" s="69">
        <f t="shared" si="109"/>
        <v>23</v>
      </c>
      <c r="AA267" s="69">
        <f t="shared" si="110"/>
        <v>37</v>
      </c>
      <c r="AB267" s="69">
        <f t="shared" si="101"/>
        <v>27</v>
      </c>
      <c r="AC267" s="69">
        <f t="shared" si="116"/>
        <v>33</v>
      </c>
      <c r="AD267" s="69">
        <f t="shared" si="98"/>
        <v>3509.2531666666664</v>
      </c>
      <c r="AE267" s="72">
        <v>0</v>
      </c>
      <c r="AF267" s="73">
        <f t="shared" si="102"/>
        <v>0</v>
      </c>
      <c r="AG267" s="73">
        <f t="shared" si="103"/>
        <v>0</v>
      </c>
      <c r="AH267" s="72">
        <f t="shared" si="104"/>
        <v>210555.18999999997</v>
      </c>
      <c r="AI267" s="74">
        <f t="shared" si="111"/>
        <v>38601.784833333331</v>
      </c>
      <c r="AJ267" s="90">
        <f t="shared" si="105"/>
        <v>38601.784833333331</v>
      </c>
      <c r="AK267" s="76">
        <f t="shared" si="106"/>
        <v>171953.40516666663</v>
      </c>
      <c r="AL267" s="79"/>
      <c r="AM267" s="97">
        <f t="shared" si="99"/>
        <v>42111.038</v>
      </c>
      <c r="AN267" s="97">
        <f t="shared" si="100"/>
        <v>42111.038</v>
      </c>
      <c r="AO267" s="97">
        <f t="shared" si="100"/>
        <v>42111.038</v>
      </c>
      <c r="AP267" s="97">
        <f t="shared" si="100"/>
        <v>42111.038</v>
      </c>
      <c r="AQ267" s="86">
        <f t="shared" si="95"/>
        <v>3509.2531666666664</v>
      </c>
      <c r="AV267" s="81">
        <f t="shared" si="112"/>
        <v>42111.038</v>
      </c>
      <c r="AW267" s="75">
        <f t="shared" si="113"/>
        <v>80712.822833333339</v>
      </c>
      <c r="AX267" s="76">
        <f t="shared" si="114"/>
        <v>129842.36716666663</v>
      </c>
      <c r="AY267" s="81">
        <f t="shared" si="107"/>
        <v>28074.025333333331</v>
      </c>
      <c r="AZ267" s="77">
        <f t="shared" si="108"/>
        <v>108786.84816666666</v>
      </c>
      <c r="BA267" s="76">
        <f t="shared" si="115"/>
        <v>101768.34183333331</v>
      </c>
    </row>
    <row r="268" spans="1:53" s="86" customFormat="1" x14ac:dyDescent="0.25">
      <c r="A268" s="64">
        <v>2</v>
      </c>
      <c r="B268" s="94" t="s">
        <v>142</v>
      </c>
      <c r="C268" s="94">
        <v>18</v>
      </c>
      <c r="D268" s="94" t="s">
        <v>57</v>
      </c>
      <c r="E268" s="95" t="s">
        <v>194</v>
      </c>
      <c r="F268" s="95" t="s">
        <v>150</v>
      </c>
      <c r="G268" s="94" t="s">
        <v>224</v>
      </c>
      <c r="H268" s="95" t="s">
        <v>60</v>
      </c>
      <c r="I268" s="68"/>
      <c r="J268" s="68"/>
      <c r="K268" s="68">
        <v>43260</v>
      </c>
      <c r="L268" s="68">
        <v>42398</v>
      </c>
      <c r="M268" s="68">
        <v>45320</v>
      </c>
      <c r="N268" s="68">
        <v>43313</v>
      </c>
      <c r="O268" s="149">
        <v>1</v>
      </c>
      <c r="P268" s="68"/>
      <c r="Q268" s="68" t="s">
        <v>270</v>
      </c>
      <c r="R268" s="69">
        <f t="shared" si="96"/>
        <v>0</v>
      </c>
      <c r="S268" s="95">
        <v>60</v>
      </c>
      <c r="T268" s="96">
        <v>210555.18999999997</v>
      </c>
      <c r="U268" s="70">
        <v>2</v>
      </c>
      <c r="V268" s="70">
        <v>2019</v>
      </c>
      <c r="W268" s="69">
        <v>0</v>
      </c>
      <c r="X268" s="69">
        <v>0</v>
      </c>
      <c r="Y268" s="69">
        <f t="shared" si="97"/>
        <v>60</v>
      </c>
      <c r="Z268" s="69">
        <f t="shared" si="109"/>
        <v>23</v>
      </c>
      <c r="AA268" s="69">
        <f t="shared" si="110"/>
        <v>37</v>
      </c>
      <c r="AB268" s="69">
        <f t="shared" si="101"/>
        <v>27</v>
      </c>
      <c r="AC268" s="69">
        <f t="shared" si="116"/>
        <v>33</v>
      </c>
      <c r="AD268" s="69">
        <f t="shared" si="98"/>
        <v>3509.2531666666664</v>
      </c>
      <c r="AE268" s="72">
        <v>0</v>
      </c>
      <c r="AF268" s="73">
        <f t="shared" si="102"/>
        <v>0</v>
      </c>
      <c r="AG268" s="73">
        <f t="shared" si="103"/>
        <v>0</v>
      </c>
      <c r="AH268" s="72">
        <f t="shared" si="104"/>
        <v>210555.18999999997</v>
      </c>
      <c r="AI268" s="74">
        <f t="shared" si="111"/>
        <v>38601.784833333331</v>
      </c>
      <c r="AJ268" s="90">
        <f t="shared" si="105"/>
        <v>38601.784833333331</v>
      </c>
      <c r="AK268" s="76">
        <f t="shared" si="106"/>
        <v>171953.40516666663</v>
      </c>
      <c r="AL268" s="79"/>
      <c r="AM268" s="97">
        <f t="shared" si="99"/>
        <v>42111.038</v>
      </c>
      <c r="AN268" s="97">
        <f t="shared" si="100"/>
        <v>42111.038</v>
      </c>
      <c r="AO268" s="97">
        <f t="shared" si="100"/>
        <v>42111.038</v>
      </c>
      <c r="AP268" s="97">
        <f t="shared" si="100"/>
        <v>42111.038</v>
      </c>
      <c r="AQ268" s="86">
        <f t="shared" si="95"/>
        <v>3509.2531666666664</v>
      </c>
      <c r="AV268" s="81">
        <f t="shared" si="112"/>
        <v>42111.038</v>
      </c>
      <c r="AW268" s="75">
        <f t="shared" si="113"/>
        <v>80712.822833333339</v>
      </c>
      <c r="AX268" s="76">
        <f t="shared" si="114"/>
        <v>129842.36716666663</v>
      </c>
      <c r="AY268" s="81">
        <f t="shared" si="107"/>
        <v>28074.025333333331</v>
      </c>
      <c r="AZ268" s="77">
        <f t="shared" si="108"/>
        <v>108786.84816666666</v>
      </c>
      <c r="BA268" s="76">
        <f t="shared" si="115"/>
        <v>101768.34183333331</v>
      </c>
    </row>
    <row r="269" spans="1:53" s="86" customFormat="1" x14ac:dyDescent="0.25">
      <c r="A269" s="64">
        <v>2</v>
      </c>
      <c r="B269" s="94" t="s">
        <v>142</v>
      </c>
      <c r="C269" s="94">
        <v>18</v>
      </c>
      <c r="D269" s="94" t="s">
        <v>57</v>
      </c>
      <c r="E269" s="95" t="s">
        <v>194</v>
      </c>
      <c r="F269" s="95" t="s">
        <v>150</v>
      </c>
      <c r="G269" s="94" t="s">
        <v>224</v>
      </c>
      <c r="H269" s="95" t="s">
        <v>60</v>
      </c>
      <c r="I269" s="68"/>
      <c r="J269" s="68"/>
      <c r="K269" s="68">
        <v>43260</v>
      </c>
      <c r="L269" s="68">
        <v>42398</v>
      </c>
      <c r="M269" s="68">
        <v>45320</v>
      </c>
      <c r="N269" s="68">
        <v>43313</v>
      </c>
      <c r="O269" s="149">
        <v>1</v>
      </c>
      <c r="P269" s="68"/>
      <c r="Q269" s="68" t="s">
        <v>270</v>
      </c>
      <c r="R269" s="69">
        <f t="shared" si="96"/>
        <v>0</v>
      </c>
      <c r="S269" s="95">
        <v>60</v>
      </c>
      <c r="T269" s="96">
        <v>210555.18999999997</v>
      </c>
      <c r="U269" s="70">
        <v>2</v>
      </c>
      <c r="V269" s="70">
        <v>2019</v>
      </c>
      <c r="W269" s="69">
        <v>0</v>
      </c>
      <c r="X269" s="69">
        <v>0</v>
      </c>
      <c r="Y269" s="69">
        <f t="shared" si="97"/>
        <v>60</v>
      </c>
      <c r="Z269" s="69">
        <f t="shared" si="109"/>
        <v>23</v>
      </c>
      <c r="AA269" s="69">
        <f t="shared" si="110"/>
        <v>37</v>
      </c>
      <c r="AB269" s="69">
        <f t="shared" si="101"/>
        <v>27</v>
      </c>
      <c r="AC269" s="69">
        <f t="shared" si="116"/>
        <v>33</v>
      </c>
      <c r="AD269" s="69">
        <f t="shared" si="98"/>
        <v>3509.2531666666664</v>
      </c>
      <c r="AE269" s="72">
        <v>0</v>
      </c>
      <c r="AF269" s="73">
        <f t="shared" si="102"/>
        <v>0</v>
      </c>
      <c r="AG269" s="73">
        <f t="shared" si="103"/>
        <v>0</v>
      </c>
      <c r="AH269" s="72">
        <f t="shared" si="104"/>
        <v>210555.18999999997</v>
      </c>
      <c r="AI269" s="74">
        <f t="shared" si="111"/>
        <v>38601.784833333331</v>
      </c>
      <c r="AJ269" s="90">
        <f t="shared" si="105"/>
        <v>38601.784833333331</v>
      </c>
      <c r="AK269" s="76">
        <f t="shared" si="106"/>
        <v>171953.40516666663</v>
      </c>
      <c r="AL269" s="79"/>
      <c r="AM269" s="97">
        <f t="shared" si="99"/>
        <v>42111.038</v>
      </c>
      <c r="AN269" s="97">
        <f t="shared" si="100"/>
        <v>42111.038</v>
      </c>
      <c r="AO269" s="97">
        <f t="shared" si="100"/>
        <v>42111.038</v>
      </c>
      <c r="AP269" s="97">
        <f t="shared" si="100"/>
        <v>42111.038</v>
      </c>
      <c r="AQ269" s="86">
        <f t="shared" ref="AQ269:AQ308" si="117">+AD269*1</f>
        <v>3509.2531666666664</v>
      </c>
      <c r="AV269" s="81">
        <f t="shared" si="112"/>
        <v>42111.038</v>
      </c>
      <c r="AW269" s="75">
        <f t="shared" si="113"/>
        <v>80712.822833333339</v>
      </c>
      <c r="AX269" s="76">
        <f t="shared" si="114"/>
        <v>129842.36716666663</v>
      </c>
      <c r="AY269" s="81">
        <f t="shared" si="107"/>
        <v>28074.025333333331</v>
      </c>
      <c r="AZ269" s="77">
        <f t="shared" si="108"/>
        <v>108786.84816666666</v>
      </c>
      <c r="BA269" s="76">
        <f t="shared" si="115"/>
        <v>101768.34183333331</v>
      </c>
    </row>
    <row r="270" spans="1:53" s="86" customFormat="1" x14ac:dyDescent="0.25">
      <c r="A270" s="64">
        <v>2</v>
      </c>
      <c r="B270" s="94" t="s">
        <v>142</v>
      </c>
      <c r="C270" s="94">
        <v>18</v>
      </c>
      <c r="D270" s="94" t="s">
        <v>57</v>
      </c>
      <c r="E270" s="95" t="s">
        <v>194</v>
      </c>
      <c r="F270" s="95" t="s">
        <v>150</v>
      </c>
      <c r="G270" s="94" t="s">
        <v>224</v>
      </c>
      <c r="H270" s="95" t="s">
        <v>60</v>
      </c>
      <c r="I270" s="68"/>
      <c r="J270" s="68"/>
      <c r="K270" s="68">
        <v>43260</v>
      </c>
      <c r="L270" s="68">
        <v>42398</v>
      </c>
      <c r="M270" s="68">
        <v>45320</v>
      </c>
      <c r="N270" s="68">
        <v>43313</v>
      </c>
      <c r="O270" s="149">
        <v>1</v>
      </c>
      <c r="P270" s="68"/>
      <c r="Q270" s="68" t="s">
        <v>270</v>
      </c>
      <c r="R270" s="69">
        <f t="shared" si="96"/>
        <v>0</v>
      </c>
      <c r="S270" s="95">
        <v>60</v>
      </c>
      <c r="T270" s="96">
        <v>210555.18999999997</v>
      </c>
      <c r="U270" s="70">
        <v>2</v>
      </c>
      <c r="V270" s="70">
        <v>2019</v>
      </c>
      <c r="W270" s="69">
        <v>0</v>
      </c>
      <c r="X270" s="69">
        <v>0</v>
      </c>
      <c r="Y270" s="69">
        <f t="shared" si="97"/>
        <v>60</v>
      </c>
      <c r="Z270" s="69">
        <f t="shared" si="109"/>
        <v>23</v>
      </c>
      <c r="AA270" s="69">
        <f t="shared" si="110"/>
        <v>37</v>
      </c>
      <c r="AB270" s="69">
        <f t="shared" si="101"/>
        <v>27</v>
      </c>
      <c r="AC270" s="69">
        <f t="shared" si="116"/>
        <v>33</v>
      </c>
      <c r="AD270" s="69">
        <f t="shared" si="98"/>
        <v>3509.2531666666664</v>
      </c>
      <c r="AE270" s="72">
        <v>0</v>
      </c>
      <c r="AF270" s="73">
        <f t="shared" si="102"/>
        <v>0</v>
      </c>
      <c r="AG270" s="73">
        <f t="shared" si="103"/>
        <v>0</v>
      </c>
      <c r="AH270" s="72">
        <f t="shared" si="104"/>
        <v>210555.18999999997</v>
      </c>
      <c r="AI270" s="74">
        <f t="shared" si="111"/>
        <v>38601.784833333331</v>
      </c>
      <c r="AJ270" s="90">
        <f t="shared" si="105"/>
        <v>38601.784833333331</v>
      </c>
      <c r="AK270" s="76">
        <f t="shared" si="106"/>
        <v>171953.40516666663</v>
      </c>
      <c r="AL270" s="79"/>
      <c r="AM270" s="97">
        <f t="shared" si="99"/>
        <v>42111.038</v>
      </c>
      <c r="AN270" s="97">
        <f t="shared" si="100"/>
        <v>42111.038</v>
      </c>
      <c r="AO270" s="97">
        <f t="shared" si="100"/>
        <v>42111.038</v>
      </c>
      <c r="AP270" s="97">
        <f t="shared" si="100"/>
        <v>42111.038</v>
      </c>
      <c r="AQ270" s="86">
        <f t="shared" si="117"/>
        <v>3509.2531666666664</v>
      </c>
      <c r="AV270" s="81">
        <f t="shared" si="112"/>
        <v>42111.038</v>
      </c>
      <c r="AW270" s="75">
        <f t="shared" si="113"/>
        <v>80712.822833333339</v>
      </c>
      <c r="AX270" s="76">
        <f t="shared" si="114"/>
        <v>129842.36716666663</v>
      </c>
      <c r="AY270" s="81">
        <f t="shared" si="107"/>
        <v>28074.025333333331</v>
      </c>
      <c r="AZ270" s="77">
        <f t="shared" si="108"/>
        <v>108786.84816666666</v>
      </c>
      <c r="BA270" s="76">
        <f t="shared" si="115"/>
        <v>101768.34183333331</v>
      </c>
    </row>
    <row r="271" spans="1:53" s="86" customFormat="1" x14ac:dyDescent="0.25">
      <c r="A271" s="64">
        <v>2</v>
      </c>
      <c r="B271" s="94" t="s">
        <v>142</v>
      </c>
      <c r="C271" s="94">
        <v>18</v>
      </c>
      <c r="D271" s="94" t="s">
        <v>57</v>
      </c>
      <c r="E271" s="95" t="s">
        <v>194</v>
      </c>
      <c r="F271" s="95" t="s">
        <v>150</v>
      </c>
      <c r="G271" s="94" t="s">
        <v>224</v>
      </c>
      <c r="H271" s="95" t="s">
        <v>60</v>
      </c>
      <c r="I271" s="68"/>
      <c r="J271" s="68"/>
      <c r="K271" s="68">
        <v>43260</v>
      </c>
      <c r="L271" s="68">
        <v>42398</v>
      </c>
      <c r="M271" s="68">
        <v>45320</v>
      </c>
      <c r="N271" s="68">
        <v>43313</v>
      </c>
      <c r="O271" s="149">
        <v>1</v>
      </c>
      <c r="P271" s="68"/>
      <c r="Q271" s="68" t="s">
        <v>270</v>
      </c>
      <c r="R271" s="69">
        <f t="shared" si="96"/>
        <v>0</v>
      </c>
      <c r="S271" s="95">
        <v>60</v>
      </c>
      <c r="T271" s="96">
        <v>210555.18999999997</v>
      </c>
      <c r="U271" s="70">
        <v>2</v>
      </c>
      <c r="V271" s="70">
        <v>2019</v>
      </c>
      <c r="W271" s="69">
        <v>0</v>
      </c>
      <c r="X271" s="69">
        <v>0</v>
      </c>
      <c r="Y271" s="69">
        <f t="shared" si="97"/>
        <v>60</v>
      </c>
      <c r="Z271" s="69">
        <f t="shared" si="109"/>
        <v>23</v>
      </c>
      <c r="AA271" s="69">
        <f t="shared" si="110"/>
        <v>37</v>
      </c>
      <c r="AB271" s="69">
        <f t="shared" si="101"/>
        <v>27</v>
      </c>
      <c r="AC271" s="69">
        <f t="shared" si="116"/>
        <v>33</v>
      </c>
      <c r="AD271" s="69">
        <f t="shared" si="98"/>
        <v>3509.2531666666664</v>
      </c>
      <c r="AE271" s="72">
        <v>0</v>
      </c>
      <c r="AF271" s="73">
        <f t="shared" si="102"/>
        <v>0</v>
      </c>
      <c r="AG271" s="73">
        <f t="shared" si="103"/>
        <v>0</v>
      </c>
      <c r="AH271" s="72">
        <f t="shared" si="104"/>
        <v>210555.18999999997</v>
      </c>
      <c r="AI271" s="74">
        <f t="shared" si="111"/>
        <v>38601.784833333331</v>
      </c>
      <c r="AJ271" s="90">
        <f t="shared" si="105"/>
        <v>38601.784833333331</v>
      </c>
      <c r="AK271" s="76">
        <f t="shared" si="106"/>
        <v>171953.40516666663</v>
      </c>
      <c r="AL271" s="79"/>
      <c r="AM271" s="97">
        <f t="shared" si="99"/>
        <v>42111.038</v>
      </c>
      <c r="AN271" s="97">
        <f t="shared" si="100"/>
        <v>42111.038</v>
      </c>
      <c r="AO271" s="97">
        <f t="shared" si="100"/>
        <v>42111.038</v>
      </c>
      <c r="AP271" s="97">
        <f t="shared" si="100"/>
        <v>42111.038</v>
      </c>
      <c r="AQ271" s="86">
        <f t="shared" si="117"/>
        <v>3509.2531666666664</v>
      </c>
      <c r="AV271" s="81">
        <f t="shared" si="112"/>
        <v>42111.038</v>
      </c>
      <c r="AW271" s="75">
        <f t="shared" si="113"/>
        <v>80712.822833333339</v>
      </c>
      <c r="AX271" s="76">
        <f t="shared" si="114"/>
        <v>129842.36716666663</v>
      </c>
      <c r="AY271" s="81">
        <f t="shared" si="107"/>
        <v>28074.025333333331</v>
      </c>
      <c r="AZ271" s="77">
        <f t="shared" si="108"/>
        <v>108786.84816666666</v>
      </c>
      <c r="BA271" s="76">
        <f t="shared" si="115"/>
        <v>101768.34183333331</v>
      </c>
    </row>
    <row r="272" spans="1:53" s="86" customFormat="1" x14ac:dyDescent="0.25">
      <c r="A272" s="64">
        <v>2</v>
      </c>
      <c r="B272" s="94" t="s">
        <v>142</v>
      </c>
      <c r="C272" s="94">
        <v>18</v>
      </c>
      <c r="D272" s="94" t="s">
        <v>57</v>
      </c>
      <c r="E272" s="95" t="s">
        <v>194</v>
      </c>
      <c r="F272" s="95" t="s">
        <v>150</v>
      </c>
      <c r="G272" s="94" t="s">
        <v>224</v>
      </c>
      <c r="H272" s="95" t="s">
        <v>60</v>
      </c>
      <c r="I272" s="68"/>
      <c r="J272" s="68"/>
      <c r="K272" s="68">
        <v>43260</v>
      </c>
      <c r="L272" s="68">
        <v>42398</v>
      </c>
      <c r="M272" s="68">
        <v>45320</v>
      </c>
      <c r="N272" s="68">
        <v>43313</v>
      </c>
      <c r="O272" s="149">
        <v>1</v>
      </c>
      <c r="P272" s="68"/>
      <c r="Q272" s="68" t="s">
        <v>270</v>
      </c>
      <c r="R272" s="69">
        <f t="shared" si="96"/>
        <v>0</v>
      </c>
      <c r="S272" s="95">
        <v>60</v>
      </c>
      <c r="T272" s="96">
        <v>210555.18999999997</v>
      </c>
      <c r="U272" s="70">
        <v>2</v>
      </c>
      <c r="V272" s="70">
        <v>2019</v>
      </c>
      <c r="W272" s="69">
        <v>0</v>
      </c>
      <c r="X272" s="69">
        <v>0</v>
      </c>
      <c r="Y272" s="69">
        <f t="shared" si="97"/>
        <v>60</v>
      </c>
      <c r="Z272" s="69">
        <f t="shared" si="109"/>
        <v>23</v>
      </c>
      <c r="AA272" s="69">
        <f t="shared" si="110"/>
        <v>37</v>
      </c>
      <c r="AB272" s="69">
        <f t="shared" si="101"/>
        <v>27</v>
      </c>
      <c r="AC272" s="69">
        <f t="shared" si="116"/>
        <v>33</v>
      </c>
      <c r="AD272" s="69">
        <f t="shared" si="98"/>
        <v>3509.2531666666664</v>
      </c>
      <c r="AE272" s="72">
        <v>0</v>
      </c>
      <c r="AF272" s="73">
        <f t="shared" si="102"/>
        <v>0</v>
      </c>
      <c r="AG272" s="73">
        <f t="shared" si="103"/>
        <v>0</v>
      </c>
      <c r="AH272" s="72">
        <f t="shared" si="104"/>
        <v>210555.18999999997</v>
      </c>
      <c r="AI272" s="74">
        <f t="shared" si="111"/>
        <v>38601.784833333331</v>
      </c>
      <c r="AJ272" s="90">
        <f t="shared" si="105"/>
        <v>38601.784833333331</v>
      </c>
      <c r="AK272" s="76">
        <f t="shared" si="106"/>
        <v>171953.40516666663</v>
      </c>
      <c r="AL272" s="79"/>
      <c r="AM272" s="97">
        <f t="shared" si="99"/>
        <v>42111.038</v>
      </c>
      <c r="AN272" s="97">
        <f t="shared" si="100"/>
        <v>42111.038</v>
      </c>
      <c r="AO272" s="97">
        <f t="shared" si="100"/>
        <v>42111.038</v>
      </c>
      <c r="AP272" s="97">
        <f t="shared" si="100"/>
        <v>42111.038</v>
      </c>
      <c r="AQ272" s="86">
        <f t="shared" si="117"/>
        <v>3509.2531666666664</v>
      </c>
      <c r="AV272" s="81">
        <f t="shared" si="112"/>
        <v>42111.038</v>
      </c>
      <c r="AW272" s="75">
        <f t="shared" si="113"/>
        <v>80712.822833333339</v>
      </c>
      <c r="AX272" s="76">
        <f t="shared" si="114"/>
        <v>129842.36716666663</v>
      </c>
      <c r="AY272" s="81">
        <f t="shared" si="107"/>
        <v>28074.025333333331</v>
      </c>
      <c r="AZ272" s="77">
        <f t="shared" si="108"/>
        <v>108786.84816666666</v>
      </c>
      <c r="BA272" s="76">
        <f t="shared" si="115"/>
        <v>101768.34183333331</v>
      </c>
    </row>
    <row r="273" spans="1:53" s="86" customFormat="1" x14ac:dyDescent="0.25">
      <c r="A273" s="64">
        <v>2</v>
      </c>
      <c r="B273" s="94" t="s">
        <v>142</v>
      </c>
      <c r="C273" s="94">
        <v>18</v>
      </c>
      <c r="D273" s="94" t="s">
        <v>57</v>
      </c>
      <c r="E273" s="95" t="s">
        <v>194</v>
      </c>
      <c r="F273" s="95" t="s">
        <v>150</v>
      </c>
      <c r="G273" s="94" t="s">
        <v>224</v>
      </c>
      <c r="H273" s="95" t="s">
        <v>60</v>
      </c>
      <c r="I273" s="68"/>
      <c r="J273" s="68"/>
      <c r="K273" s="68">
        <v>43260</v>
      </c>
      <c r="L273" s="68">
        <v>42398</v>
      </c>
      <c r="M273" s="68">
        <v>45320</v>
      </c>
      <c r="N273" s="68">
        <v>43313</v>
      </c>
      <c r="O273" s="149">
        <v>1</v>
      </c>
      <c r="P273" s="68"/>
      <c r="Q273" s="68" t="s">
        <v>270</v>
      </c>
      <c r="R273" s="69">
        <f t="shared" si="96"/>
        <v>0</v>
      </c>
      <c r="S273" s="95">
        <v>60</v>
      </c>
      <c r="T273" s="96">
        <v>210555.18999999997</v>
      </c>
      <c r="U273" s="70">
        <v>2</v>
      </c>
      <c r="V273" s="70">
        <v>2019</v>
      </c>
      <c r="W273" s="69">
        <v>0</v>
      </c>
      <c r="X273" s="69">
        <v>0</v>
      </c>
      <c r="Y273" s="69">
        <f t="shared" si="97"/>
        <v>60</v>
      </c>
      <c r="Z273" s="69">
        <f t="shared" si="109"/>
        <v>23</v>
      </c>
      <c r="AA273" s="69">
        <f t="shared" si="110"/>
        <v>37</v>
      </c>
      <c r="AB273" s="69">
        <f t="shared" si="101"/>
        <v>27</v>
      </c>
      <c r="AC273" s="69">
        <f t="shared" si="116"/>
        <v>33</v>
      </c>
      <c r="AD273" s="69">
        <f t="shared" si="98"/>
        <v>3509.2531666666664</v>
      </c>
      <c r="AE273" s="72">
        <v>0</v>
      </c>
      <c r="AF273" s="73">
        <f t="shared" si="102"/>
        <v>0</v>
      </c>
      <c r="AG273" s="73">
        <f t="shared" si="103"/>
        <v>0</v>
      </c>
      <c r="AH273" s="72">
        <f t="shared" si="104"/>
        <v>210555.18999999997</v>
      </c>
      <c r="AI273" s="74">
        <f t="shared" si="111"/>
        <v>38601.784833333331</v>
      </c>
      <c r="AJ273" s="90">
        <f t="shared" si="105"/>
        <v>38601.784833333331</v>
      </c>
      <c r="AK273" s="76">
        <f t="shared" si="106"/>
        <v>171953.40516666663</v>
      </c>
      <c r="AL273" s="79"/>
      <c r="AM273" s="97">
        <f t="shared" si="99"/>
        <v>42111.038</v>
      </c>
      <c r="AN273" s="97">
        <f t="shared" si="100"/>
        <v>42111.038</v>
      </c>
      <c r="AO273" s="97">
        <f t="shared" si="100"/>
        <v>42111.038</v>
      </c>
      <c r="AP273" s="97">
        <f t="shared" si="100"/>
        <v>42111.038</v>
      </c>
      <c r="AQ273" s="86">
        <f t="shared" si="117"/>
        <v>3509.2531666666664</v>
      </c>
      <c r="AV273" s="81">
        <f t="shared" si="112"/>
        <v>42111.038</v>
      </c>
      <c r="AW273" s="75">
        <f t="shared" si="113"/>
        <v>80712.822833333339</v>
      </c>
      <c r="AX273" s="76">
        <f t="shared" si="114"/>
        <v>129842.36716666663</v>
      </c>
      <c r="AY273" s="81">
        <f t="shared" si="107"/>
        <v>28074.025333333331</v>
      </c>
      <c r="AZ273" s="77">
        <f t="shared" si="108"/>
        <v>108786.84816666666</v>
      </c>
      <c r="BA273" s="76">
        <f t="shared" si="115"/>
        <v>101768.34183333331</v>
      </c>
    </row>
    <row r="274" spans="1:53" s="86" customFormat="1" x14ac:dyDescent="0.25">
      <c r="A274" s="64">
        <v>2</v>
      </c>
      <c r="B274" s="94" t="s">
        <v>142</v>
      </c>
      <c r="C274" s="94">
        <v>18</v>
      </c>
      <c r="D274" s="94" t="s">
        <v>57</v>
      </c>
      <c r="E274" s="95" t="s">
        <v>194</v>
      </c>
      <c r="F274" s="95" t="s">
        <v>150</v>
      </c>
      <c r="G274" s="94" t="s">
        <v>224</v>
      </c>
      <c r="H274" s="95" t="s">
        <v>60</v>
      </c>
      <c r="I274" s="68"/>
      <c r="J274" s="68"/>
      <c r="K274" s="68">
        <v>43260</v>
      </c>
      <c r="L274" s="68">
        <v>42398</v>
      </c>
      <c r="M274" s="68">
        <v>45320</v>
      </c>
      <c r="N274" s="68">
        <v>43313</v>
      </c>
      <c r="O274" s="149">
        <v>1</v>
      </c>
      <c r="P274" s="68"/>
      <c r="Q274" s="68" t="s">
        <v>270</v>
      </c>
      <c r="R274" s="69">
        <f t="shared" si="96"/>
        <v>0</v>
      </c>
      <c r="S274" s="95">
        <v>60</v>
      </c>
      <c r="T274" s="96">
        <v>210555.18999999997</v>
      </c>
      <c r="U274" s="70">
        <v>2</v>
      </c>
      <c r="V274" s="70">
        <v>2019</v>
      </c>
      <c r="W274" s="69">
        <v>0</v>
      </c>
      <c r="X274" s="69">
        <v>0</v>
      </c>
      <c r="Y274" s="69">
        <f t="shared" si="97"/>
        <v>60</v>
      </c>
      <c r="Z274" s="69">
        <f t="shared" si="109"/>
        <v>23</v>
      </c>
      <c r="AA274" s="69">
        <f t="shared" si="110"/>
        <v>37</v>
      </c>
      <c r="AB274" s="69">
        <f t="shared" si="101"/>
        <v>27</v>
      </c>
      <c r="AC274" s="69">
        <f t="shared" si="116"/>
        <v>33</v>
      </c>
      <c r="AD274" s="69">
        <f t="shared" si="98"/>
        <v>3509.2531666666664</v>
      </c>
      <c r="AE274" s="72">
        <v>0</v>
      </c>
      <c r="AF274" s="73">
        <f t="shared" si="102"/>
        <v>0</v>
      </c>
      <c r="AG274" s="73">
        <f t="shared" si="103"/>
        <v>0</v>
      </c>
      <c r="AH274" s="72">
        <f t="shared" si="104"/>
        <v>210555.18999999997</v>
      </c>
      <c r="AI274" s="74">
        <f t="shared" si="111"/>
        <v>38601.784833333331</v>
      </c>
      <c r="AJ274" s="90">
        <f t="shared" si="105"/>
        <v>38601.784833333331</v>
      </c>
      <c r="AK274" s="76">
        <f t="shared" si="106"/>
        <v>171953.40516666663</v>
      </c>
      <c r="AL274" s="79"/>
      <c r="AM274" s="97">
        <f t="shared" si="99"/>
        <v>42111.038</v>
      </c>
      <c r="AN274" s="97">
        <f t="shared" si="100"/>
        <v>42111.038</v>
      </c>
      <c r="AO274" s="97">
        <f t="shared" si="100"/>
        <v>42111.038</v>
      </c>
      <c r="AP274" s="97">
        <f t="shared" si="100"/>
        <v>42111.038</v>
      </c>
      <c r="AQ274" s="86">
        <f t="shared" si="117"/>
        <v>3509.2531666666664</v>
      </c>
      <c r="AV274" s="81">
        <f t="shared" si="112"/>
        <v>42111.038</v>
      </c>
      <c r="AW274" s="75">
        <f t="shared" si="113"/>
        <v>80712.822833333339</v>
      </c>
      <c r="AX274" s="76">
        <f t="shared" si="114"/>
        <v>129842.36716666663</v>
      </c>
      <c r="AY274" s="81">
        <f t="shared" si="107"/>
        <v>28074.025333333331</v>
      </c>
      <c r="AZ274" s="77">
        <f t="shared" si="108"/>
        <v>108786.84816666666</v>
      </c>
      <c r="BA274" s="76">
        <f t="shared" si="115"/>
        <v>101768.34183333331</v>
      </c>
    </row>
    <row r="275" spans="1:53" s="86" customFormat="1" x14ac:dyDescent="0.25">
      <c r="A275" s="64">
        <v>2</v>
      </c>
      <c r="B275" s="94" t="s">
        <v>142</v>
      </c>
      <c r="C275" s="94">
        <v>18</v>
      </c>
      <c r="D275" s="94" t="s">
        <v>57</v>
      </c>
      <c r="E275" s="95" t="s">
        <v>194</v>
      </c>
      <c r="F275" s="95" t="s">
        <v>150</v>
      </c>
      <c r="G275" s="94" t="s">
        <v>224</v>
      </c>
      <c r="H275" s="95" t="s">
        <v>60</v>
      </c>
      <c r="I275" s="68"/>
      <c r="J275" s="68"/>
      <c r="K275" s="68">
        <v>43260</v>
      </c>
      <c r="L275" s="68">
        <v>42398</v>
      </c>
      <c r="M275" s="68">
        <v>45320</v>
      </c>
      <c r="N275" s="68">
        <v>43313</v>
      </c>
      <c r="O275" s="149">
        <v>1</v>
      </c>
      <c r="P275" s="68"/>
      <c r="Q275" s="68" t="s">
        <v>270</v>
      </c>
      <c r="R275" s="69">
        <f t="shared" si="96"/>
        <v>0</v>
      </c>
      <c r="S275" s="95">
        <v>60</v>
      </c>
      <c r="T275" s="96">
        <v>210555.18999999997</v>
      </c>
      <c r="U275" s="70">
        <v>2</v>
      </c>
      <c r="V275" s="70">
        <v>2019</v>
      </c>
      <c r="W275" s="69">
        <v>0</v>
      </c>
      <c r="X275" s="69">
        <v>0</v>
      </c>
      <c r="Y275" s="69">
        <f t="shared" si="97"/>
        <v>60</v>
      </c>
      <c r="Z275" s="69">
        <f t="shared" si="109"/>
        <v>23</v>
      </c>
      <c r="AA275" s="69">
        <f t="shared" si="110"/>
        <v>37</v>
      </c>
      <c r="AB275" s="69">
        <f t="shared" si="101"/>
        <v>27</v>
      </c>
      <c r="AC275" s="69">
        <f t="shared" si="116"/>
        <v>33</v>
      </c>
      <c r="AD275" s="69">
        <f t="shared" si="98"/>
        <v>3509.2531666666664</v>
      </c>
      <c r="AE275" s="72">
        <v>0</v>
      </c>
      <c r="AF275" s="73">
        <f t="shared" si="102"/>
        <v>0</v>
      </c>
      <c r="AG275" s="73">
        <f t="shared" si="103"/>
        <v>0</v>
      </c>
      <c r="AH275" s="72">
        <f t="shared" si="104"/>
        <v>210555.18999999997</v>
      </c>
      <c r="AI275" s="74">
        <f t="shared" si="111"/>
        <v>38601.784833333331</v>
      </c>
      <c r="AJ275" s="90">
        <f t="shared" si="105"/>
        <v>38601.784833333331</v>
      </c>
      <c r="AK275" s="76">
        <f t="shared" si="106"/>
        <v>171953.40516666663</v>
      </c>
      <c r="AL275" s="79"/>
      <c r="AM275" s="97">
        <f t="shared" si="99"/>
        <v>42111.038</v>
      </c>
      <c r="AN275" s="97">
        <f t="shared" si="100"/>
        <v>42111.038</v>
      </c>
      <c r="AO275" s="97">
        <f t="shared" si="100"/>
        <v>42111.038</v>
      </c>
      <c r="AP275" s="97">
        <f t="shared" si="100"/>
        <v>42111.038</v>
      </c>
      <c r="AQ275" s="86">
        <f t="shared" si="117"/>
        <v>3509.2531666666664</v>
      </c>
      <c r="AV275" s="81">
        <f t="shared" si="112"/>
        <v>42111.038</v>
      </c>
      <c r="AW275" s="75">
        <f t="shared" si="113"/>
        <v>80712.822833333339</v>
      </c>
      <c r="AX275" s="76">
        <f t="shared" si="114"/>
        <v>129842.36716666663</v>
      </c>
      <c r="AY275" s="81">
        <f t="shared" si="107"/>
        <v>28074.025333333331</v>
      </c>
      <c r="AZ275" s="77">
        <f t="shared" si="108"/>
        <v>108786.84816666666</v>
      </c>
      <c r="BA275" s="76">
        <f t="shared" si="115"/>
        <v>101768.34183333331</v>
      </c>
    </row>
    <row r="276" spans="1:53" s="86" customFormat="1" x14ac:dyDescent="0.25">
      <c r="A276" s="64">
        <v>2</v>
      </c>
      <c r="B276" s="94" t="s">
        <v>142</v>
      </c>
      <c r="C276" s="94">
        <v>18</v>
      </c>
      <c r="D276" s="94" t="s">
        <v>57</v>
      </c>
      <c r="E276" s="95" t="s">
        <v>194</v>
      </c>
      <c r="F276" s="95" t="s">
        <v>150</v>
      </c>
      <c r="G276" s="94" t="s">
        <v>224</v>
      </c>
      <c r="H276" s="95" t="s">
        <v>60</v>
      </c>
      <c r="I276" s="68"/>
      <c r="J276" s="68"/>
      <c r="K276" s="68">
        <v>43260</v>
      </c>
      <c r="L276" s="68">
        <v>42398</v>
      </c>
      <c r="M276" s="68">
        <v>45320</v>
      </c>
      <c r="N276" s="68">
        <v>43313</v>
      </c>
      <c r="O276" s="149">
        <v>1</v>
      </c>
      <c r="P276" s="68"/>
      <c r="Q276" s="68" t="s">
        <v>270</v>
      </c>
      <c r="R276" s="69">
        <f t="shared" si="96"/>
        <v>0</v>
      </c>
      <c r="S276" s="95">
        <v>60</v>
      </c>
      <c r="T276" s="96">
        <v>210555.18999999997</v>
      </c>
      <c r="U276" s="70">
        <v>2</v>
      </c>
      <c r="V276" s="70">
        <v>2019</v>
      </c>
      <c r="W276" s="69">
        <v>0</v>
      </c>
      <c r="X276" s="69">
        <v>0</v>
      </c>
      <c r="Y276" s="69">
        <f t="shared" si="97"/>
        <v>60</v>
      </c>
      <c r="Z276" s="69">
        <f t="shared" si="109"/>
        <v>23</v>
      </c>
      <c r="AA276" s="69">
        <f t="shared" si="110"/>
        <v>37</v>
      </c>
      <c r="AB276" s="69">
        <f t="shared" si="101"/>
        <v>27</v>
      </c>
      <c r="AC276" s="69">
        <f t="shared" si="116"/>
        <v>33</v>
      </c>
      <c r="AD276" s="69">
        <f t="shared" si="98"/>
        <v>3509.2531666666664</v>
      </c>
      <c r="AE276" s="72">
        <v>0</v>
      </c>
      <c r="AF276" s="73">
        <f t="shared" si="102"/>
        <v>0</v>
      </c>
      <c r="AG276" s="73">
        <f t="shared" si="103"/>
        <v>0</v>
      </c>
      <c r="AH276" s="72">
        <f t="shared" si="104"/>
        <v>210555.18999999997</v>
      </c>
      <c r="AI276" s="74">
        <f t="shared" si="111"/>
        <v>38601.784833333331</v>
      </c>
      <c r="AJ276" s="90">
        <f t="shared" si="105"/>
        <v>38601.784833333331</v>
      </c>
      <c r="AK276" s="76">
        <f t="shared" si="106"/>
        <v>171953.40516666663</v>
      </c>
      <c r="AL276" s="79"/>
      <c r="AM276" s="97">
        <f t="shared" si="99"/>
        <v>42111.038</v>
      </c>
      <c r="AN276" s="97">
        <f t="shared" si="100"/>
        <v>42111.038</v>
      </c>
      <c r="AO276" s="97">
        <f t="shared" si="100"/>
        <v>42111.038</v>
      </c>
      <c r="AP276" s="97">
        <f t="shared" si="100"/>
        <v>42111.038</v>
      </c>
      <c r="AQ276" s="86">
        <f t="shared" si="117"/>
        <v>3509.2531666666664</v>
      </c>
      <c r="AV276" s="81">
        <f t="shared" si="112"/>
        <v>42111.038</v>
      </c>
      <c r="AW276" s="75">
        <f t="shared" si="113"/>
        <v>80712.822833333339</v>
      </c>
      <c r="AX276" s="76">
        <f t="shared" si="114"/>
        <v>129842.36716666663</v>
      </c>
      <c r="AY276" s="81">
        <f t="shared" si="107"/>
        <v>28074.025333333331</v>
      </c>
      <c r="AZ276" s="77">
        <f t="shared" si="108"/>
        <v>108786.84816666666</v>
      </c>
      <c r="BA276" s="76">
        <f t="shared" si="115"/>
        <v>101768.34183333331</v>
      </c>
    </row>
    <row r="277" spans="1:53" s="86" customFormat="1" x14ac:dyDescent="0.25">
      <c r="A277" s="64">
        <v>2</v>
      </c>
      <c r="B277" s="94" t="s">
        <v>142</v>
      </c>
      <c r="C277" s="94">
        <v>18</v>
      </c>
      <c r="D277" s="94" t="s">
        <v>57</v>
      </c>
      <c r="E277" s="95" t="s">
        <v>194</v>
      </c>
      <c r="F277" s="95" t="s">
        <v>150</v>
      </c>
      <c r="G277" s="94" t="s">
        <v>224</v>
      </c>
      <c r="H277" s="95" t="s">
        <v>60</v>
      </c>
      <c r="I277" s="68"/>
      <c r="J277" s="68"/>
      <c r="K277" s="68">
        <v>43260</v>
      </c>
      <c r="L277" s="68">
        <v>42398</v>
      </c>
      <c r="M277" s="68">
        <v>45320</v>
      </c>
      <c r="N277" s="68">
        <v>43313</v>
      </c>
      <c r="O277" s="149">
        <v>1</v>
      </c>
      <c r="P277" s="68"/>
      <c r="Q277" s="68" t="s">
        <v>270</v>
      </c>
      <c r="R277" s="69">
        <f t="shared" si="96"/>
        <v>0</v>
      </c>
      <c r="S277" s="95">
        <v>60</v>
      </c>
      <c r="T277" s="96">
        <v>210555.18999999997</v>
      </c>
      <c r="U277" s="70">
        <v>2</v>
      </c>
      <c r="V277" s="70">
        <v>2019</v>
      </c>
      <c r="W277" s="69">
        <v>0</v>
      </c>
      <c r="X277" s="69">
        <v>0</v>
      </c>
      <c r="Y277" s="69">
        <f t="shared" si="97"/>
        <v>60</v>
      </c>
      <c r="Z277" s="69">
        <f t="shared" si="109"/>
        <v>23</v>
      </c>
      <c r="AA277" s="69">
        <f t="shared" si="110"/>
        <v>37</v>
      </c>
      <c r="AB277" s="69">
        <f t="shared" si="101"/>
        <v>27</v>
      </c>
      <c r="AC277" s="69">
        <f t="shared" si="116"/>
        <v>33</v>
      </c>
      <c r="AD277" s="69">
        <f t="shared" si="98"/>
        <v>3509.2531666666664</v>
      </c>
      <c r="AE277" s="72">
        <v>0</v>
      </c>
      <c r="AF277" s="73">
        <f t="shared" si="102"/>
        <v>0</v>
      </c>
      <c r="AG277" s="73">
        <f t="shared" si="103"/>
        <v>0</v>
      </c>
      <c r="AH277" s="72">
        <f t="shared" si="104"/>
        <v>210555.18999999997</v>
      </c>
      <c r="AI277" s="74">
        <f t="shared" si="111"/>
        <v>38601.784833333331</v>
      </c>
      <c r="AJ277" s="90">
        <f t="shared" si="105"/>
        <v>38601.784833333331</v>
      </c>
      <c r="AK277" s="76">
        <f t="shared" si="106"/>
        <v>171953.40516666663</v>
      </c>
      <c r="AL277" s="79"/>
      <c r="AM277" s="97">
        <f t="shared" si="99"/>
        <v>42111.038</v>
      </c>
      <c r="AN277" s="97">
        <f t="shared" si="100"/>
        <v>42111.038</v>
      </c>
      <c r="AO277" s="97">
        <f t="shared" si="100"/>
        <v>42111.038</v>
      </c>
      <c r="AP277" s="97">
        <f t="shared" si="100"/>
        <v>42111.038</v>
      </c>
      <c r="AQ277" s="86">
        <f t="shared" si="117"/>
        <v>3509.2531666666664</v>
      </c>
      <c r="AV277" s="81">
        <f t="shared" si="112"/>
        <v>42111.038</v>
      </c>
      <c r="AW277" s="75">
        <f t="shared" si="113"/>
        <v>80712.822833333339</v>
      </c>
      <c r="AX277" s="76">
        <f t="shared" si="114"/>
        <v>129842.36716666663</v>
      </c>
      <c r="AY277" s="81">
        <f t="shared" si="107"/>
        <v>28074.025333333331</v>
      </c>
      <c r="AZ277" s="77">
        <f t="shared" si="108"/>
        <v>108786.84816666666</v>
      </c>
      <c r="BA277" s="76">
        <f t="shared" si="115"/>
        <v>101768.34183333331</v>
      </c>
    </row>
    <row r="278" spans="1:53" s="86" customFormat="1" x14ac:dyDescent="0.25">
      <c r="A278" s="64">
        <v>2</v>
      </c>
      <c r="B278" s="94" t="s">
        <v>142</v>
      </c>
      <c r="C278" s="94">
        <v>18</v>
      </c>
      <c r="D278" s="94" t="s">
        <v>57</v>
      </c>
      <c r="E278" s="95" t="s">
        <v>194</v>
      </c>
      <c r="F278" s="95" t="s">
        <v>150</v>
      </c>
      <c r="G278" s="94" t="s">
        <v>224</v>
      </c>
      <c r="H278" s="95" t="s">
        <v>60</v>
      </c>
      <c r="I278" s="68"/>
      <c r="J278" s="68"/>
      <c r="K278" s="68">
        <v>43260</v>
      </c>
      <c r="L278" s="68">
        <v>42398</v>
      </c>
      <c r="M278" s="68">
        <v>45320</v>
      </c>
      <c r="N278" s="68">
        <v>43313</v>
      </c>
      <c r="O278" s="149">
        <v>1</v>
      </c>
      <c r="P278" s="68"/>
      <c r="Q278" s="68" t="s">
        <v>270</v>
      </c>
      <c r="R278" s="69">
        <f t="shared" si="96"/>
        <v>0</v>
      </c>
      <c r="S278" s="95">
        <v>60</v>
      </c>
      <c r="T278" s="96">
        <v>210555.18999999997</v>
      </c>
      <c r="U278" s="70">
        <v>2</v>
      </c>
      <c r="V278" s="70">
        <v>2019</v>
      </c>
      <c r="W278" s="69">
        <v>0</v>
      </c>
      <c r="X278" s="69">
        <v>0</v>
      </c>
      <c r="Y278" s="69">
        <f t="shared" si="97"/>
        <v>60</v>
      </c>
      <c r="Z278" s="69">
        <f t="shared" si="109"/>
        <v>23</v>
      </c>
      <c r="AA278" s="69">
        <f t="shared" si="110"/>
        <v>37</v>
      </c>
      <c r="AB278" s="69">
        <f t="shared" si="101"/>
        <v>27</v>
      </c>
      <c r="AC278" s="69">
        <f t="shared" si="116"/>
        <v>33</v>
      </c>
      <c r="AD278" s="69">
        <f t="shared" si="98"/>
        <v>3509.2531666666664</v>
      </c>
      <c r="AE278" s="72">
        <v>0</v>
      </c>
      <c r="AF278" s="73">
        <f t="shared" si="102"/>
        <v>0</v>
      </c>
      <c r="AG278" s="73">
        <f t="shared" si="103"/>
        <v>0</v>
      </c>
      <c r="AH278" s="72">
        <f t="shared" si="104"/>
        <v>210555.18999999997</v>
      </c>
      <c r="AI278" s="74">
        <f t="shared" si="111"/>
        <v>38601.784833333331</v>
      </c>
      <c r="AJ278" s="90">
        <f t="shared" si="105"/>
        <v>38601.784833333331</v>
      </c>
      <c r="AK278" s="76">
        <f t="shared" si="106"/>
        <v>171953.40516666663</v>
      </c>
      <c r="AL278" s="79"/>
      <c r="AM278" s="97">
        <f t="shared" si="99"/>
        <v>42111.038</v>
      </c>
      <c r="AN278" s="97">
        <f t="shared" si="100"/>
        <v>42111.038</v>
      </c>
      <c r="AO278" s="97">
        <f t="shared" si="100"/>
        <v>42111.038</v>
      </c>
      <c r="AP278" s="97">
        <f t="shared" si="100"/>
        <v>42111.038</v>
      </c>
      <c r="AQ278" s="86">
        <f t="shared" si="117"/>
        <v>3509.2531666666664</v>
      </c>
      <c r="AV278" s="81">
        <f t="shared" si="112"/>
        <v>42111.038</v>
      </c>
      <c r="AW278" s="75">
        <f t="shared" si="113"/>
        <v>80712.822833333339</v>
      </c>
      <c r="AX278" s="76">
        <f t="shared" si="114"/>
        <v>129842.36716666663</v>
      </c>
      <c r="AY278" s="81">
        <f t="shared" si="107"/>
        <v>28074.025333333331</v>
      </c>
      <c r="AZ278" s="77">
        <f t="shared" si="108"/>
        <v>108786.84816666666</v>
      </c>
      <c r="BA278" s="76">
        <f t="shared" si="115"/>
        <v>101768.34183333331</v>
      </c>
    </row>
    <row r="279" spans="1:53" s="86" customFormat="1" x14ac:dyDescent="0.25">
      <c r="A279" s="64">
        <v>2</v>
      </c>
      <c r="B279" s="94" t="s">
        <v>142</v>
      </c>
      <c r="C279" s="94">
        <v>18</v>
      </c>
      <c r="D279" s="94" t="s">
        <v>57</v>
      </c>
      <c r="E279" s="95" t="s">
        <v>194</v>
      </c>
      <c r="F279" s="95" t="s">
        <v>150</v>
      </c>
      <c r="G279" s="94" t="s">
        <v>224</v>
      </c>
      <c r="H279" s="95" t="s">
        <v>60</v>
      </c>
      <c r="I279" s="68"/>
      <c r="J279" s="68"/>
      <c r="K279" s="68">
        <v>43260</v>
      </c>
      <c r="L279" s="68">
        <v>42398</v>
      </c>
      <c r="M279" s="68">
        <v>45320</v>
      </c>
      <c r="N279" s="68">
        <v>43313</v>
      </c>
      <c r="O279" s="149">
        <v>1</v>
      </c>
      <c r="P279" s="68"/>
      <c r="Q279" s="68" t="s">
        <v>270</v>
      </c>
      <c r="R279" s="69">
        <f t="shared" si="96"/>
        <v>0</v>
      </c>
      <c r="S279" s="95">
        <v>60</v>
      </c>
      <c r="T279" s="96">
        <v>210555.18999999997</v>
      </c>
      <c r="U279" s="70">
        <v>2</v>
      </c>
      <c r="V279" s="70">
        <v>2019</v>
      </c>
      <c r="W279" s="69">
        <v>0</v>
      </c>
      <c r="X279" s="69">
        <v>0</v>
      </c>
      <c r="Y279" s="69">
        <f t="shared" si="97"/>
        <v>60</v>
      </c>
      <c r="Z279" s="69">
        <f t="shared" si="109"/>
        <v>23</v>
      </c>
      <c r="AA279" s="69">
        <f t="shared" si="110"/>
        <v>37</v>
      </c>
      <c r="AB279" s="69">
        <f t="shared" si="101"/>
        <v>27</v>
      </c>
      <c r="AC279" s="69">
        <f t="shared" si="116"/>
        <v>33</v>
      </c>
      <c r="AD279" s="69">
        <f t="shared" si="98"/>
        <v>3509.2531666666664</v>
      </c>
      <c r="AE279" s="72">
        <v>0</v>
      </c>
      <c r="AF279" s="73">
        <f t="shared" si="102"/>
        <v>0</v>
      </c>
      <c r="AG279" s="73">
        <f t="shared" si="103"/>
        <v>0</v>
      </c>
      <c r="AH279" s="72">
        <f t="shared" si="104"/>
        <v>210555.18999999997</v>
      </c>
      <c r="AI279" s="74">
        <f t="shared" si="111"/>
        <v>38601.784833333331</v>
      </c>
      <c r="AJ279" s="90">
        <f t="shared" si="105"/>
        <v>38601.784833333331</v>
      </c>
      <c r="AK279" s="76">
        <f t="shared" si="106"/>
        <v>171953.40516666663</v>
      </c>
      <c r="AL279" s="79"/>
      <c r="AM279" s="97">
        <f t="shared" si="99"/>
        <v>42111.038</v>
      </c>
      <c r="AN279" s="97">
        <f t="shared" si="100"/>
        <v>42111.038</v>
      </c>
      <c r="AO279" s="97">
        <f t="shared" si="100"/>
        <v>42111.038</v>
      </c>
      <c r="AP279" s="97">
        <f t="shared" si="100"/>
        <v>42111.038</v>
      </c>
      <c r="AQ279" s="86">
        <f t="shared" si="117"/>
        <v>3509.2531666666664</v>
      </c>
      <c r="AV279" s="81">
        <f t="shared" si="112"/>
        <v>42111.038</v>
      </c>
      <c r="AW279" s="75">
        <f t="shared" si="113"/>
        <v>80712.822833333339</v>
      </c>
      <c r="AX279" s="76">
        <f t="shared" si="114"/>
        <v>129842.36716666663</v>
      </c>
      <c r="AY279" s="81">
        <f t="shared" si="107"/>
        <v>28074.025333333331</v>
      </c>
      <c r="AZ279" s="77">
        <f t="shared" si="108"/>
        <v>108786.84816666666</v>
      </c>
      <c r="BA279" s="76">
        <f t="shared" si="115"/>
        <v>101768.34183333331</v>
      </c>
    </row>
    <row r="280" spans="1:53" s="86" customFormat="1" x14ac:dyDescent="0.25">
      <c r="A280" s="64">
        <v>2</v>
      </c>
      <c r="B280" s="94" t="s">
        <v>142</v>
      </c>
      <c r="C280" s="94">
        <v>18</v>
      </c>
      <c r="D280" s="94" t="s">
        <v>57</v>
      </c>
      <c r="E280" s="95" t="s">
        <v>194</v>
      </c>
      <c r="F280" s="95" t="s">
        <v>150</v>
      </c>
      <c r="G280" s="94" t="s">
        <v>224</v>
      </c>
      <c r="H280" s="95" t="s">
        <v>60</v>
      </c>
      <c r="I280" s="68"/>
      <c r="J280" s="68"/>
      <c r="K280" s="68">
        <v>43260</v>
      </c>
      <c r="L280" s="68">
        <v>42398</v>
      </c>
      <c r="M280" s="68">
        <v>45320</v>
      </c>
      <c r="N280" s="68">
        <v>43313</v>
      </c>
      <c r="O280" s="149">
        <v>1</v>
      </c>
      <c r="P280" s="68"/>
      <c r="Q280" s="68" t="s">
        <v>270</v>
      </c>
      <c r="R280" s="69">
        <f t="shared" si="96"/>
        <v>0</v>
      </c>
      <c r="S280" s="95">
        <v>60</v>
      </c>
      <c r="T280" s="96">
        <v>210555.18999999997</v>
      </c>
      <c r="U280" s="70">
        <v>2</v>
      </c>
      <c r="V280" s="70">
        <v>2019</v>
      </c>
      <c r="W280" s="69">
        <v>0</v>
      </c>
      <c r="X280" s="69">
        <v>0</v>
      </c>
      <c r="Y280" s="69">
        <f t="shared" si="97"/>
        <v>60</v>
      </c>
      <c r="Z280" s="69">
        <f t="shared" si="109"/>
        <v>23</v>
      </c>
      <c r="AA280" s="69">
        <f t="shared" si="110"/>
        <v>37</v>
      </c>
      <c r="AB280" s="69">
        <f t="shared" si="101"/>
        <v>27</v>
      </c>
      <c r="AC280" s="69">
        <f t="shared" si="116"/>
        <v>33</v>
      </c>
      <c r="AD280" s="69">
        <f t="shared" si="98"/>
        <v>3509.2531666666664</v>
      </c>
      <c r="AE280" s="72">
        <v>0</v>
      </c>
      <c r="AF280" s="73">
        <f t="shared" si="102"/>
        <v>0</v>
      </c>
      <c r="AG280" s="73">
        <f t="shared" si="103"/>
        <v>0</v>
      </c>
      <c r="AH280" s="72">
        <f t="shared" si="104"/>
        <v>210555.18999999997</v>
      </c>
      <c r="AI280" s="74">
        <f t="shared" si="111"/>
        <v>38601.784833333331</v>
      </c>
      <c r="AJ280" s="90">
        <f t="shared" si="105"/>
        <v>38601.784833333331</v>
      </c>
      <c r="AK280" s="76">
        <f t="shared" si="106"/>
        <v>171953.40516666663</v>
      </c>
      <c r="AL280" s="79"/>
      <c r="AM280" s="97">
        <f t="shared" si="99"/>
        <v>42111.038</v>
      </c>
      <c r="AN280" s="97">
        <f t="shared" si="100"/>
        <v>42111.038</v>
      </c>
      <c r="AO280" s="97">
        <f t="shared" si="100"/>
        <v>42111.038</v>
      </c>
      <c r="AP280" s="97">
        <f t="shared" si="100"/>
        <v>42111.038</v>
      </c>
      <c r="AQ280" s="86">
        <f t="shared" si="117"/>
        <v>3509.2531666666664</v>
      </c>
      <c r="AV280" s="81">
        <f t="shared" si="112"/>
        <v>42111.038</v>
      </c>
      <c r="AW280" s="75">
        <f t="shared" si="113"/>
        <v>80712.822833333339</v>
      </c>
      <c r="AX280" s="76">
        <f t="shared" si="114"/>
        <v>129842.36716666663</v>
      </c>
      <c r="AY280" s="81">
        <f t="shared" si="107"/>
        <v>28074.025333333331</v>
      </c>
      <c r="AZ280" s="77">
        <f t="shared" si="108"/>
        <v>108786.84816666666</v>
      </c>
      <c r="BA280" s="76">
        <f t="shared" si="115"/>
        <v>101768.34183333331</v>
      </c>
    </row>
    <row r="281" spans="1:53" s="86" customFormat="1" x14ac:dyDescent="0.25">
      <c r="A281" s="64">
        <v>2</v>
      </c>
      <c r="B281" s="94" t="s">
        <v>142</v>
      </c>
      <c r="C281" s="94">
        <v>18</v>
      </c>
      <c r="D281" s="94" t="s">
        <v>57</v>
      </c>
      <c r="E281" s="95" t="s">
        <v>194</v>
      </c>
      <c r="F281" s="95" t="s">
        <v>150</v>
      </c>
      <c r="G281" s="94" t="s">
        <v>224</v>
      </c>
      <c r="H281" s="95" t="s">
        <v>60</v>
      </c>
      <c r="I281" s="68"/>
      <c r="J281" s="68"/>
      <c r="K281" s="68">
        <v>43260</v>
      </c>
      <c r="L281" s="68">
        <v>42398</v>
      </c>
      <c r="M281" s="68">
        <v>45320</v>
      </c>
      <c r="N281" s="68">
        <v>43313</v>
      </c>
      <c r="O281" s="149">
        <v>1</v>
      </c>
      <c r="P281" s="68"/>
      <c r="Q281" s="68" t="s">
        <v>270</v>
      </c>
      <c r="R281" s="69">
        <f t="shared" si="96"/>
        <v>0</v>
      </c>
      <c r="S281" s="95">
        <v>60</v>
      </c>
      <c r="T281" s="96">
        <v>210555.18999999997</v>
      </c>
      <c r="U281" s="70">
        <v>2</v>
      </c>
      <c r="V281" s="70">
        <v>2019</v>
      </c>
      <c r="W281" s="69">
        <v>0</v>
      </c>
      <c r="X281" s="69">
        <v>0</v>
      </c>
      <c r="Y281" s="69">
        <f t="shared" si="97"/>
        <v>60</v>
      </c>
      <c r="Z281" s="69">
        <f t="shared" si="109"/>
        <v>23</v>
      </c>
      <c r="AA281" s="69">
        <f t="shared" si="110"/>
        <v>37</v>
      </c>
      <c r="AB281" s="69">
        <f t="shared" si="101"/>
        <v>27</v>
      </c>
      <c r="AC281" s="69">
        <f t="shared" si="116"/>
        <v>33</v>
      </c>
      <c r="AD281" s="69">
        <f t="shared" si="98"/>
        <v>3509.2531666666664</v>
      </c>
      <c r="AE281" s="72">
        <v>0</v>
      </c>
      <c r="AF281" s="73">
        <f t="shared" si="102"/>
        <v>0</v>
      </c>
      <c r="AG281" s="73">
        <f t="shared" si="103"/>
        <v>0</v>
      </c>
      <c r="AH281" s="72">
        <f t="shared" si="104"/>
        <v>210555.18999999997</v>
      </c>
      <c r="AI281" s="74">
        <f t="shared" si="111"/>
        <v>38601.784833333331</v>
      </c>
      <c r="AJ281" s="90">
        <f t="shared" si="105"/>
        <v>38601.784833333331</v>
      </c>
      <c r="AK281" s="76">
        <f t="shared" si="106"/>
        <v>171953.40516666663</v>
      </c>
      <c r="AL281" s="79"/>
      <c r="AM281" s="97">
        <f t="shared" si="99"/>
        <v>42111.038</v>
      </c>
      <c r="AN281" s="97">
        <f t="shared" si="100"/>
        <v>42111.038</v>
      </c>
      <c r="AO281" s="97">
        <f t="shared" si="100"/>
        <v>42111.038</v>
      </c>
      <c r="AP281" s="97">
        <f t="shared" si="100"/>
        <v>42111.038</v>
      </c>
      <c r="AQ281" s="86">
        <f t="shared" si="117"/>
        <v>3509.2531666666664</v>
      </c>
      <c r="AV281" s="81">
        <f t="shared" si="112"/>
        <v>42111.038</v>
      </c>
      <c r="AW281" s="75">
        <f t="shared" si="113"/>
        <v>80712.822833333339</v>
      </c>
      <c r="AX281" s="76">
        <f t="shared" si="114"/>
        <v>129842.36716666663</v>
      </c>
      <c r="AY281" s="81">
        <f t="shared" si="107"/>
        <v>28074.025333333331</v>
      </c>
      <c r="AZ281" s="77">
        <f t="shared" si="108"/>
        <v>108786.84816666666</v>
      </c>
      <c r="BA281" s="76">
        <f t="shared" si="115"/>
        <v>101768.34183333331</v>
      </c>
    </row>
    <row r="282" spans="1:53" s="86" customFormat="1" x14ac:dyDescent="0.25">
      <c r="A282" s="64">
        <v>2</v>
      </c>
      <c r="B282" s="94" t="s">
        <v>142</v>
      </c>
      <c r="C282" s="94">
        <v>18</v>
      </c>
      <c r="D282" s="94" t="s">
        <v>57</v>
      </c>
      <c r="E282" s="95" t="s">
        <v>194</v>
      </c>
      <c r="F282" s="95" t="s">
        <v>150</v>
      </c>
      <c r="G282" s="94" t="s">
        <v>224</v>
      </c>
      <c r="H282" s="95" t="s">
        <v>60</v>
      </c>
      <c r="I282" s="68"/>
      <c r="J282" s="68"/>
      <c r="K282" s="68">
        <v>43260</v>
      </c>
      <c r="L282" s="68">
        <v>42398</v>
      </c>
      <c r="M282" s="68">
        <v>45320</v>
      </c>
      <c r="N282" s="68">
        <v>43313</v>
      </c>
      <c r="O282" s="149">
        <v>1</v>
      </c>
      <c r="P282" s="68"/>
      <c r="Q282" s="68" t="s">
        <v>270</v>
      </c>
      <c r="R282" s="69">
        <f t="shared" si="96"/>
        <v>0</v>
      </c>
      <c r="S282" s="95">
        <v>60</v>
      </c>
      <c r="T282" s="96">
        <v>210555.18999999997</v>
      </c>
      <c r="U282" s="70">
        <v>2</v>
      </c>
      <c r="V282" s="70">
        <v>2019</v>
      </c>
      <c r="W282" s="69">
        <v>0</v>
      </c>
      <c r="X282" s="69">
        <v>0</v>
      </c>
      <c r="Y282" s="69">
        <f t="shared" si="97"/>
        <v>60</v>
      </c>
      <c r="Z282" s="69">
        <f t="shared" si="109"/>
        <v>23</v>
      </c>
      <c r="AA282" s="69">
        <f t="shared" si="110"/>
        <v>37</v>
      </c>
      <c r="AB282" s="69">
        <f t="shared" si="101"/>
        <v>27</v>
      </c>
      <c r="AC282" s="69">
        <f t="shared" si="116"/>
        <v>33</v>
      </c>
      <c r="AD282" s="69">
        <f t="shared" si="98"/>
        <v>3509.2531666666664</v>
      </c>
      <c r="AE282" s="72">
        <v>0</v>
      </c>
      <c r="AF282" s="73">
        <f t="shared" si="102"/>
        <v>0</v>
      </c>
      <c r="AG282" s="73">
        <f t="shared" si="103"/>
        <v>0</v>
      </c>
      <c r="AH282" s="72">
        <f t="shared" si="104"/>
        <v>210555.18999999997</v>
      </c>
      <c r="AI282" s="74">
        <f t="shared" si="111"/>
        <v>38601.784833333331</v>
      </c>
      <c r="AJ282" s="90">
        <f t="shared" si="105"/>
        <v>38601.784833333331</v>
      </c>
      <c r="AK282" s="76">
        <f t="shared" si="106"/>
        <v>171953.40516666663</v>
      </c>
      <c r="AL282" s="79"/>
      <c r="AM282" s="97">
        <f t="shared" si="99"/>
        <v>42111.038</v>
      </c>
      <c r="AN282" s="97">
        <f t="shared" si="100"/>
        <v>42111.038</v>
      </c>
      <c r="AO282" s="97">
        <f t="shared" si="100"/>
        <v>42111.038</v>
      </c>
      <c r="AP282" s="97">
        <f t="shared" si="100"/>
        <v>42111.038</v>
      </c>
      <c r="AQ282" s="86">
        <f t="shared" si="117"/>
        <v>3509.2531666666664</v>
      </c>
      <c r="AV282" s="81">
        <f t="shared" si="112"/>
        <v>42111.038</v>
      </c>
      <c r="AW282" s="75">
        <f t="shared" si="113"/>
        <v>80712.822833333339</v>
      </c>
      <c r="AX282" s="76">
        <f t="shared" si="114"/>
        <v>129842.36716666663</v>
      </c>
      <c r="AY282" s="81">
        <f t="shared" si="107"/>
        <v>28074.025333333331</v>
      </c>
      <c r="AZ282" s="77">
        <f t="shared" si="108"/>
        <v>108786.84816666666</v>
      </c>
      <c r="BA282" s="76">
        <f t="shared" si="115"/>
        <v>101768.34183333331</v>
      </c>
    </row>
    <row r="283" spans="1:53" s="86" customFormat="1" x14ac:dyDescent="0.25">
      <c r="A283" s="64">
        <v>2</v>
      </c>
      <c r="B283" s="94" t="s">
        <v>142</v>
      </c>
      <c r="C283" s="94">
        <v>18</v>
      </c>
      <c r="D283" s="94" t="s">
        <v>57</v>
      </c>
      <c r="E283" s="95" t="s">
        <v>194</v>
      </c>
      <c r="F283" s="95" t="s">
        <v>150</v>
      </c>
      <c r="G283" s="94" t="s">
        <v>224</v>
      </c>
      <c r="H283" s="95" t="s">
        <v>60</v>
      </c>
      <c r="I283" s="84"/>
      <c r="J283" s="84"/>
      <c r="K283" s="68">
        <v>43260</v>
      </c>
      <c r="L283" s="68">
        <v>42398</v>
      </c>
      <c r="M283" s="68">
        <v>45320</v>
      </c>
      <c r="N283" s="68">
        <v>43313</v>
      </c>
      <c r="O283" s="149">
        <v>1</v>
      </c>
      <c r="P283" s="68"/>
      <c r="Q283" s="68" t="s">
        <v>270</v>
      </c>
      <c r="R283" s="69">
        <f t="shared" si="96"/>
        <v>0</v>
      </c>
      <c r="S283" s="95">
        <v>60</v>
      </c>
      <c r="T283" s="96">
        <v>210555.18999999997</v>
      </c>
      <c r="U283" s="70">
        <v>2</v>
      </c>
      <c r="V283" s="70">
        <v>2019</v>
      </c>
      <c r="W283" s="69">
        <v>0</v>
      </c>
      <c r="X283" s="69">
        <v>0</v>
      </c>
      <c r="Y283" s="69">
        <f t="shared" si="97"/>
        <v>60</v>
      </c>
      <c r="Z283" s="69">
        <f t="shared" si="109"/>
        <v>23</v>
      </c>
      <c r="AA283" s="69">
        <f t="shared" si="110"/>
        <v>37</v>
      </c>
      <c r="AB283" s="69">
        <f t="shared" si="101"/>
        <v>27</v>
      </c>
      <c r="AC283" s="69">
        <f t="shared" si="116"/>
        <v>33</v>
      </c>
      <c r="AD283" s="69">
        <f t="shared" si="98"/>
        <v>3509.2531666666664</v>
      </c>
      <c r="AE283" s="72">
        <v>0</v>
      </c>
      <c r="AF283" s="73">
        <f t="shared" si="102"/>
        <v>0</v>
      </c>
      <c r="AG283" s="73">
        <f t="shared" si="103"/>
        <v>0</v>
      </c>
      <c r="AH283" s="72">
        <f t="shared" si="104"/>
        <v>210555.18999999997</v>
      </c>
      <c r="AI283" s="74">
        <f t="shared" si="111"/>
        <v>38601.784833333331</v>
      </c>
      <c r="AJ283" s="90">
        <f t="shared" si="105"/>
        <v>38601.784833333331</v>
      </c>
      <c r="AK283" s="76">
        <f t="shared" si="106"/>
        <v>171953.40516666663</v>
      </c>
      <c r="AL283" s="79"/>
      <c r="AM283" s="97">
        <f t="shared" si="99"/>
        <v>42111.038</v>
      </c>
      <c r="AN283" s="97">
        <f t="shared" si="100"/>
        <v>42111.038</v>
      </c>
      <c r="AO283" s="97">
        <f t="shared" si="100"/>
        <v>42111.038</v>
      </c>
      <c r="AP283" s="97">
        <f t="shared" si="100"/>
        <v>42111.038</v>
      </c>
      <c r="AQ283" s="86">
        <f t="shared" si="117"/>
        <v>3509.2531666666664</v>
      </c>
      <c r="AV283" s="81">
        <f t="shared" si="112"/>
        <v>42111.038</v>
      </c>
      <c r="AW283" s="75">
        <f t="shared" si="113"/>
        <v>80712.822833333339</v>
      </c>
      <c r="AX283" s="76">
        <f t="shared" si="114"/>
        <v>129842.36716666663</v>
      </c>
      <c r="AY283" s="81">
        <f t="shared" si="107"/>
        <v>28074.025333333331</v>
      </c>
      <c r="AZ283" s="77">
        <f t="shared" si="108"/>
        <v>108786.84816666666</v>
      </c>
      <c r="BA283" s="76">
        <f t="shared" si="115"/>
        <v>101768.34183333331</v>
      </c>
    </row>
    <row r="284" spans="1:53" s="86" customFormat="1" x14ac:dyDescent="0.25">
      <c r="A284" s="64">
        <v>2</v>
      </c>
      <c r="B284" s="94" t="s">
        <v>142</v>
      </c>
      <c r="C284" s="83">
        <v>18</v>
      </c>
      <c r="D284" s="83" t="s">
        <v>57</v>
      </c>
      <c r="E284" s="82" t="s">
        <v>194</v>
      </c>
      <c r="F284" s="82" t="s">
        <v>150</v>
      </c>
      <c r="G284" s="83" t="s">
        <v>224</v>
      </c>
      <c r="H284" s="82" t="s">
        <v>60</v>
      </c>
      <c r="I284" s="84"/>
      <c r="J284" s="84"/>
      <c r="K284" s="84">
        <v>43260</v>
      </c>
      <c r="L284" s="68">
        <v>42398</v>
      </c>
      <c r="M284" s="68">
        <v>45320</v>
      </c>
      <c r="N284" s="68">
        <v>43313</v>
      </c>
      <c r="O284" s="149">
        <v>1</v>
      </c>
      <c r="P284" s="68"/>
      <c r="Q284" s="68" t="s">
        <v>270</v>
      </c>
      <c r="R284" s="69">
        <f t="shared" si="96"/>
        <v>0</v>
      </c>
      <c r="S284" s="95">
        <v>60</v>
      </c>
      <c r="T284" s="85">
        <v>210555.18999999997</v>
      </c>
      <c r="U284" s="70">
        <v>2</v>
      </c>
      <c r="V284" s="70">
        <v>2019</v>
      </c>
      <c r="W284" s="71">
        <v>0</v>
      </c>
      <c r="X284" s="71">
        <v>0</v>
      </c>
      <c r="Y284" s="69">
        <f t="shared" si="97"/>
        <v>60</v>
      </c>
      <c r="Z284" s="69">
        <f t="shared" si="109"/>
        <v>23</v>
      </c>
      <c r="AA284" s="69">
        <f t="shared" si="110"/>
        <v>37</v>
      </c>
      <c r="AB284" s="69">
        <f t="shared" si="101"/>
        <v>27</v>
      </c>
      <c r="AC284" s="69">
        <f t="shared" si="116"/>
        <v>33</v>
      </c>
      <c r="AD284" s="69">
        <f t="shared" si="98"/>
        <v>3509.2531666666664</v>
      </c>
      <c r="AE284" s="72">
        <v>0</v>
      </c>
      <c r="AF284" s="73">
        <f t="shared" si="102"/>
        <v>0</v>
      </c>
      <c r="AG284" s="73">
        <f t="shared" si="103"/>
        <v>0</v>
      </c>
      <c r="AH284" s="72">
        <f t="shared" si="104"/>
        <v>210555.18999999997</v>
      </c>
      <c r="AI284" s="74">
        <f t="shared" si="111"/>
        <v>38601.784833333331</v>
      </c>
      <c r="AJ284" s="90">
        <f t="shared" si="105"/>
        <v>38601.784833333331</v>
      </c>
      <c r="AK284" s="76">
        <f t="shared" si="106"/>
        <v>171953.40516666663</v>
      </c>
      <c r="AL284" s="79"/>
      <c r="AM284" s="97">
        <f t="shared" si="99"/>
        <v>42111.038</v>
      </c>
      <c r="AN284" s="97">
        <f t="shared" si="100"/>
        <v>42111.038</v>
      </c>
      <c r="AO284" s="97">
        <f t="shared" si="100"/>
        <v>42111.038</v>
      </c>
      <c r="AP284" s="97">
        <f t="shared" si="100"/>
        <v>42111.038</v>
      </c>
      <c r="AQ284" s="86">
        <f t="shared" si="117"/>
        <v>3509.2531666666664</v>
      </c>
      <c r="AV284" s="81">
        <f t="shared" si="112"/>
        <v>42111.038</v>
      </c>
      <c r="AW284" s="75">
        <f t="shared" si="113"/>
        <v>80712.822833333339</v>
      </c>
      <c r="AX284" s="76">
        <f t="shared" si="114"/>
        <v>129842.36716666663</v>
      </c>
      <c r="AY284" s="81">
        <f t="shared" si="107"/>
        <v>28074.025333333331</v>
      </c>
      <c r="AZ284" s="77">
        <f t="shared" si="108"/>
        <v>108786.84816666666</v>
      </c>
      <c r="BA284" s="76">
        <f t="shared" si="115"/>
        <v>101768.34183333331</v>
      </c>
    </row>
    <row r="285" spans="1:53" s="86" customFormat="1" x14ac:dyDescent="0.25">
      <c r="A285" s="64">
        <v>2</v>
      </c>
      <c r="B285" s="94" t="s">
        <v>142</v>
      </c>
      <c r="C285" s="83">
        <v>18</v>
      </c>
      <c r="D285" s="83" t="s">
        <v>57</v>
      </c>
      <c r="E285" s="82" t="s">
        <v>194</v>
      </c>
      <c r="F285" s="82" t="s">
        <v>150</v>
      </c>
      <c r="G285" s="83" t="s">
        <v>224</v>
      </c>
      <c r="H285" s="82" t="s">
        <v>60</v>
      </c>
      <c r="I285" s="84"/>
      <c r="J285" s="84"/>
      <c r="K285" s="84">
        <v>43260</v>
      </c>
      <c r="L285" s="68">
        <v>42398</v>
      </c>
      <c r="M285" s="68">
        <v>45320</v>
      </c>
      <c r="N285" s="68">
        <v>43313</v>
      </c>
      <c r="O285" s="149">
        <v>1</v>
      </c>
      <c r="P285" s="68"/>
      <c r="Q285" s="68" t="s">
        <v>270</v>
      </c>
      <c r="R285" s="69">
        <f t="shared" si="96"/>
        <v>0</v>
      </c>
      <c r="S285" s="95">
        <v>60</v>
      </c>
      <c r="T285" s="85">
        <v>210555.18999999997</v>
      </c>
      <c r="U285" s="70">
        <v>2</v>
      </c>
      <c r="V285" s="70">
        <v>2019</v>
      </c>
      <c r="W285" s="71">
        <v>0</v>
      </c>
      <c r="X285" s="71">
        <v>0</v>
      </c>
      <c r="Y285" s="69">
        <f t="shared" si="97"/>
        <v>60</v>
      </c>
      <c r="Z285" s="69">
        <f t="shared" si="109"/>
        <v>23</v>
      </c>
      <c r="AA285" s="69">
        <f t="shared" si="110"/>
        <v>37</v>
      </c>
      <c r="AB285" s="69">
        <f t="shared" si="101"/>
        <v>27</v>
      </c>
      <c r="AC285" s="69">
        <f t="shared" si="116"/>
        <v>33</v>
      </c>
      <c r="AD285" s="69">
        <f t="shared" si="98"/>
        <v>3509.2531666666664</v>
      </c>
      <c r="AE285" s="72">
        <v>0</v>
      </c>
      <c r="AF285" s="73">
        <f t="shared" si="102"/>
        <v>0</v>
      </c>
      <c r="AG285" s="73">
        <f t="shared" si="103"/>
        <v>0</v>
      </c>
      <c r="AH285" s="72">
        <f t="shared" si="104"/>
        <v>210555.18999999997</v>
      </c>
      <c r="AI285" s="74">
        <f t="shared" si="111"/>
        <v>38601.784833333331</v>
      </c>
      <c r="AJ285" s="90">
        <f t="shared" si="105"/>
        <v>38601.784833333331</v>
      </c>
      <c r="AK285" s="76">
        <f t="shared" si="106"/>
        <v>171953.40516666663</v>
      </c>
      <c r="AL285" s="79"/>
      <c r="AM285" s="97">
        <f t="shared" si="99"/>
        <v>42111.038</v>
      </c>
      <c r="AN285" s="97">
        <f t="shared" si="100"/>
        <v>42111.038</v>
      </c>
      <c r="AO285" s="97">
        <f t="shared" si="100"/>
        <v>42111.038</v>
      </c>
      <c r="AP285" s="97">
        <f t="shared" si="100"/>
        <v>42111.038</v>
      </c>
      <c r="AQ285" s="86">
        <f t="shared" si="117"/>
        <v>3509.2531666666664</v>
      </c>
      <c r="AV285" s="81">
        <f t="shared" si="112"/>
        <v>42111.038</v>
      </c>
      <c r="AW285" s="75">
        <f t="shared" si="113"/>
        <v>80712.822833333339</v>
      </c>
      <c r="AX285" s="76">
        <f t="shared" si="114"/>
        <v>129842.36716666663</v>
      </c>
      <c r="AY285" s="81">
        <f t="shared" si="107"/>
        <v>28074.025333333331</v>
      </c>
      <c r="AZ285" s="77">
        <f t="shared" si="108"/>
        <v>108786.84816666666</v>
      </c>
      <c r="BA285" s="76">
        <f t="shared" si="115"/>
        <v>101768.34183333331</v>
      </c>
    </row>
    <row r="286" spans="1:53" s="86" customFormat="1" x14ac:dyDescent="0.25">
      <c r="A286" s="64">
        <v>2</v>
      </c>
      <c r="B286" s="94" t="s">
        <v>142</v>
      </c>
      <c r="C286" s="83">
        <v>18</v>
      </c>
      <c r="D286" s="83" t="s">
        <v>57</v>
      </c>
      <c r="E286" s="82" t="s">
        <v>194</v>
      </c>
      <c r="F286" s="82" t="s">
        <v>150</v>
      </c>
      <c r="G286" s="83" t="s">
        <v>224</v>
      </c>
      <c r="H286" s="82" t="s">
        <v>60</v>
      </c>
      <c r="I286" s="84"/>
      <c r="J286" s="84"/>
      <c r="K286" s="84">
        <v>43260</v>
      </c>
      <c r="L286" s="68">
        <v>42398</v>
      </c>
      <c r="M286" s="68">
        <v>45320</v>
      </c>
      <c r="N286" s="68">
        <v>43313</v>
      </c>
      <c r="O286" s="149">
        <v>1</v>
      </c>
      <c r="P286" s="68"/>
      <c r="Q286" s="68" t="s">
        <v>270</v>
      </c>
      <c r="R286" s="69">
        <f t="shared" si="96"/>
        <v>0</v>
      </c>
      <c r="S286" s="82">
        <v>60</v>
      </c>
      <c r="T286" s="85">
        <v>210555.18999999997</v>
      </c>
      <c r="U286" s="70">
        <v>2</v>
      </c>
      <c r="V286" s="70">
        <v>2019</v>
      </c>
      <c r="W286" s="71">
        <v>0</v>
      </c>
      <c r="X286" s="71">
        <v>0</v>
      </c>
      <c r="Y286" s="69">
        <f t="shared" si="97"/>
        <v>60</v>
      </c>
      <c r="Z286" s="69">
        <f t="shared" si="109"/>
        <v>23</v>
      </c>
      <c r="AA286" s="69">
        <f t="shared" si="110"/>
        <v>37</v>
      </c>
      <c r="AB286" s="69">
        <f t="shared" si="101"/>
        <v>27</v>
      </c>
      <c r="AC286" s="69">
        <f t="shared" si="116"/>
        <v>33</v>
      </c>
      <c r="AD286" s="69">
        <f t="shared" si="98"/>
        <v>3509.2531666666664</v>
      </c>
      <c r="AE286" s="72">
        <v>0</v>
      </c>
      <c r="AF286" s="73">
        <f t="shared" si="102"/>
        <v>0</v>
      </c>
      <c r="AG286" s="73">
        <f t="shared" si="103"/>
        <v>0</v>
      </c>
      <c r="AH286" s="72">
        <f t="shared" si="104"/>
        <v>210555.18999999997</v>
      </c>
      <c r="AI286" s="74">
        <f t="shared" si="111"/>
        <v>38601.784833333331</v>
      </c>
      <c r="AJ286" s="90">
        <f t="shared" si="105"/>
        <v>38601.784833333331</v>
      </c>
      <c r="AK286" s="76">
        <f t="shared" si="106"/>
        <v>171953.40516666663</v>
      </c>
      <c r="AL286" s="79"/>
      <c r="AM286" s="97">
        <f t="shared" si="99"/>
        <v>42111.038</v>
      </c>
      <c r="AN286" s="97">
        <f t="shared" si="100"/>
        <v>42111.038</v>
      </c>
      <c r="AO286" s="97">
        <f t="shared" si="100"/>
        <v>42111.038</v>
      </c>
      <c r="AP286" s="97">
        <f t="shared" si="100"/>
        <v>42111.038</v>
      </c>
      <c r="AQ286" s="86">
        <f t="shared" si="117"/>
        <v>3509.2531666666664</v>
      </c>
      <c r="AV286" s="81">
        <f t="shared" si="112"/>
        <v>42111.038</v>
      </c>
      <c r="AW286" s="75">
        <f t="shared" si="113"/>
        <v>80712.822833333339</v>
      </c>
      <c r="AX286" s="76">
        <f t="shared" si="114"/>
        <v>129842.36716666663</v>
      </c>
      <c r="AY286" s="81">
        <f t="shared" si="107"/>
        <v>28074.025333333331</v>
      </c>
      <c r="AZ286" s="77">
        <f t="shared" si="108"/>
        <v>108786.84816666666</v>
      </c>
      <c r="BA286" s="76">
        <f t="shared" si="115"/>
        <v>101768.34183333331</v>
      </c>
    </row>
    <row r="287" spans="1:53" s="86" customFormat="1" x14ac:dyDescent="0.25">
      <c r="A287" s="64">
        <v>2</v>
      </c>
      <c r="B287" s="94" t="s">
        <v>142</v>
      </c>
      <c r="C287" s="83">
        <v>18</v>
      </c>
      <c r="D287" s="83" t="s">
        <v>57</v>
      </c>
      <c r="E287" s="82" t="s">
        <v>194</v>
      </c>
      <c r="F287" s="82" t="s">
        <v>150</v>
      </c>
      <c r="G287" s="83" t="s">
        <v>224</v>
      </c>
      <c r="H287" s="82" t="s">
        <v>60</v>
      </c>
      <c r="I287" s="84"/>
      <c r="J287" s="84"/>
      <c r="K287" s="84">
        <v>43260</v>
      </c>
      <c r="L287" s="68">
        <v>42398</v>
      </c>
      <c r="M287" s="68">
        <v>45320</v>
      </c>
      <c r="N287" s="68">
        <v>43313</v>
      </c>
      <c r="O287" s="149">
        <v>1</v>
      </c>
      <c r="P287" s="68"/>
      <c r="Q287" s="68" t="s">
        <v>270</v>
      </c>
      <c r="R287" s="69">
        <f t="shared" si="96"/>
        <v>0</v>
      </c>
      <c r="S287" s="95">
        <v>60</v>
      </c>
      <c r="T287" s="85">
        <v>210555.18999999997</v>
      </c>
      <c r="U287" s="70">
        <v>2</v>
      </c>
      <c r="V287" s="70">
        <v>2019</v>
      </c>
      <c r="W287" s="71">
        <v>0</v>
      </c>
      <c r="X287" s="71">
        <v>0</v>
      </c>
      <c r="Y287" s="69">
        <f t="shared" si="97"/>
        <v>60</v>
      </c>
      <c r="Z287" s="69">
        <f t="shared" si="109"/>
        <v>23</v>
      </c>
      <c r="AA287" s="69">
        <f t="shared" si="110"/>
        <v>37</v>
      </c>
      <c r="AB287" s="69">
        <f t="shared" si="101"/>
        <v>27</v>
      </c>
      <c r="AC287" s="69">
        <f t="shared" si="116"/>
        <v>33</v>
      </c>
      <c r="AD287" s="69">
        <f t="shared" si="98"/>
        <v>3509.2531666666664</v>
      </c>
      <c r="AE287" s="72">
        <v>0</v>
      </c>
      <c r="AF287" s="73">
        <f t="shared" si="102"/>
        <v>0</v>
      </c>
      <c r="AG287" s="73">
        <f t="shared" si="103"/>
        <v>0</v>
      </c>
      <c r="AH287" s="72">
        <f t="shared" si="104"/>
        <v>210555.18999999997</v>
      </c>
      <c r="AI287" s="74">
        <f t="shared" si="111"/>
        <v>38601.784833333331</v>
      </c>
      <c r="AJ287" s="90">
        <f t="shared" si="105"/>
        <v>38601.784833333331</v>
      </c>
      <c r="AK287" s="76">
        <f t="shared" si="106"/>
        <v>171953.40516666663</v>
      </c>
      <c r="AL287" s="79"/>
      <c r="AM287" s="97">
        <f t="shared" si="99"/>
        <v>42111.038</v>
      </c>
      <c r="AN287" s="97">
        <f t="shared" si="100"/>
        <v>42111.038</v>
      </c>
      <c r="AO287" s="97">
        <f t="shared" si="100"/>
        <v>42111.038</v>
      </c>
      <c r="AP287" s="97">
        <f t="shared" si="100"/>
        <v>42111.038</v>
      </c>
      <c r="AQ287" s="86">
        <f t="shared" si="117"/>
        <v>3509.2531666666664</v>
      </c>
      <c r="AV287" s="81">
        <f t="shared" si="112"/>
        <v>42111.038</v>
      </c>
      <c r="AW287" s="75">
        <f t="shared" si="113"/>
        <v>80712.822833333339</v>
      </c>
      <c r="AX287" s="76">
        <f t="shared" si="114"/>
        <v>129842.36716666663</v>
      </c>
      <c r="AY287" s="81">
        <f t="shared" si="107"/>
        <v>28074.025333333331</v>
      </c>
      <c r="AZ287" s="77">
        <f t="shared" si="108"/>
        <v>108786.84816666666</v>
      </c>
      <c r="BA287" s="76">
        <f t="shared" si="115"/>
        <v>101768.34183333331</v>
      </c>
    </row>
    <row r="288" spans="1:53" s="86" customFormat="1" x14ac:dyDescent="0.25">
      <c r="A288" s="64">
        <v>2</v>
      </c>
      <c r="B288" s="94" t="s">
        <v>142</v>
      </c>
      <c r="C288" s="83">
        <v>18</v>
      </c>
      <c r="D288" s="83" t="s">
        <v>57</v>
      </c>
      <c r="E288" s="82" t="s">
        <v>194</v>
      </c>
      <c r="F288" s="82" t="s">
        <v>150</v>
      </c>
      <c r="G288" s="83" t="s">
        <v>224</v>
      </c>
      <c r="H288" s="82" t="s">
        <v>60</v>
      </c>
      <c r="I288" s="84"/>
      <c r="J288" s="84"/>
      <c r="K288" s="84">
        <v>43260</v>
      </c>
      <c r="L288" s="68">
        <v>42398</v>
      </c>
      <c r="M288" s="68">
        <v>45320</v>
      </c>
      <c r="N288" s="68">
        <v>43313</v>
      </c>
      <c r="O288" s="149">
        <v>1</v>
      </c>
      <c r="P288" s="68"/>
      <c r="Q288" s="68" t="s">
        <v>270</v>
      </c>
      <c r="R288" s="69">
        <f t="shared" si="96"/>
        <v>0</v>
      </c>
      <c r="S288" s="95">
        <v>60</v>
      </c>
      <c r="T288" s="85">
        <v>210555.18999999997</v>
      </c>
      <c r="U288" s="70">
        <v>2</v>
      </c>
      <c r="V288" s="70">
        <v>2019</v>
      </c>
      <c r="W288" s="71">
        <v>0</v>
      </c>
      <c r="X288" s="71">
        <v>0</v>
      </c>
      <c r="Y288" s="69">
        <f t="shared" si="97"/>
        <v>60</v>
      </c>
      <c r="Z288" s="69">
        <f t="shared" si="109"/>
        <v>23</v>
      </c>
      <c r="AA288" s="69">
        <f t="shared" si="110"/>
        <v>37</v>
      </c>
      <c r="AB288" s="69">
        <f t="shared" si="101"/>
        <v>27</v>
      </c>
      <c r="AC288" s="69">
        <f t="shared" si="116"/>
        <v>33</v>
      </c>
      <c r="AD288" s="69">
        <f t="shared" si="98"/>
        <v>3509.2531666666664</v>
      </c>
      <c r="AE288" s="72">
        <v>0</v>
      </c>
      <c r="AF288" s="73">
        <f t="shared" si="102"/>
        <v>0</v>
      </c>
      <c r="AG288" s="73">
        <f t="shared" si="103"/>
        <v>0</v>
      </c>
      <c r="AH288" s="72">
        <f t="shared" si="104"/>
        <v>210555.18999999997</v>
      </c>
      <c r="AI288" s="74">
        <f t="shared" si="111"/>
        <v>38601.784833333331</v>
      </c>
      <c r="AJ288" s="90">
        <f t="shared" si="105"/>
        <v>38601.784833333331</v>
      </c>
      <c r="AK288" s="76">
        <f t="shared" si="106"/>
        <v>171953.40516666663</v>
      </c>
      <c r="AL288" s="79"/>
      <c r="AM288" s="97">
        <f t="shared" si="99"/>
        <v>42111.038</v>
      </c>
      <c r="AN288" s="97">
        <f t="shared" si="100"/>
        <v>42111.038</v>
      </c>
      <c r="AO288" s="97">
        <f t="shared" si="100"/>
        <v>42111.038</v>
      </c>
      <c r="AP288" s="97">
        <f t="shared" si="100"/>
        <v>42111.038</v>
      </c>
      <c r="AQ288" s="86">
        <f t="shared" si="117"/>
        <v>3509.2531666666664</v>
      </c>
      <c r="AV288" s="81">
        <f t="shared" si="112"/>
        <v>42111.038</v>
      </c>
      <c r="AW288" s="75">
        <f t="shared" si="113"/>
        <v>80712.822833333339</v>
      </c>
      <c r="AX288" s="76">
        <f t="shared" si="114"/>
        <v>129842.36716666663</v>
      </c>
      <c r="AY288" s="81">
        <f t="shared" si="107"/>
        <v>28074.025333333331</v>
      </c>
      <c r="AZ288" s="77">
        <f t="shared" si="108"/>
        <v>108786.84816666666</v>
      </c>
      <c r="BA288" s="76">
        <f t="shared" si="115"/>
        <v>101768.34183333331</v>
      </c>
    </row>
    <row r="289" spans="1:53" s="86" customFormat="1" x14ac:dyDescent="0.25">
      <c r="A289" s="64">
        <v>2</v>
      </c>
      <c r="B289" s="94" t="s">
        <v>142</v>
      </c>
      <c r="C289" s="83">
        <v>18</v>
      </c>
      <c r="D289" s="83" t="s">
        <v>57</v>
      </c>
      <c r="E289" s="82" t="s">
        <v>194</v>
      </c>
      <c r="F289" s="82" t="s">
        <v>150</v>
      </c>
      <c r="G289" s="83" t="s">
        <v>224</v>
      </c>
      <c r="H289" s="82" t="s">
        <v>60</v>
      </c>
      <c r="I289" s="84"/>
      <c r="J289" s="84"/>
      <c r="K289" s="84">
        <v>43260</v>
      </c>
      <c r="L289" s="68">
        <v>42398</v>
      </c>
      <c r="M289" s="68">
        <v>45320</v>
      </c>
      <c r="N289" s="68">
        <v>43313</v>
      </c>
      <c r="O289" s="149">
        <v>1</v>
      </c>
      <c r="P289" s="68"/>
      <c r="Q289" s="68" t="s">
        <v>270</v>
      </c>
      <c r="R289" s="69">
        <f t="shared" si="96"/>
        <v>0</v>
      </c>
      <c r="S289" s="95">
        <v>60</v>
      </c>
      <c r="T289" s="85">
        <v>210555.18999999997</v>
      </c>
      <c r="U289" s="70">
        <v>2</v>
      </c>
      <c r="V289" s="70">
        <v>2019</v>
      </c>
      <c r="W289" s="71">
        <v>0</v>
      </c>
      <c r="X289" s="71">
        <v>0</v>
      </c>
      <c r="Y289" s="69">
        <f t="shared" si="97"/>
        <v>60</v>
      </c>
      <c r="Z289" s="69">
        <f t="shared" si="109"/>
        <v>23</v>
      </c>
      <c r="AA289" s="69">
        <f t="shared" si="110"/>
        <v>37</v>
      </c>
      <c r="AB289" s="69">
        <f t="shared" si="101"/>
        <v>27</v>
      </c>
      <c r="AC289" s="69">
        <f t="shared" si="116"/>
        <v>33</v>
      </c>
      <c r="AD289" s="69">
        <f t="shared" si="98"/>
        <v>3509.2531666666664</v>
      </c>
      <c r="AE289" s="72">
        <v>0</v>
      </c>
      <c r="AF289" s="73">
        <f t="shared" si="102"/>
        <v>0</v>
      </c>
      <c r="AG289" s="73">
        <f t="shared" si="103"/>
        <v>0</v>
      </c>
      <c r="AH289" s="72">
        <f t="shared" si="104"/>
        <v>210555.18999999997</v>
      </c>
      <c r="AI289" s="74">
        <f t="shared" si="111"/>
        <v>38601.784833333331</v>
      </c>
      <c r="AJ289" s="90">
        <f t="shared" si="105"/>
        <v>38601.784833333331</v>
      </c>
      <c r="AK289" s="76">
        <f t="shared" si="106"/>
        <v>171953.40516666663</v>
      </c>
      <c r="AL289" s="79"/>
      <c r="AM289" s="97">
        <f t="shared" si="99"/>
        <v>42111.038</v>
      </c>
      <c r="AN289" s="97">
        <f t="shared" si="100"/>
        <v>42111.038</v>
      </c>
      <c r="AO289" s="97">
        <f t="shared" si="100"/>
        <v>42111.038</v>
      </c>
      <c r="AP289" s="97">
        <f t="shared" si="100"/>
        <v>42111.038</v>
      </c>
      <c r="AQ289" s="86">
        <f t="shared" si="117"/>
        <v>3509.2531666666664</v>
      </c>
      <c r="AV289" s="81">
        <f t="shared" si="112"/>
        <v>42111.038</v>
      </c>
      <c r="AW289" s="75">
        <f t="shared" si="113"/>
        <v>80712.822833333339</v>
      </c>
      <c r="AX289" s="76">
        <f t="shared" si="114"/>
        <v>129842.36716666663</v>
      </c>
      <c r="AY289" s="81">
        <f t="shared" si="107"/>
        <v>28074.025333333331</v>
      </c>
      <c r="AZ289" s="77">
        <f t="shared" si="108"/>
        <v>108786.84816666666</v>
      </c>
      <c r="BA289" s="76">
        <f t="shared" si="115"/>
        <v>101768.34183333331</v>
      </c>
    </row>
    <row r="290" spans="1:53" s="86" customFormat="1" x14ac:dyDescent="0.25">
      <c r="A290" s="64">
        <v>2</v>
      </c>
      <c r="B290" s="94" t="s">
        <v>142</v>
      </c>
      <c r="C290" s="83">
        <v>18</v>
      </c>
      <c r="D290" s="83" t="s">
        <v>57</v>
      </c>
      <c r="E290" s="82" t="s">
        <v>194</v>
      </c>
      <c r="F290" s="82" t="s">
        <v>150</v>
      </c>
      <c r="G290" s="83" t="s">
        <v>224</v>
      </c>
      <c r="H290" s="82" t="s">
        <v>60</v>
      </c>
      <c r="I290" s="84"/>
      <c r="J290" s="84"/>
      <c r="K290" s="84">
        <v>43260</v>
      </c>
      <c r="L290" s="68">
        <v>42398</v>
      </c>
      <c r="M290" s="68">
        <v>45320</v>
      </c>
      <c r="N290" s="68">
        <v>43313</v>
      </c>
      <c r="O290" s="149">
        <v>1</v>
      </c>
      <c r="P290" s="68"/>
      <c r="Q290" s="68" t="s">
        <v>270</v>
      </c>
      <c r="R290" s="69">
        <f t="shared" si="96"/>
        <v>0</v>
      </c>
      <c r="S290" s="82">
        <v>60</v>
      </c>
      <c r="T290" s="85">
        <v>210555.18999999997</v>
      </c>
      <c r="U290" s="70">
        <v>2</v>
      </c>
      <c r="V290" s="70">
        <v>2019</v>
      </c>
      <c r="W290" s="71">
        <v>0</v>
      </c>
      <c r="X290" s="71">
        <v>0</v>
      </c>
      <c r="Y290" s="69">
        <f t="shared" si="97"/>
        <v>60</v>
      </c>
      <c r="Z290" s="69">
        <f t="shared" si="109"/>
        <v>23</v>
      </c>
      <c r="AA290" s="69">
        <f t="shared" si="110"/>
        <v>37</v>
      </c>
      <c r="AB290" s="69">
        <f t="shared" si="101"/>
        <v>27</v>
      </c>
      <c r="AC290" s="69">
        <f t="shared" si="116"/>
        <v>33</v>
      </c>
      <c r="AD290" s="69">
        <f t="shared" si="98"/>
        <v>3509.2531666666664</v>
      </c>
      <c r="AE290" s="72">
        <v>0</v>
      </c>
      <c r="AF290" s="73">
        <f t="shared" si="102"/>
        <v>0</v>
      </c>
      <c r="AG290" s="73">
        <f t="shared" si="103"/>
        <v>0</v>
      </c>
      <c r="AH290" s="72">
        <f t="shared" si="104"/>
        <v>210555.18999999997</v>
      </c>
      <c r="AI290" s="74">
        <f t="shared" si="111"/>
        <v>38601.784833333331</v>
      </c>
      <c r="AJ290" s="90">
        <f t="shared" si="105"/>
        <v>38601.784833333331</v>
      </c>
      <c r="AK290" s="76">
        <f t="shared" si="106"/>
        <v>171953.40516666663</v>
      </c>
      <c r="AL290" s="79"/>
      <c r="AM290" s="97">
        <f t="shared" si="99"/>
        <v>42111.038</v>
      </c>
      <c r="AN290" s="97">
        <f t="shared" si="100"/>
        <v>42111.038</v>
      </c>
      <c r="AO290" s="97">
        <f t="shared" si="100"/>
        <v>42111.038</v>
      </c>
      <c r="AP290" s="97">
        <f t="shared" si="100"/>
        <v>42111.038</v>
      </c>
      <c r="AQ290" s="86">
        <f t="shared" si="117"/>
        <v>3509.2531666666664</v>
      </c>
      <c r="AV290" s="81">
        <f t="shared" si="112"/>
        <v>42111.038</v>
      </c>
      <c r="AW290" s="75">
        <f t="shared" si="113"/>
        <v>80712.822833333339</v>
      </c>
      <c r="AX290" s="76">
        <f t="shared" si="114"/>
        <v>129842.36716666663</v>
      </c>
      <c r="AY290" s="81">
        <f t="shared" si="107"/>
        <v>28074.025333333331</v>
      </c>
      <c r="AZ290" s="77">
        <f t="shared" si="108"/>
        <v>108786.84816666666</v>
      </c>
      <c r="BA290" s="76">
        <f t="shared" si="115"/>
        <v>101768.34183333331</v>
      </c>
    </row>
    <row r="291" spans="1:53" s="86" customFormat="1" x14ac:dyDescent="0.25">
      <c r="A291" s="64">
        <v>2</v>
      </c>
      <c r="B291" s="94" t="s">
        <v>142</v>
      </c>
      <c r="C291" s="83">
        <v>18</v>
      </c>
      <c r="D291" s="83" t="s">
        <v>57</v>
      </c>
      <c r="E291" s="82" t="s">
        <v>194</v>
      </c>
      <c r="F291" s="82" t="s">
        <v>150</v>
      </c>
      <c r="G291" s="83" t="s">
        <v>224</v>
      </c>
      <c r="H291" s="82" t="s">
        <v>60</v>
      </c>
      <c r="I291" s="84"/>
      <c r="J291" s="84"/>
      <c r="K291" s="84">
        <v>43260</v>
      </c>
      <c r="L291" s="68">
        <v>42398</v>
      </c>
      <c r="M291" s="68">
        <v>45320</v>
      </c>
      <c r="N291" s="68">
        <v>43313</v>
      </c>
      <c r="O291" s="149">
        <v>1</v>
      </c>
      <c r="P291" s="68"/>
      <c r="Q291" s="68" t="s">
        <v>270</v>
      </c>
      <c r="R291" s="69">
        <f t="shared" si="96"/>
        <v>0</v>
      </c>
      <c r="S291" s="95">
        <v>60</v>
      </c>
      <c r="T291" s="85">
        <v>210555.18999999997</v>
      </c>
      <c r="U291" s="70">
        <v>2</v>
      </c>
      <c r="V291" s="70">
        <v>2019</v>
      </c>
      <c r="W291" s="71">
        <v>0</v>
      </c>
      <c r="X291" s="71">
        <v>0</v>
      </c>
      <c r="Y291" s="69">
        <f t="shared" si="97"/>
        <v>60</v>
      </c>
      <c r="Z291" s="69">
        <f t="shared" si="109"/>
        <v>23</v>
      </c>
      <c r="AA291" s="69">
        <f t="shared" si="110"/>
        <v>37</v>
      </c>
      <c r="AB291" s="69">
        <f t="shared" si="101"/>
        <v>27</v>
      </c>
      <c r="AC291" s="69">
        <f t="shared" si="116"/>
        <v>33</v>
      </c>
      <c r="AD291" s="69">
        <f t="shared" si="98"/>
        <v>3509.2531666666664</v>
      </c>
      <c r="AE291" s="72">
        <v>0</v>
      </c>
      <c r="AF291" s="73">
        <f t="shared" si="102"/>
        <v>0</v>
      </c>
      <c r="AG291" s="73">
        <f t="shared" si="103"/>
        <v>0</v>
      </c>
      <c r="AH291" s="72">
        <f t="shared" si="104"/>
        <v>210555.18999999997</v>
      </c>
      <c r="AI291" s="74">
        <f t="shared" si="111"/>
        <v>38601.784833333331</v>
      </c>
      <c r="AJ291" s="90">
        <f t="shared" si="105"/>
        <v>38601.784833333331</v>
      </c>
      <c r="AK291" s="76">
        <f t="shared" si="106"/>
        <v>171953.40516666663</v>
      </c>
      <c r="AL291" s="79"/>
      <c r="AM291" s="97">
        <f t="shared" si="99"/>
        <v>42111.038</v>
      </c>
      <c r="AN291" s="97">
        <f t="shared" si="100"/>
        <v>42111.038</v>
      </c>
      <c r="AO291" s="97">
        <f t="shared" si="100"/>
        <v>42111.038</v>
      </c>
      <c r="AP291" s="97">
        <f t="shared" si="100"/>
        <v>42111.038</v>
      </c>
      <c r="AQ291" s="86">
        <f t="shared" si="117"/>
        <v>3509.2531666666664</v>
      </c>
      <c r="AV291" s="81">
        <f t="shared" si="112"/>
        <v>42111.038</v>
      </c>
      <c r="AW291" s="75">
        <f t="shared" si="113"/>
        <v>80712.822833333339</v>
      </c>
      <c r="AX291" s="76">
        <f t="shared" si="114"/>
        <v>129842.36716666663</v>
      </c>
      <c r="AY291" s="81">
        <f t="shared" si="107"/>
        <v>28074.025333333331</v>
      </c>
      <c r="AZ291" s="77">
        <f t="shared" si="108"/>
        <v>108786.84816666666</v>
      </c>
      <c r="BA291" s="76">
        <f t="shared" si="115"/>
        <v>101768.34183333331</v>
      </c>
    </row>
    <row r="292" spans="1:53" s="86" customFormat="1" x14ac:dyDescent="0.25">
      <c r="A292" s="64">
        <v>2</v>
      </c>
      <c r="B292" s="94" t="s">
        <v>142</v>
      </c>
      <c r="C292" s="83">
        <v>18</v>
      </c>
      <c r="D292" s="83" t="s">
        <v>57</v>
      </c>
      <c r="E292" s="82" t="s">
        <v>194</v>
      </c>
      <c r="F292" s="82" t="s">
        <v>150</v>
      </c>
      <c r="G292" s="83" t="s">
        <v>224</v>
      </c>
      <c r="H292" s="82" t="s">
        <v>60</v>
      </c>
      <c r="I292" s="92"/>
      <c r="J292" s="92"/>
      <c r="K292" s="84">
        <v>43260</v>
      </c>
      <c r="L292" s="68">
        <v>42398</v>
      </c>
      <c r="M292" s="68">
        <v>45320</v>
      </c>
      <c r="N292" s="68">
        <v>43313</v>
      </c>
      <c r="O292" s="149">
        <v>1</v>
      </c>
      <c r="P292" s="68"/>
      <c r="Q292" s="68" t="s">
        <v>270</v>
      </c>
      <c r="R292" s="69">
        <f t="shared" si="96"/>
        <v>0</v>
      </c>
      <c r="S292" s="95">
        <v>60</v>
      </c>
      <c r="T292" s="85">
        <v>210555.18999999997</v>
      </c>
      <c r="U292" s="70">
        <v>2</v>
      </c>
      <c r="V292" s="70">
        <v>2019</v>
      </c>
      <c r="W292" s="71">
        <v>0</v>
      </c>
      <c r="X292" s="71">
        <v>0</v>
      </c>
      <c r="Y292" s="69">
        <f t="shared" si="97"/>
        <v>60</v>
      </c>
      <c r="Z292" s="69">
        <f t="shared" si="109"/>
        <v>23</v>
      </c>
      <c r="AA292" s="69">
        <f t="shared" si="110"/>
        <v>37</v>
      </c>
      <c r="AB292" s="69">
        <f t="shared" si="101"/>
        <v>27</v>
      </c>
      <c r="AC292" s="69">
        <f t="shared" si="116"/>
        <v>33</v>
      </c>
      <c r="AD292" s="69">
        <f t="shared" si="98"/>
        <v>3509.2531666666664</v>
      </c>
      <c r="AE292" s="72">
        <v>0</v>
      </c>
      <c r="AF292" s="73">
        <f t="shared" si="102"/>
        <v>0</v>
      </c>
      <c r="AG292" s="73">
        <f t="shared" si="103"/>
        <v>0</v>
      </c>
      <c r="AH292" s="72">
        <f t="shared" si="104"/>
        <v>210555.18999999997</v>
      </c>
      <c r="AI292" s="74">
        <f t="shared" si="111"/>
        <v>38601.784833333331</v>
      </c>
      <c r="AJ292" s="90">
        <f t="shared" si="105"/>
        <v>38601.784833333331</v>
      </c>
      <c r="AK292" s="76">
        <f t="shared" si="106"/>
        <v>171953.40516666663</v>
      </c>
      <c r="AL292" s="79"/>
      <c r="AM292" s="97">
        <f t="shared" si="99"/>
        <v>42111.038</v>
      </c>
      <c r="AN292" s="97">
        <f t="shared" si="100"/>
        <v>42111.038</v>
      </c>
      <c r="AO292" s="97">
        <f t="shared" si="100"/>
        <v>42111.038</v>
      </c>
      <c r="AP292" s="97">
        <f t="shared" si="100"/>
        <v>42111.038</v>
      </c>
      <c r="AQ292" s="86">
        <f t="shared" si="117"/>
        <v>3509.2531666666664</v>
      </c>
      <c r="AV292" s="81">
        <f t="shared" si="112"/>
        <v>42111.038</v>
      </c>
      <c r="AW292" s="75">
        <f t="shared" si="113"/>
        <v>80712.822833333339</v>
      </c>
      <c r="AX292" s="76">
        <f t="shared" si="114"/>
        <v>129842.36716666663</v>
      </c>
      <c r="AY292" s="81">
        <f t="shared" si="107"/>
        <v>28074.025333333331</v>
      </c>
      <c r="AZ292" s="77">
        <f t="shared" si="108"/>
        <v>108786.84816666666</v>
      </c>
      <c r="BA292" s="76">
        <f t="shared" si="115"/>
        <v>101768.34183333331</v>
      </c>
    </row>
    <row r="293" spans="1:53" s="86" customFormat="1" x14ac:dyDescent="0.25">
      <c r="A293" s="64">
        <v>2</v>
      </c>
      <c r="B293" s="94" t="s">
        <v>142</v>
      </c>
      <c r="C293" s="91">
        <v>18</v>
      </c>
      <c r="D293" s="91" t="s">
        <v>57</v>
      </c>
      <c r="E293" s="86" t="s">
        <v>194</v>
      </c>
      <c r="F293" s="86" t="s">
        <v>150</v>
      </c>
      <c r="G293" s="91" t="s">
        <v>224</v>
      </c>
      <c r="H293" s="86" t="s">
        <v>60</v>
      </c>
      <c r="I293" s="92"/>
      <c r="J293" s="92"/>
      <c r="K293" s="92">
        <v>43260</v>
      </c>
      <c r="L293" s="68">
        <v>42398</v>
      </c>
      <c r="M293" s="68">
        <v>45320</v>
      </c>
      <c r="N293" s="68">
        <v>43313</v>
      </c>
      <c r="O293" s="149">
        <v>1</v>
      </c>
      <c r="P293" s="68"/>
      <c r="Q293" s="68" t="s">
        <v>270</v>
      </c>
      <c r="R293" s="69">
        <f t="shared" si="96"/>
        <v>0</v>
      </c>
      <c r="S293" s="95">
        <v>60</v>
      </c>
      <c r="T293" s="93">
        <v>210555.18999999997</v>
      </c>
      <c r="U293" s="70">
        <v>2</v>
      </c>
      <c r="V293" s="70">
        <v>2019</v>
      </c>
      <c r="W293" s="72">
        <v>0</v>
      </c>
      <c r="X293" s="72">
        <v>0</v>
      </c>
      <c r="Y293" s="69">
        <f t="shared" si="97"/>
        <v>60</v>
      </c>
      <c r="Z293" s="69">
        <f t="shared" si="109"/>
        <v>23</v>
      </c>
      <c r="AA293" s="69">
        <f t="shared" si="110"/>
        <v>37</v>
      </c>
      <c r="AB293" s="69">
        <f t="shared" si="101"/>
        <v>27</v>
      </c>
      <c r="AC293" s="69">
        <f>+Y293-AB293</f>
        <v>33</v>
      </c>
      <c r="AD293" s="69">
        <f t="shared" si="98"/>
        <v>3509.2531666666664</v>
      </c>
      <c r="AE293" s="72">
        <v>0</v>
      </c>
      <c r="AF293" s="73">
        <f t="shared" si="102"/>
        <v>0</v>
      </c>
      <c r="AG293" s="73">
        <f t="shared" si="103"/>
        <v>0</v>
      </c>
      <c r="AH293" s="72">
        <f t="shared" si="104"/>
        <v>210555.18999999997</v>
      </c>
      <c r="AI293" s="74">
        <f t="shared" si="111"/>
        <v>38601.784833333331</v>
      </c>
      <c r="AJ293" s="90">
        <f t="shared" si="105"/>
        <v>38601.784833333331</v>
      </c>
      <c r="AK293" s="76">
        <f t="shared" si="106"/>
        <v>171953.40516666663</v>
      </c>
      <c r="AL293" s="79"/>
      <c r="AM293" s="97">
        <f t="shared" si="99"/>
        <v>42111.038</v>
      </c>
      <c r="AN293" s="97">
        <f t="shared" si="100"/>
        <v>42111.038</v>
      </c>
      <c r="AO293" s="97">
        <f t="shared" si="100"/>
        <v>42111.038</v>
      </c>
      <c r="AP293" s="97">
        <f t="shared" si="100"/>
        <v>42111.038</v>
      </c>
      <c r="AQ293" s="86">
        <f t="shared" si="117"/>
        <v>3509.2531666666664</v>
      </c>
      <c r="AV293" s="81">
        <f t="shared" si="112"/>
        <v>42111.038</v>
      </c>
      <c r="AW293" s="75">
        <f t="shared" si="113"/>
        <v>80712.822833333339</v>
      </c>
      <c r="AX293" s="76">
        <f t="shared" si="114"/>
        <v>129842.36716666663</v>
      </c>
      <c r="AY293" s="81">
        <f t="shared" si="107"/>
        <v>28074.025333333331</v>
      </c>
      <c r="AZ293" s="77">
        <f t="shared" si="108"/>
        <v>108786.84816666666</v>
      </c>
      <c r="BA293" s="76">
        <f t="shared" si="115"/>
        <v>101768.34183333331</v>
      </c>
    </row>
    <row r="294" spans="1:53" s="86" customFormat="1" x14ac:dyDescent="0.25">
      <c r="A294" s="64">
        <v>2</v>
      </c>
      <c r="B294" s="94" t="s">
        <v>142</v>
      </c>
      <c r="C294" s="91">
        <v>18</v>
      </c>
      <c r="D294" s="91" t="s">
        <v>57</v>
      </c>
      <c r="E294" s="86" t="s">
        <v>194</v>
      </c>
      <c r="F294" s="86" t="s">
        <v>150</v>
      </c>
      <c r="G294" s="91" t="s">
        <v>224</v>
      </c>
      <c r="H294" s="86" t="s">
        <v>60</v>
      </c>
      <c r="I294" s="92"/>
      <c r="J294" s="92"/>
      <c r="K294" s="92">
        <v>43260</v>
      </c>
      <c r="L294" s="68">
        <v>42398</v>
      </c>
      <c r="M294" s="68">
        <v>45320</v>
      </c>
      <c r="N294" s="68">
        <v>43313</v>
      </c>
      <c r="O294" s="149">
        <v>1</v>
      </c>
      <c r="P294" s="68"/>
      <c r="Q294" s="68" t="s">
        <v>270</v>
      </c>
      <c r="R294" s="69">
        <f t="shared" ref="R294:R316" si="118">+R293</f>
        <v>0</v>
      </c>
      <c r="S294" s="82">
        <v>60</v>
      </c>
      <c r="T294" s="93">
        <v>210555.18999999997</v>
      </c>
      <c r="U294" s="70">
        <v>2</v>
      </c>
      <c r="V294" s="70">
        <v>2019</v>
      </c>
      <c r="W294" s="72">
        <v>0</v>
      </c>
      <c r="X294" s="72">
        <v>0</v>
      </c>
      <c r="Y294" s="69">
        <f t="shared" ref="Y294:Y316" si="119">+IF(S294&lt;X294,0,S294-X294)</f>
        <v>60</v>
      </c>
      <c r="Z294" s="69">
        <f t="shared" si="109"/>
        <v>23</v>
      </c>
      <c r="AA294" s="69">
        <f t="shared" si="110"/>
        <v>37</v>
      </c>
      <c r="AB294" s="69">
        <f t="shared" si="101"/>
        <v>27</v>
      </c>
      <c r="AC294" s="69">
        <f t="shared" si="116"/>
        <v>33</v>
      </c>
      <c r="AD294" s="69">
        <f t="shared" ref="AD294:AD308" si="120">+T294/S294</f>
        <v>3509.2531666666664</v>
      </c>
      <c r="AE294" s="72">
        <v>0</v>
      </c>
      <c r="AF294" s="73">
        <f t="shared" si="102"/>
        <v>0</v>
      </c>
      <c r="AG294" s="73">
        <f t="shared" si="103"/>
        <v>0</v>
      </c>
      <c r="AH294" s="72">
        <f t="shared" si="104"/>
        <v>210555.18999999997</v>
      </c>
      <c r="AI294" s="74">
        <f t="shared" si="111"/>
        <v>38601.784833333331</v>
      </c>
      <c r="AJ294" s="90">
        <f t="shared" si="105"/>
        <v>38601.784833333331</v>
      </c>
      <c r="AK294" s="76">
        <f t="shared" si="106"/>
        <v>171953.40516666663</v>
      </c>
      <c r="AL294" s="79"/>
      <c r="AM294" s="97">
        <f t="shared" ref="AM294:AM308" si="121">+AD294*12</f>
        <v>42111.038</v>
      </c>
      <c r="AN294" s="97">
        <f t="shared" ref="AN294:AP308" si="122">+AM294</f>
        <v>42111.038</v>
      </c>
      <c r="AO294" s="97">
        <f t="shared" si="122"/>
        <v>42111.038</v>
      </c>
      <c r="AP294" s="97">
        <f t="shared" si="122"/>
        <v>42111.038</v>
      </c>
      <c r="AQ294" s="86">
        <f t="shared" si="117"/>
        <v>3509.2531666666664</v>
      </c>
      <c r="AV294" s="81">
        <f t="shared" si="112"/>
        <v>42111.038</v>
      </c>
      <c r="AW294" s="75">
        <f t="shared" si="113"/>
        <v>80712.822833333339</v>
      </c>
      <c r="AX294" s="76">
        <f t="shared" si="114"/>
        <v>129842.36716666663</v>
      </c>
      <c r="AY294" s="81">
        <f t="shared" si="107"/>
        <v>28074.025333333331</v>
      </c>
      <c r="AZ294" s="77">
        <f t="shared" si="108"/>
        <v>108786.84816666666</v>
      </c>
      <c r="BA294" s="76">
        <f t="shared" si="115"/>
        <v>101768.34183333331</v>
      </c>
    </row>
    <row r="295" spans="1:53" s="86" customFormat="1" x14ac:dyDescent="0.25">
      <c r="A295" s="64">
        <v>2</v>
      </c>
      <c r="B295" s="94" t="s">
        <v>142</v>
      </c>
      <c r="C295" s="91">
        <v>33</v>
      </c>
      <c r="D295" s="91" t="s">
        <v>57</v>
      </c>
      <c r="E295" s="86" t="s">
        <v>225</v>
      </c>
      <c r="F295" s="86" t="s">
        <v>226</v>
      </c>
      <c r="G295" s="91">
        <v>548960</v>
      </c>
      <c r="H295" s="86" t="s">
        <v>60</v>
      </c>
      <c r="I295" s="86" t="s">
        <v>145</v>
      </c>
      <c r="K295" s="92">
        <v>43260</v>
      </c>
      <c r="L295" s="68">
        <v>42398</v>
      </c>
      <c r="M295" s="68">
        <v>45320</v>
      </c>
      <c r="N295" s="68">
        <v>43313</v>
      </c>
      <c r="O295" s="149">
        <v>1</v>
      </c>
      <c r="P295" s="68"/>
      <c r="Q295" s="68" t="s">
        <v>270</v>
      </c>
      <c r="R295" s="69">
        <f t="shared" si="118"/>
        <v>0</v>
      </c>
      <c r="S295" s="95">
        <v>60</v>
      </c>
      <c r="T295" s="93">
        <v>179990</v>
      </c>
      <c r="U295" s="70">
        <v>2</v>
      </c>
      <c r="V295" s="70">
        <v>2019</v>
      </c>
      <c r="W295" s="72">
        <v>0</v>
      </c>
      <c r="X295" s="72">
        <v>0</v>
      </c>
      <c r="Y295" s="69">
        <f t="shared" si="119"/>
        <v>60</v>
      </c>
      <c r="Z295" s="69">
        <f t="shared" si="109"/>
        <v>23</v>
      </c>
      <c r="AA295" s="69">
        <f t="shared" si="110"/>
        <v>37</v>
      </c>
      <c r="AB295" s="69">
        <f t="shared" si="101"/>
        <v>27</v>
      </c>
      <c r="AC295" s="69">
        <f t="shared" si="116"/>
        <v>33</v>
      </c>
      <c r="AD295" s="69">
        <f t="shared" si="120"/>
        <v>2999.8333333333335</v>
      </c>
      <c r="AE295" s="72">
        <v>0</v>
      </c>
      <c r="AF295" s="73">
        <f t="shared" si="102"/>
        <v>0</v>
      </c>
      <c r="AG295" s="73">
        <f t="shared" si="103"/>
        <v>0</v>
      </c>
      <c r="AH295" s="72">
        <f t="shared" si="104"/>
        <v>179990</v>
      </c>
      <c r="AI295" s="74">
        <f t="shared" si="111"/>
        <v>32998.166666666672</v>
      </c>
      <c r="AJ295" s="90">
        <f t="shared" si="105"/>
        <v>32998.166666666672</v>
      </c>
      <c r="AK295" s="76">
        <f t="shared" si="106"/>
        <v>146991.83333333331</v>
      </c>
      <c r="AL295" s="79"/>
      <c r="AM295" s="97">
        <f t="shared" si="121"/>
        <v>35998</v>
      </c>
      <c r="AN295" s="97">
        <f t="shared" si="122"/>
        <v>35998</v>
      </c>
      <c r="AO295" s="97">
        <f t="shared" si="122"/>
        <v>35998</v>
      </c>
      <c r="AP295" s="97">
        <f t="shared" si="122"/>
        <v>35998</v>
      </c>
      <c r="AQ295" s="86">
        <f t="shared" si="117"/>
        <v>2999.8333333333335</v>
      </c>
      <c r="AV295" s="81">
        <f t="shared" si="112"/>
        <v>35998</v>
      </c>
      <c r="AW295" s="75">
        <f t="shared" si="113"/>
        <v>68996.166666666672</v>
      </c>
      <c r="AX295" s="76">
        <f t="shared" si="114"/>
        <v>110993.83333333333</v>
      </c>
      <c r="AY295" s="81">
        <f t="shared" si="107"/>
        <v>23998.666666666668</v>
      </c>
      <c r="AZ295" s="77">
        <f t="shared" si="108"/>
        <v>92994.833333333343</v>
      </c>
      <c r="BA295" s="76">
        <f t="shared" si="115"/>
        <v>86995.166666666657</v>
      </c>
    </row>
    <row r="296" spans="1:53" s="86" customFormat="1" x14ac:dyDescent="0.25">
      <c r="A296" s="64">
        <v>2</v>
      </c>
      <c r="B296" s="94" t="s">
        <v>142</v>
      </c>
      <c r="C296" s="91">
        <v>26</v>
      </c>
      <c r="D296" s="91" t="s">
        <v>57</v>
      </c>
      <c r="E296" s="86" t="s">
        <v>227</v>
      </c>
      <c r="F296" s="86" t="s">
        <v>228</v>
      </c>
      <c r="G296" s="91">
        <v>2777</v>
      </c>
      <c r="H296" s="86" t="s">
        <v>60</v>
      </c>
      <c r="I296" s="86" t="s">
        <v>168</v>
      </c>
      <c r="K296" s="92">
        <v>43322</v>
      </c>
      <c r="L296" s="68">
        <v>42398</v>
      </c>
      <c r="M296" s="68">
        <v>45320</v>
      </c>
      <c r="N296" s="68">
        <v>43313</v>
      </c>
      <c r="O296" s="149">
        <v>1</v>
      </c>
      <c r="P296" s="68"/>
      <c r="Q296" s="68" t="s">
        <v>270</v>
      </c>
      <c r="R296" s="69">
        <f t="shared" si="118"/>
        <v>0</v>
      </c>
      <c r="S296" s="86">
        <v>60</v>
      </c>
      <c r="T296" s="93">
        <v>79500</v>
      </c>
      <c r="U296" s="70">
        <v>2</v>
      </c>
      <c r="V296" s="70">
        <v>2019</v>
      </c>
      <c r="W296" s="72">
        <v>0</v>
      </c>
      <c r="X296" s="72">
        <v>0</v>
      </c>
      <c r="Y296" s="69">
        <f t="shared" si="119"/>
        <v>60</v>
      </c>
      <c r="Z296" s="69">
        <f t="shared" si="109"/>
        <v>23</v>
      </c>
      <c r="AA296" s="69">
        <f t="shared" si="110"/>
        <v>37</v>
      </c>
      <c r="AB296" s="69">
        <f t="shared" si="101"/>
        <v>27</v>
      </c>
      <c r="AC296" s="69">
        <f t="shared" si="116"/>
        <v>33</v>
      </c>
      <c r="AD296" s="69">
        <f t="shared" si="120"/>
        <v>1325</v>
      </c>
      <c r="AE296" s="72">
        <v>0</v>
      </c>
      <c r="AF296" s="73">
        <f t="shared" si="102"/>
        <v>0</v>
      </c>
      <c r="AG296" s="73">
        <f t="shared" si="103"/>
        <v>0</v>
      </c>
      <c r="AH296" s="72">
        <f t="shared" si="104"/>
        <v>79500</v>
      </c>
      <c r="AI296" s="74">
        <f t="shared" si="111"/>
        <v>14575</v>
      </c>
      <c r="AJ296" s="90">
        <f t="shared" si="105"/>
        <v>14575</v>
      </c>
      <c r="AK296" s="76">
        <f t="shared" si="106"/>
        <v>64925</v>
      </c>
      <c r="AL296" s="79"/>
      <c r="AM296" s="97">
        <f t="shared" si="121"/>
        <v>15900</v>
      </c>
      <c r="AN296" s="97">
        <f t="shared" si="122"/>
        <v>15900</v>
      </c>
      <c r="AO296" s="97">
        <f t="shared" si="122"/>
        <v>15900</v>
      </c>
      <c r="AP296" s="97">
        <f t="shared" si="122"/>
        <v>15900</v>
      </c>
      <c r="AQ296" s="86">
        <f t="shared" si="117"/>
        <v>1325</v>
      </c>
      <c r="AV296" s="81">
        <f t="shared" si="112"/>
        <v>15900</v>
      </c>
      <c r="AW296" s="75">
        <f t="shared" si="113"/>
        <v>30475</v>
      </c>
      <c r="AX296" s="76">
        <f t="shared" si="114"/>
        <v>49025</v>
      </c>
      <c r="AY296" s="81">
        <f t="shared" si="107"/>
        <v>10600</v>
      </c>
      <c r="AZ296" s="77">
        <f t="shared" si="108"/>
        <v>41075</v>
      </c>
      <c r="BA296" s="76">
        <f t="shared" si="115"/>
        <v>38425</v>
      </c>
    </row>
    <row r="297" spans="1:53" s="86" customFormat="1" x14ac:dyDescent="0.25">
      <c r="A297" s="64">
        <v>2</v>
      </c>
      <c r="B297" s="94" t="s">
        <v>142</v>
      </c>
      <c r="C297" s="91">
        <v>26</v>
      </c>
      <c r="D297" s="91" t="s">
        <v>57</v>
      </c>
      <c r="E297" s="86" t="s">
        <v>227</v>
      </c>
      <c r="F297" s="86" t="s">
        <v>228</v>
      </c>
      <c r="G297" s="91">
        <v>2777</v>
      </c>
      <c r="H297" s="86" t="s">
        <v>60</v>
      </c>
      <c r="I297" s="86" t="s">
        <v>168</v>
      </c>
      <c r="K297" s="92">
        <v>43322</v>
      </c>
      <c r="L297" s="68">
        <v>42398</v>
      </c>
      <c r="M297" s="68">
        <v>45320</v>
      </c>
      <c r="N297" s="68">
        <v>43313</v>
      </c>
      <c r="O297" s="149">
        <v>1</v>
      </c>
      <c r="P297" s="68"/>
      <c r="Q297" s="68" t="s">
        <v>270</v>
      </c>
      <c r="R297" s="69">
        <f t="shared" si="118"/>
        <v>0</v>
      </c>
      <c r="S297" s="82">
        <v>60</v>
      </c>
      <c r="T297" s="93">
        <v>79500</v>
      </c>
      <c r="U297" s="70">
        <v>2</v>
      </c>
      <c r="V297" s="70">
        <v>2019</v>
      </c>
      <c r="W297" s="72">
        <v>0</v>
      </c>
      <c r="X297" s="72">
        <v>0</v>
      </c>
      <c r="Y297" s="69">
        <f t="shared" si="119"/>
        <v>60</v>
      </c>
      <c r="Z297" s="69">
        <f t="shared" si="109"/>
        <v>23</v>
      </c>
      <c r="AA297" s="69">
        <f t="shared" si="110"/>
        <v>37</v>
      </c>
      <c r="AB297" s="69">
        <f t="shared" si="101"/>
        <v>27</v>
      </c>
      <c r="AC297" s="69">
        <f t="shared" si="116"/>
        <v>33</v>
      </c>
      <c r="AD297" s="69">
        <f t="shared" si="120"/>
        <v>1325</v>
      </c>
      <c r="AE297" s="72">
        <v>0</v>
      </c>
      <c r="AF297" s="73">
        <f t="shared" si="102"/>
        <v>0</v>
      </c>
      <c r="AG297" s="73">
        <f t="shared" si="103"/>
        <v>0</v>
      </c>
      <c r="AH297" s="72">
        <f t="shared" si="104"/>
        <v>79500</v>
      </c>
      <c r="AI297" s="74">
        <f t="shared" si="111"/>
        <v>14575</v>
      </c>
      <c r="AJ297" s="90">
        <f t="shared" si="105"/>
        <v>14575</v>
      </c>
      <c r="AK297" s="76">
        <f t="shared" si="106"/>
        <v>64925</v>
      </c>
      <c r="AL297" s="79"/>
      <c r="AM297" s="97">
        <f t="shared" si="121"/>
        <v>15900</v>
      </c>
      <c r="AN297" s="97">
        <f t="shared" si="122"/>
        <v>15900</v>
      </c>
      <c r="AO297" s="97">
        <f t="shared" si="122"/>
        <v>15900</v>
      </c>
      <c r="AP297" s="97">
        <f t="shared" si="122"/>
        <v>15900</v>
      </c>
      <c r="AQ297" s="86">
        <f t="shared" si="117"/>
        <v>1325</v>
      </c>
      <c r="AV297" s="81">
        <f t="shared" si="112"/>
        <v>15900</v>
      </c>
      <c r="AW297" s="75">
        <f t="shared" si="113"/>
        <v>30475</v>
      </c>
      <c r="AX297" s="76">
        <f t="shared" si="114"/>
        <v>49025</v>
      </c>
      <c r="AY297" s="81">
        <f t="shared" si="107"/>
        <v>10600</v>
      </c>
      <c r="AZ297" s="77">
        <f t="shared" si="108"/>
        <v>41075</v>
      </c>
      <c r="BA297" s="76">
        <f t="shared" si="115"/>
        <v>38425</v>
      </c>
    </row>
    <row r="298" spans="1:53" s="86" customFormat="1" x14ac:dyDescent="0.25">
      <c r="A298" s="64">
        <v>2</v>
      </c>
      <c r="B298" s="94" t="s">
        <v>142</v>
      </c>
      <c r="C298" s="91">
        <v>26</v>
      </c>
      <c r="D298" s="91" t="s">
        <v>57</v>
      </c>
      <c r="E298" s="86" t="s">
        <v>227</v>
      </c>
      <c r="F298" s="86" t="s">
        <v>228</v>
      </c>
      <c r="G298" s="91">
        <v>2777</v>
      </c>
      <c r="H298" s="86" t="s">
        <v>60</v>
      </c>
      <c r="I298" s="86" t="s">
        <v>168</v>
      </c>
      <c r="K298" s="92">
        <v>43322</v>
      </c>
      <c r="L298" s="68">
        <v>42398</v>
      </c>
      <c r="M298" s="68">
        <v>45320</v>
      </c>
      <c r="N298" s="68">
        <v>43313</v>
      </c>
      <c r="O298" s="149">
        <v>1</v>
      </c>
      <c r="P298" s="68"/>
      <c r="Q298" s="68" t="s">
        <v>270</v>
      </c>
      <c r="R298" s="69">
        <f t="shared" si="118"/>
        <v>0</v>
      </c>
      <c r="S298" s="86">
        <v>60</v>
      </c>
      <c r="T298" s="93">
        <v>79500</v>
      </c>
      <c r="U298" s="70">
        <v>2</v>
      </c>
      <c r="V298" s="70">
        <v>2019</v>
      </c>
      <c r="W298" s="72">
        <v>0</v>
      </c>
      <c r="X298" s="72">
        <v>0</v>
      </c>
      <c r="Y298" s="69">
        <f t="shared" si="119"/>
        <v>60</v>
      </c>
      <c r="Z298" s="69">
        <f t="shared" si="109"/>
        <v>23</v>
      </c>
      <c r="AA298" s="69">
        <f t="shared" si="110"/>
        <v>37</v>
      </c>
      <c r="AB298" s="69">
        <f t="shared" si="101"/>
        <v>27</v>
      </c>
      <c r="AC298" s="69">
        <f t="shared" si="116"/>
        <v>33</v>
      </c>
      <c r="AD298" s="69">
        <f t="shared" si="120"/>
        <v>1325</v>
      </c>
      <c r="AE298" s="72">
        <v>0</v>
      </c>
      <c r="AF298" s="73">
        <f t="shared" si="102"/>
        <v>0</v>
      </c>
      <c r="AG298" s="73">
        <f t="shared" si="103"/>
        <v>0</v>
      </c>
      <c r="AH298" s="72">
        <f t="shared" si="104"/>
        <v>79500</v>
      </c>
      <c r="AI298" s="74">
        <f t="shared" si="111"/>
        <v>14575</v>
      </c>
      <c r="AJ298" s="90">
        <f t="shared" si="105"/>
        <v>14575</v>
      </c>
      <c r="AK298" s="76">
        <f t="shared" si="106"/>
        <v>64925</v>
      </c>
      <c r="AL298" s="79"/>
      <c r="AM298" s="97">
        <f t="shared" si="121"/>
        <v>15900</v>
      </c>
      <c r="AN298" s="97">
        <f t="shared" si="122"/>
        <v>15900</v>
      </c>
      <c r="AO298" s="97">
        <f t="shared" si="122"/>
        <v>15900</v>
      </c>
      <c r="AP298" s="97">
        <f t="shared" si="122"/>
        <v>15900</v>
      </c>
      <c r="AQ298" s="86">
        <f t="shared" si="117"/>
        <v>1325</v>
      </c>
      <c r="AV298" s="81">
        <f t="shared" si="112"/>
        <v>15900</v>
      </c>
      <c r="AW298" s="75">
        <f t="shared" si="113"/>
        <v>30475</v>
      </c>
      <c r="AX298" s="76">
        <f t="shared" si="114"/>
        <v>49025</v>
      </c>
      <c r="AY298" s="81">
        <f t="shared" si="107"/>
        <v>10600</v>
      </c>
      <c r="AZ298" s="77">
        <f t="shared" si="108"/>
        <v>41075</v>
      </c>
      <c r="BA298" s="76">
        <f t="shared" si="115"/>
        <v>38425</v>
      </c>
    </row>
    <row r="299" spans="1:53" s="86" customFormat="1" x14ac:dyDescent="0.25">
      <c r="A299" s="64">
        <v>2</v>
      </c>
      <c r="B299" s="94" t="s">
        <v>142</v>
      </c>
      <c r="C299" s="91">
        <v>26</v>
      </c>
      <c r="D299" s="91" t="s">
        <v>57</v>
      </c>
      <c r="E299" s="86" t="s">
        <v>227</v>
      </c>
      <c r="F299" s="86" t="s">
        <v>228</v>
      </c>
      <c r="G299" s="91">
        <v>2777</v>
      </c>
      <c r="H299" s="86" t="s">
        <v>60</v>
      </c>
      <c r="I299" s="86" t="s">
        <v>168</v>
      </c>
      <c r="K299" s="92">
        <v>43322</v>
      </c>
      <c r="L299" s="68">
        <v>42398</v>
      </c>
      <c r="M299" s="68">
        <v>45320</v>
      </c>
      <c r="N299" s="68">
        <v>43313</v>
      </c>
      <c r="O299" s="149">
        <v>1</v>
      </c>
      <c r="P299" s="68"/>
      <c r="Q299" s="68" t="s">
        <v>270</v>
      </c>
      <c r="R299" s="69">
        <f t="shared" si="118"/>
        <v>0</v>
      </c>
      <c r="S299" s="86">
        <v>60</v>
      </c>
      <c r="T299" s="93">
        <v>79500</v>
      </c>
      <c r="U299" s="70">
        <v>2</v>
      </c>
      <c r="V299" s="70">
        <v>2019</v>
      </c>
      <c r="W299" s="72">
        <v>0</v>
      </c>
      <c r="X299" s="72">
        <v>0</v>
      </c>
      <c r="Y299" s="69">
        <f t="shared" si="119"/>
        <v>60</v>
      </c>
      <c r="Z299" s="69">
        <f t="shared" si="109"/>
        <v>23</v>
      </c>
      <c r="AA299" s="69">
        <f t="shared" si="110"/>
        <v>37</v>
      </c>
      <c r="AB299" s="69">
        <f t="shared" si="101"/>
        <v>27</v>
      </c>
      <c r="AC299" s="69">
        <f t="shared" si="116"/>
        <v>33</v>
      </c>
      <c r="AD299" s="69">
        <f t="shared" si="120"/>
        <v>1325</v>
      </c>
      <c r="AE299" s="72">
        <v>0</v>
      </c>
      <c r="AF299" s="73">
        <f t="shared" si="102"/>
        <v>0</v>
      </c>
      <c r="AG299" s="73">
        <f t="shared" si="103"/>
        <v>0</v>
      </c>
      <c r="AH299" s="72">
        <f t="shared" si="104"/>
        <v>79500</v>
      </c>
      <c r="AI299" s="74">
        <f t="shared" si="111"/>
        <v>14575</v>
      </c>
      <c r="AJ299" s="90">
        <f t="shared" si="105"/>
        <v>14575</v>
      </c>
      <c r="AK299" s="76">
        <f t="shared" si="106"/>
        <v>64925</v>
      </c>
      <c r="AL299" s="79"/>
      <c r="AM299" s="97">
        <f t="shared" si="121"/>
        <v>15900</v>
      </c>
      <c r="AN299" s="97">
        <f t="shared" si="122"/>
        <v>15900</v>
      </c>
      <c r="AO299" s="97">
        <f t="shared" si="122"/>
        <v>15900</v>
      </c>
      <c r="AP299" s="97">
        <f t="shared" si="122"/>
        <v>15900</v>
      </c>
      <c r="AQ299" s="86">
        <f t="shared" si="117"/>
        <v>1325</v>
      </c>
      <c r="AV299" s="81">
        <f t="shared" si="112"/>
        <v>15900</v>
      </c>
      <c r="AW299" s="75">
        <f t="shared" si="113"/>
        <v>30475</v>
      </c>
      <c r="AX299" s="76">
        <f t="shared" si="114"/>
        <v>49025</v>
      </c>
      <c r="AY299" s="81">
        <f t="shared" si="107"/>
        <v>10600</v>
      </c>
      <c r="AZ299" s="77">
        <f t="shared" si="108"/>
        <v>41075</v>
      </c>
      <c r="BA299" s="76">
        <f t="shared" si="115"/>
        <v>38425</v>
      </c>
    </row>
    <row r="300" spans="1:53" s="86" customFormat="1" x14ac:dyDescent="0.25">
      <c r="A300" s="64">
        <v>2</v>
      </c>
      <c r="B300" s="94" t="s">
        <v>142</v>
      </c>
      <c r="C300" s="91">
        <v>26</v>
      </c>
      <c r="D300" s="91" t="s">
        <v>57</v>
      </c>
      <c r="E300" s="86" t="s">
        <v>227</v>
      </c>
      <c r="F300" s="86" t="s">
        <v>228</v>
      </c>
      <c r="G300" s="91">
        <v>2777</v>
      </c>
      <c r="H300" s="86" t="s">
        <v>60</v>
      </c>
      <c r="I300" s="86" t="s">
        <v>168</v>
      </c>
      <c r="K300" s="92">
        <v>43322</v>
      </c>
      <c r="L300" s="68">
        <v>42398</v>
      </c>
      <c r="M300" s="68">
        <v>45320</v>
      </c>
      <c r="N300" s="68">
        <v>43313</v>
      </c>
      <c r="O300" s="149">
        <v>1</v>
      </c>
      <c r="P300" s="68"/>
      <c r="Q300" s="68" t="s">
        <v>270</v>
      </c>
      <c r="R300" s="69">
        <f t="shared" si="118"/>
        <v>0</v>
      </c>
      <c r="S300" s="86">
        <v>60</v>
      </c>
      <c r="T300" s="93">
        <v>79500</v>
      </c>
      <c r="U300" s="70">
        <v>2</v>
      </c>
      <c r="V300" s="70">
        <v>2019</v>
      </c>
      <c r="W300" s="72">
        <v>0</v>
      </c>
      <c r="X300" s="72">
        <v>0</v>
      </c>
      <c r="Y300" s="69">
        <f t="shared" si="119"/>
        <v>60</v>
      </c>
      <c r="Z300" s="69">
        <f t="shared" si="109"/>
        <v>23</v>
      </c>
      <c r="AA300" s="69">
        <f t="shared" si="110"/>
        <v>37</v>
      </c>
      <c r="AB300" s="69">
        <f t="shared" si="101"/>
        <v>27</v>
      </c>
      <c r="AC300" s="69">
        <f t="shared" si="116"/>
        <v>33</v>
      </c>
      <c r="AD300" s="69">
        <f t="shared" si="120"/>
        <v>1325</v>
      </c>
      <c r="AE300" s="72">
        <v>0</v>
      </c>
      <c r="AF300" s="73">
        <f t="shared" si="102"/>
        <v>0</v>
      </c>
      <c r="AG300" s="73">
        <f t="shared" si="103"/>
        <v>0</v>
      </c>
      <c r="AH300" s="72">
        <f t="shared" si="104"/>
        <v>79500</v>
      </c>
      <c r="AI300" s="74">
        <f t="shared" si="111"/>
        <v>14575</v>
      </c>
      <c r="AJ300" s="90">
        <f t="shared" si="105"/>
        <v>14575</v>
      </c>
      <c r="AK300" s="76">
        <f t="shared" si="106"/>
        <v>64925</v>
      </c>
      <c r="AL300" s="79"/>
      <c r="AM300" s="97">
        <f t="shared" si="121"/>
        <v>15900</v>
      </c>
      <c r="AN300" s="97">
        <f t="shared" si="122"/>
        <v>15900</v>
      </c>
      <c r="AO300" s="97">
        <f t="shared" si="122"/>
        <v>15900</v>
      </c>
      <c r="AP300" s="97">
        <f t="shared" si="122"/>
        <v>15900</v>
      </c>
      <c r="AQ300" s="86">
        <f t="shared" si="117"/>
        <v>1325</v>
      </c>
      <c r="AV300" s="81">
        <f t="shared" si="112"/>
        <v>15900</v>
      </c>
      <c r="AW300" s="75">
        <f t="shared" si="113"/>
        <v>30475</v>
      </c>
      <c r="AX300" s="76">
        <f t="shared" si="114"/>
        <v>49025</v>
      </c>
      <c r="AY300" s="81">
        <f t="shared" si="107"/>
        <v>10600</v>
      </c>
      <c r="AZ300" s="77">
        <f t="shared" si="108"/>
        <v>41075</v>
      </c>
      <c r="BA300" s="76">
        <f t="shared" si="115"/>
        <v>38425</v>
      </c>
    </row>
    <row r="301" spans="1:53" s="86" customFormat="1" x14ac:dyDescent="0.25">
      <c r="A301" s="64">
        <v>2</v>
      </c>
      <c r="B301" s="94" t="s">
        <v>142</v>
      </c>
      <c r="C301" s="91">
        <v>26</v>
      </c>
      <c r="D301" s="91" t="s">
        <v>57</v>
      </c>
      <c r="E301" s="86" t="s">
        <v>227</v>
      </c>
      <c r="F301" s="86" t="s">
        <v>228</v>
      </c>
      <c r="G301" s="91">
        <v>2777</v>
      </c>
      <c r="H301" s="86" t="s">
        <v>60</v>
      </c>
      <c r="I301" s="86" t="s">
        <v>168</v>
      </c>
      <c r="K301" s="92">
        <v>43322</v>
      </c>
      <c r="L301" s="68">
        <v>42398</v>
      </c>
      <c r="M301" s="68">
        <v>45320</v>
      </c>
      <c r="N301" s="68">
        <v>43313</v>
      </c>
      <c r="O301" s="149">
        <v>1</v>
      </c>
      <c r="P301" s="68"/>
      <c r="Q301" s="68" t="s">
        <v>270</v>
      </c>
      <c r="R301" s="69">
        <f t="shared" si="118"/>
        <v>0</v>
      </c>
      <c r="S301" s="86">
        <v>60</v>
      </c>
      <c r="T301" s="93">
        <v>79500</v>
      </c>
      <c r="U301" s="70">
        <v>2</v>
      </c>
      <c r="V301" s="70">
        <v>2019</v>
      </c>
      <c r="W301" s="72">
        <v>0</v>
      </c>
      <c r="X301" s="72">
        <v>0</v>
      </c>
      <c r="Y301" s="69">
        <f t="shared" si="119"/>
        <v>60</v>
      </c>
      <c r="Z301" s="69">
        <f t="shared" si="109"/>
        <v>23</v>
      </c>
      <c r="AA301" s="69">
        <f t="shared" si="110"/>
        <v>37</v>
      </c>
      <c r="AB301" s="69">
        <f t="shared" si="101"/>
        <v>27</v>
      </c>
      <c r="AC301" s="69">
        <f t="shared" si="116"/>
        <v>33</v>
      </c>
      <c r="AD301" s="69">
        <f t="shared" si="120"/>
        <v>1325</v>
      </c>
      <c r="AE301" s="72">
        <v>0</v>
      </c>
      <c r="AF301" s="73">
        <f t="shared" si="102"/>
        <v>0</v>
      </c>
      <c r="AG301" s="73">
        <f t="shared" si="103"/>
        <v>0</v>
      </c>
      <c r="AH301" s="72">
        <f t="shared" si="104"/>
        <v>79500</v>
      </c>
      <c r="AI301" s="74">
        <f t="shared" si="111"/>
        <v>14575</v>
      </c>
      <c r="AJ301" s="90">
        <f t="shared" si="105"/>
        <v>14575</v>
      </c>
      <c r="AK301" s="76">
        <f t="shared" si="106"/>
        <v>64925</v>
      </c>
      <c r="AL301" s="79"/>
      <c r="AM301" s="97">
        <f t="shared" si="121"/>
        <v>15900</v>
      </c>
      <c r="AN301" s="97">
        <f t="shared" si="122"/>
        <v>15900</v>
      </c>
      <c r="AO301" s="97">
        <f t="shared" si="122"/>
        <v>15900</v>
      </c>
      <c r="AP301" s="97">
        <f t="shared" si="122"/>
        <v>15900</v>
      </c>
      <c r="AQ301" s="86">
        <f t="shared" si="117"/>
        <v>1325</v>
      </c>
      <c r="AV301" s="81">
        <f t="shared" si="112"/>
        <v>15900</v>
      </c>
      <c r="AW301" s="75">
        <f t="shared" si="113"/>
        <v>30475</v>
      </c>
      <c r="AX301" s="76">
        <f t="shared" si="114"/>
        <v>49025</v>
      </c>
      <c r="AY301" s="81">
        <f t="shared" si="107"/>
        <v>10600</v>
      </c>
      <c r="AZ301" s="77">
        <f t="shared" si="108"/>
        <v>41075</v>
      </c>
      <c r="BA301" s="76">
        <f t="shared" si="115"/>
        <v>38425</v>
      </c>
    </row>
    <row r="302" spans="1:53" s="86" customFormat="1" x14ac:dyDescent="0.25">
      <c r="A302" s="64">
        <v>2</v>
      </c>
      <c r="B302" s="94" t="s">
        <v>142</v>
      </c>
      <c r="C302" s="91">
        <v>26</v>
      </c>
      <c r="D302" s="91" t="s">
        <v>57</v>
      </c>
      <c r="E302" s="86" t="s">
        <v>227</v>
      </c>
      <c r="F302" s="86" t="s">
        <v>228</v>
      </c>
      <c r="G302" s="91">
        <v>2777</v>
      </c>
      <c r="H302" s="86" t="s">
        <v>60</v>
      </c>
      <c r="I302" s="86" t="s">
        <v>168</v>
      </c>
      <c r="K302" s="92">
        <v>43322</v>
      </c>
      <c r="L302" s="68">
        <v>42398</v>
      </c>
      <c r="M302" s="68">
        <v>45320</v>
      </c>
      <c r="N302" s="68">
        <v>43313</v>
      </c>
      <c r="O302" s="149">
        <v>1</v>
      </c>
      <c r="P302" s="68"/>
      <c r="Q302" s="68" t="s">
        <v>270</v>
      </c>
      <c r="R302" s="69">
        <f t="shared" si="118"/>
        <v>0</v>
      </c>
      <c r="S302" s="86">
        <v>60</v>
      </c>
      <c r="T302" s="93">
        <v>79500</v>
      </c>
      <c r="U302" s="70">
        <v>2</v>
      </c>
      <c r="V302" s="70">
        <v>2019</v>
      </c>
      <c r="W302" s="72">
        <v>0</v>
      </c>
      <c r="X302" s="72">
        <v>0</v>
      </c>
      <c r="Y302" s="69">
        <f t="shared" si="119"/>
        <v>60</v>
      </c>
      <c r="Z302" s="69">
        <f t="shared" si="109"/>
        <v>23</v>
      </c>
      <c r="AA302" s="69">
        <f t="shared" si="110"/>
        <v>37</v>
      </c>
      <c r="AB302" s="69">
        <f t="shared" si="101"/>
        <v>27</v>
      </c>
      <c r="AC302" s="69">
        <f t="shared" si="116"/>
        <v>33</v>
      </c>
      <c r="AD302" s="69">
        <f t="shared" si="120"/>
        <v>1325</v>
      </c>
      <c r="AE302" s="72">
        <v>0</v>
      </c>
      <c r="AF302" s="73">
        <f t="shared" si="102"/>
        <v>0</v>
      </c>
      <c r="AG302" s="73">
        <f t="shared" si="103"/>
        <v>0</v>
      </c>
      <c r="AH302" s="72">
        <f t="shared" si="104"/>
        <v>79500</v>
      </c>
      <c r="AI302" s="74">
        <f t="shared" si="111"/>
        <v>14575</v>
      </c>
      <c r="AJ302" s="90">
        <f t="shared" si="105"/>
        <v>14575</v>
      </c>
      <c r="AK302" s="76">
        <f t="shared" si="106"/>
        <v>64925</v>
      </c>
      <c r="AL302" s="79"/>
      <c r="AM302" s="97">
        <f t="shared" si="121"/>
        <v>15900</v>
      </c>
      <c r="AN302" s="97">
        <f t="shared" si="122"/>
        <v>15900</v>
      </c>
      <c r="AO302" s="97">
        <f t="shared" si="122"/>
        <v>15900</v>
      </c>
      <c r="AP302" s="97">
        <f t="shared" si="122"/>
        <v>15900</v>
      </c>
      <c r="AQ302" s="86">
        <f t="shared" si="117"/>
        <v>1325</v>
      </c>
      <c r="AV302" s="81">
        <f t="shared" si="112"/>
        <v>15900</v>
      </c>
      <c r="AW302" s="75">
        <f t="shared" si="113"/>
        <v>30475</v>
      </c>
      <c r="AX302" s="76">
        <f t="shared" si="114"/>
        <v>49025</v>
      </c>
      <c r="AY302" s="81">
        <f t="shared" si="107"/>
        <v>10600</v>
      </c>
      <c r="AZ302" s="77">
        <f t="shared" si="108"/>
        <v>41075</v>
      </c>
      <c r="BA302" s="76">
        <f t="shared" si="115"/>
        <v>38425</v>
      </c>
    </row>
    <row r="303" spans="1:53" s="86" customFormat="1" x14ac:dyDescent="0.25">
      <c r="A303" s="64">
        <v>2</v>
      </c>
      <c r="B303" s="94" t="s">
        <v>142</v>
      </c>
      <c r="C303" s="91">
        <v>26</v>
      </c>
      <c r="D303" s="91" t="s">
        <v>57</v>
      </c>
      <c r="E303" s="86" t="s">
        <v>227</v>
      </c>
      <c r="F303" s="86" t="s">
        <v>228</v>
      </c>
      <c r="G303" s="91">
        <v>2777</v>
      </c>
      <c r="H303" s="86" t="s">
        <v>60</v>
      </c>
      <c r="I303" s="86" t="s">
        <v>168</v>
      </c>
      <c r="K303" s="92">
        <v>43322</v>
      </c>
      <c r="L303" s="68">
        <v>42398</v>
      </c>
      <c r="M303" s="68">
        <v>45320</v>
      </c>
      <c r="N303" s="68">
        <v>43313</v>
      </c>
      <c r="O303" s="149">
        <v>1</v>
      </c>
      <c r="P303" s="68"/>
      <c r="Q303" s="68" t="s">
        <v>270</v>
      </c>
      <c r="R303" s="69">
        <f t="shared" si="118"/>
        <v>0</v>
      </c>
      <c r="S303" s="86">
        <v>60</v>
      </c>
      <c r="T303" s="93">
        <v>79500</v>
      </c>
      <c r="U303" s="70">
        <v>2</v>
      </c>
      <c r="V303" s="70">
        <v>2019</v>
      </c>
      <c r="W303" s="72">
        <v>0</v>
      </c>
      <c r="X303" s="72">
        <v>0</v>
      </c>
      <c r="Y303" s="69">
        <f t="shared" si="119"/>
        <v>60</v>
      </c>
      <c r="Z303" s="69">
        <f t="shared" si="109"/>
        <v>23</v>
      </c>
      <c r="AA303" s="69">
        <f t="shared" si="110"/>
        <v>37</v>
      </c>
      <c r="AB303" s="69">
        <f t="shared" si="101"/>
        <v>27</v>
      </c>
      <c r="AC303" s="69">
        <f t="shared" si="116"/>
        <v>33</v>
      </c>
      <c r="AD303" s="69">
        <f t="shared" si="120"/>
        <v>1325</v>
      </c>
      <c r="AE303" s="72">
        <v>0</v>
      </c>
      <c r="AF303" s="73">
        <f t="shared" si="102"/>
        <v>0</v>
      </c>
      <c r="AG303" s="73">
        <f t="shared" si="103"/>
        <v>0</v>
      </c>
      <c r="AH303" s="72">
        <f t="shared" si="104"/>
        <v>79500</v>
      </c>
      <c r="AI303" s="74">
        <f t="shared" si="111"/>
        <v>14575</v>
      </c>
      <c r="AJ303" s="90">
        <f t="shared" si="105"/>
        <v>14575</v>
      </c>
      <c r="AK303" s="76">
        <f t="shared" si="106"/>
        <v>64925</v>
      </c>
      <c r="AL303" s="79"/>
      <c r="AM303" s="97">
        <f t="shared" si="121"/>
        <v>15900</v>
      </c>
      <c r="AN303" s="97">
        <f t="shared" si="122"/>
        <v>15900</v>
      </c>
      <c r="AO303" s="97">
        <f t="shared" si="122"/>
        <v>15900</v>
      </c>
      <c r="AP303" s="97">
        <f t="shared" si="122"/>
        <v>15900</v>
      </c>
      <c r="AQ303" s="86">
        <f t="shared" si="117"/>
        <v>1325</v>
      </c>
      <c r="AV303" s="81">
        <f t="shared" si="112"/>
        <v>15900</v>
      </c>
      <c r="AW303" s="75">
        <f t="shared" si="113"/>
        <v>30475</v>
      </c>
      <c r="AX303" s="76">
        <f t="shared" si="114"/>
        <v>49025</v>
      </c>
      <c r="AY303" s="81">
        <f t="shared" si="107"/>
        <v>10600</v>
      </c>
      <c r="AZ303" s="77">
        <f t="shared" si="108"/>
        <v>41075</v>
      </c>
      <c r="BA303" s="76">
        <f t="shared" si="115"/>
        <v>38425</v>
      </c>
    </row>
    <row r="304" spans="1:53" s="86" customFormat="1" x14ac:dyDescent="0.25">
      <c r="A304" s="64">
        <v>2</v>
      </c>
      <c r="B304" s="94" t="s">
        <v>142</v>
      </c>
      <c r="C304" s="91">
        <v>26</v>
      </c>
      <c r="D304" s="91" t="s">
        <v>57</v>
      </c>
      <c r="E304" s="86" t="s">
        <v>227</v>
      </c>
      <c r="F304" s="86" t="s">
        <v>228</v>
      </c>
      <c r="G304" s="91">
        <v>2777</v>
      </c>
      <c r="H304" s="86" t="s">
        <v>60</v>
      </c>
      <c r="I304" s="86" t="s">
        <v>168</v>
      </c>
      <c r="K304" s="92">
        <v>43322</v>
      </c>
      <c r="L304" s="68">
        <v>42398</v>
      </c>
      <c r="M304" s="68">
        <v>45320</v>
      </c>
      <c r="N304" s="68">
        <v>43313</v>
      </c>
      <c r="O304" s="149">
        <v>1</v>
      </c>
      <c r="P304" s="68"/>
      <c r="Q304" s="68" t="s">
        <v>270</v>
      </c>
      <c r="R304" s="69">
        <f t="shared" si="118"/>
        <v>0</v>
      </c>
      <c r="S304" s="86">
        <v>60</v>
      </c>
      <c r="T304" s="93">
        <v>79500</v>
      </c>
      <c r="U304" s="70">
        <v>2</v>
      </c>
      <c r="V304" s="70">
        <v>2019</v>
      </c>
      <c r="W304" s="72">
        <v>0</v>
      </c>
      <c r="X304" s="72">
        <v>0</v>
      </c>
      <c r="Y304" s="69">
        <f t="shared" si="119"/>
        <v>60</v>
      </c>
      <c r="Z304" s="69">
        <f t="shared" si="109"/>
        <v>23</v>
      </c>
      <c r="AA304" s="69">
        <f t="shared" si="110"/>
        <v>37</v>
      </c>
      <c r="AB304" s="69">
        <f>Z304+AB$4</f>
        <v>27</v>
      </c>
      <c r="AC304" s="69">
        <f>+Y304-AB304</f>
        <v>33</v>
      </c>
      <c r="AD304" s="69">
        <f t="shared" si="120"/>
        <v>1325</v>
      </c>
      <c r="AE304" s="72">
        <v>0</v>
      </c>
      <c r="AF304" s="73">
        <f t="shared" si="102"/>
        <v>0</v>
      </c>
      <c r="AG304" s="73">
        <f t="shared" si="103"/>
        <v>0</v>
      </c>
      <c r="AH304" s="72">
        <f t="shared" si="104"/>
        <v>79500</v>
      </c>
      <c r="AI304" s="74">
        <f t="shared" si="111"/>
        <v>14575</v>
      </c>
      <c r="AJ304" s="90">
        <f t="shared" si="105"/>
        <v>14575</v>
      </c>
      <c r="AK304" s="76">
        <f t="shared" si="106"/>
        <v>64925</v>
      </c>
      <c r="AL304" s="79"/>
      <c r="AM304" s="97">
        <f t="shared" si="121"/>
        <v>15900</v>
      </c>
      <c r="AN304" s="97">
        <f t="shared" si="122"/>
        <v>15900</v>
      </c>
      <c r="AO304" s="97">
        <f t="shared" si="122"/>
        <v>15900</v>
      </c>
      <c r="AP304" s="97">
        <f t="shared" si="122"/>
        <v>15900</v>
      </c>
      <c r="AQ304" s="86">
        <f t="shared" si="117"/>
        <v>1325</v>
      </c>
      <c r="AV304" s="81">
        <f t="shared" si="112"/>
        <v>15900</v>
      </c>
      <c r="AW304" s="75">
        <f t="shared" si="113"/>
        <v>30475</v>
      </c>
      <c r="AX304" s="76">
        <f t="shared" si="114"/>
        <v>49025</v>
      </c>
      <c r="AY304" s="81">
        <f t="shared" si="107"/>
        <v>10600</v>
      </c>
      <c r="AZ304" s="77">
        <f t="shared" si="108"/>
        <v>41075</v>
      </c>
      <c r="BA304" s="76">
        <f t="shared" si="115"/>
        <v>38425</v>
      </c>
    </row>
    <row r="305" spans="1:61" s="86" customFormat="1" x14ac:dyDescent="0.25">
      <c r="A305" s="64">
        <v>2</v>
      </c>
      <c r="B305" s="94" t="s">
        <v>142</v>
      </c>
      <c r="C305" s="91">
        <v>26</v>
      </c>
      <c r="D305" s="91" t="s">
        <v>57</v>
      </c>
      <c r="E305" s="86" t="s">
        <v>227</v>
      </c>
      <c r="F305" s="86" t="s">
        <v>228</v>
      </c>
      <c r="G305" s="91">
        <v>2777</v>
      </c>
      <c r="H305" s="86" t="s">
        <v>60</v>
      </c>
      <c r="I305" s="86" t="s">
        <v>168</v>
      </c>
      <c r="K305" s="92">
        <v>43322</v>
      </c>
      <c r="L305" s="68">
        <v>42398</v>
      </c>
      <c r="M305" s="68">
        <v>45320</v>
      </c>
      <c r="N305" s="68">
        <v>43313</v>
      </c>
      <c r="O305" s="149">
        <v>1</v>
      </c>
      <c r="P305" s="68"/>
      <c r="Q305" s="68" t="s">
        <v>270</v>
      </c>
      <c r="R305" s="69">
        <f t="shared" si="118"/>
        <v>0</v>
      </c>
      <c r="S305" s="86">
        <v>60</v>
      </c>
      <c r="T305" s="93">
        <v>79500</v>
      </c>
      <c r="U305" s="70">
        <v>2</v>
      </c>
      <c r="V305" s="70">
        <v>2019</v>
      </c>
      <c r="W305" s="72">
        <v>0</v>
      </c>
      <c r="X305" s="72">
        <v>0</v>
      </c>
      <c r="Y305" s="69">
        <f t="shared" si="119"/>
        <v>60</v>
      </c>
      <c r="Z305" s="69">
        <f t="shared" si="109"/>
        <v>23</v>
      </c>
      <c r="AA305" s="69">
        <f t="shared" si="110"/>
        <v>37</v>
      </c>
      <c r="AB305" s="69">
        <f t="shared" si="101"/>
        <v>27</v>
      </c>
      <c r="AC305" s="69">
        <f t="shared" si="116"/>
        <v>33</v>
      </c>
      <c r="AD305" s="69">
        <f t="shared" si="120"/>
        <v>1325</v>
      </c>
      <c r="AE305" s="72">
        <v>0</v>
      </c>
      <c r="AF305" s="73">
        <f t="shared" si="102"/>
        <v>0</v>
      </c>
      <c r="AG305" s="73">
        <f t="shared" si="103"/>
        <v>0</v>
      </c>
      <c r="AH305" s="72">
        <f t="shared" si="104"/>
        <v>79500</v>
      </c>
      <c r="AI305" s="74">
        <f t="shared" si="111"/>
        <v>14575</v>
      </c>
      <c r="AJ305" s="90">
        <f t="shared" si="105"/>
        <v>14575</v>
      </c>
      <c r="AK305" s="76">
        <f t="shared" si="106"/>
        <v>64925</v>
      </c>
      <c r="AL305" s="79"/>
      <c r="AM305" s="97">
        <f t="shared" si="121"/>
        <v>15900</v>
      </c>
      <c r="AN305" s="97">
        <f t="shared" si="122"/>
        <v>15900</v>
      </c>
      <c r="AO305" s="97">
        <f t="shared" si="122"/>
        <v>15900</v>
      </c>
      <c r="AP305" s="97">
        <f t="shared" si="122"/>
        <v>15900</v>
      </c>
      <c r="AQ305" s="86">
        <f t="shared" si="117"/>
        <v>1325</v>
      </c>
      <c r="AV305" s="81">
        <f t="shared" si="112"/>
        <v>15900</v>
      </c>
      <c r="AW305" s="75">
        <f t="shared" si="113"/>
        <v>30475</v>
      </c>
      <c r="AX305" s="76">
        <f t="shared" si="114"/>
        <v>49025</v>
      </c>
      <c r="AY305" s="81">
        <f t="shared" si="107"/>
        <v>10600</v>
      </c>
      <c r="AZ305" s="77">
        <f t="shared" si="108"/>
        <v>41075</v>
      </c>
      <c r="BA305" s="76">
        <f t="shared" si="115"/>
        <v>38425</v>
      </c>
    </row>
    <row r="306" spans="1:61" s="86" customFormat="1" x14ac:dyDescent="0.25">
      <c r="A306" s="64">
        <v>2</v>
      </c>
      <c r="B306" s="94" t="s">
        <v>142</v>
      </c>
      <c r="C306" s="91">
        <v>26</v>
      </c>
      <c r="D306" s="91" t="s">
        <v>57</v>
      </c>
      <c r="E306" s="86" t="s">
        <v>227</v>
      </c>
      <c r="F306" s="86" t="s">
        <v>228</v>
      </c>
      <c r="G306" s="91">
        <v>2777</v>
      </c>
      <c r="H306" s="86" t="s">
        <v>60</v>
      </c>
      <c r="I306" s="86" t="s">
        <v>168</v>
      </c>
      <c r="K306" s="92">
        <v>43322</v>
      </c>
      <c r="L306" s="68">
        <v>42398</v>
      </c>
      <c r="M306" s="68">
        <v>45320</v>
      </c>
      <c r="N306" s="68">
        <v>43313</v>
      </c>
      <c r="O306" s="149">
        <v>1</v>
      </c>
      <c r="P306" s="68"/>
      <c r="Q306" s="68" t="s">
        <v>270</v>
      </c>
      <c r="R306" s="69">
        <f t="shared" si="118"/>
        <v>0</v>
      </c>
      <c r="S306" s="86">
        <v>60</v>
      </c>
      <c r="T306" s="93">
        <v>79500</v>
      </c>
      <c r="U306" s="70">
        <v>2</v>
      </c>
      <c r="V306" s="70">
        <v>2019</v>
      </c>
      <c r="W306" s="72">
        <v>0</v>
      </c>
      <c r="X306" s="72">
        <v>0</v>
      </c>
      <c r="Y306" s="69">
        <f t="shared" si="119"/>
        <v>60</v>
      </c>
      <c r="Z306" s="69">
        <f t="shared" si="109"/>
        <v>23</v>
      </c>
      <c r="AA306" s="69">
        <f t="shared" si="110"/>
        <v>37</v>
      </c>
      <c r="AB306" s="69">
        <f t="shared" si="101"/>
        <v>27</v>
      </c>
      <c r="AC306" s="69">
        <f t="shared" si="116"/>
        <v>33</v>
      </c>
      <c r="AD306" s="69">
        <f t="shared" si="120"/>
        <v>1325</v>
      </c>
      <c r="AE306" s="72">
        <v>0</v>
      </c>
      <c r="AF306" s="73">
        <f t="shared" si="102"/>
        <v>0</v>
      </c>
      <c r="AG306" s="73">
        <f t="shared" si="103"/>
        <v>0</v>
      </c>
      <c r="AH306" s="72">
        <f t="shared" si="104"/>
        <v>79500</v>
      </c>
      <c r="AI306" s="74">
        <f t="shared" si="111"/>
        <v>14575</v>
      </c>
      <c r="AJ306" s="90">
        <f t="shared" si="105"/>
        <v>14575</v>
      </c>
      <c r="AK306" s="76">
        <f t="shared" si="106"/>
        <v>64925</v>
      </c>
      <c r="AL306" s="79"/>
      <c r="AM306" s="97">
        <f t="shared" si="121"/>
        <v>15900</v>
      </c>
      <c r="AN306" s="97">
        <f t="shared" si="122"/>
        <v>15900</v>
      </c>
      <c r="AO306" s="97">
        <f t="shared" si="122"/>
        <v>15900</v>
      </c>
      <c r="AP306" s="97">
        <f t="shared" si="122"/>
        <v>15900</v>
      </c>
      <c r="AQ306" s="86">
        <f t="shared" si="117"/>
        <v>1325</v>
      </c>
      <c r="AV306" s="81">
        <f t="shared" si="112"/>
        <v>15900</v>
      </c>
      <c r="AW306" s="75">
        <f t="shared" si="113"/>
        <v>30475</v>
      </c>
      <c r="AX306" s="76">
        <f t="shared" si="114"/>
        <v>49025</v>
      </c>
      <c r="AY306" s="81">
        <f t="shared" si="107"/>
        <v>10600</v>
      </c>
      <c r="AZ306" s="77">
        <f t="shared" si="108"/>
        <v>41075</v>
      </c>
      <c r="BA306" s="76">
        <f t="shared" si="115"/>
        <v>38425</v>
      </c>
    </row>
    <row r="307" spans="1:61" s="86" customFormat="1" x14ac:dyDescent="0.25">
      <c r="A307" s="64">
        <v>2</v>
      </c>
      <c r="B307" s="94" t="s">
        <v>142</v>
      </c>
      <c r="C307" s="91">
        <v>26</v>
      </c>
      <c r="D307" s="91" t="s">
        <v>57</v>
      </c>
      <c r="E307" s="86" t="s">
        <v>227</v>
      </c>
      <c r="F307" s="86" t="s">
        <v>228</v>
      </c>
      <c r="G307" s="91">
        <v>2777</v>
      </c>
      <c r="H307" s="86" t="s">
        <v>60</v>
      </c>
      <c r="I307" s="86" t="s">
        <v>168</v>
      </c>
      <c r="K307" s="92">
        <v>43322</v>
      </c>
      <c r="L307" s="68">
        <v>42398</v>
      </c>
      <c r="M307" s="68">
        <v>45320</v>
      </c>
      <c r="N307" s="68">
        <v>43313</v>
      </c>
      <c r="O307" s="149">
        <v>1</v>
      </c>
      <c r="P307" s="68"/>
      <c r="Q307" s="68" t="s">
        <v>270</v>
      </c>
      <c r="R307" s="69">
        <f t="shared" si="118"/>
        <v>0</v>
      </c>
      <c r="S307" s="86">
        <v>60</v>
      </c>
      <c r="T307" s="93">
        <v>79500</v>
      </c>
      <c r="U307" s="70">
        <v>2</v>
      </c>
      <c r="V307" s="70">
        <v>2019</v>
      </c>
      <c r="W307" s="72">
        <v>0</v>
      </c>
      <c r="X307" s="72">
        <v>0</v>
      </c>
      <c r="Y307" s="69">
        <f t="shared" si="119"/>
        <v>60</v>
      </c>
      <c r="Z307" s="69">
        <f t="shared" si="109"/>
        <v>23</v>
      </c>
      <c r="AA307" s="69">
        <f t="shared" si="110"/>
        <v>37</v>
      </c>
      <c r="AB307" s="69">
        <f t="shared" si="101"/>
        <v>27</v>
      </c>
      <c r="AC307" s="69">
        <f t="shared" si="116"/>
        <v>33</v>
      </c>
      <c r="AD307" s="69">
        <f t="shared" si="120"/>
        <v>1325</v>
      </c>
      <c r="AE307" s="72">
        <v>0</v>
      </c>
      <c r="AF307" s="73">
        <f t="shared" si="102"/>
        <v>0</v>
      </c>
      <c r="AG307" s="73">
        <f t="shared" si="103"/>
        <v>0</v>
      </c>
      <c r="AH307" s="72">
        <f t="shared" si="104"/>
        <v>79500</v>
      </c>
      <c r="AI307" s="74">
        <f t="shared" si="111"/>
        <v>14575</v>
      </c>
      <c r="AJ307" s="90">
        <f t="shared" si="105"/>
        <v>14575</v>
      </c>
      <c r="AK307" s="76">
        <f t="shared" si="106"/>
        <v>64925</v>
      </c>
      <c r="AL307" s="79"/>
      <c r="AM307" s="97">
        <f t="shared" si="121"/>
        <v>15900</v>
      </c>
      <c r="AN307" s="97">
        <f t="shared" si="122"/>
        <v>15900</v>
      </c>
      <c r="AO307" s="97">
        <f t="shared" si="122"/>
        <v>15900</v>
      </c>
      <c r="AP307" s="97">
        <f t="shared" si="122"/>
        <v>15900</v>
      </c>
      <c r="AQ307" s="86">
        <f t="shared" si="117"/>
        <v>1325</v>
      </c>
      <c r="AV307" s="81">
        <f t="shared" si="112"/>
        <v>15900</v>
      </c>
      <c r="AW307" s="75">
        <f t="shared" si="113"/>
        <v>30475</v>
      </c>
      <c r="AX307" s="76">
        <f t="shared" si="114"/>
        <v>49025</v>
      </c>
      <c r="AY307" s="81">
        <f t="shared" si="107"/>
        <v>10600</v>
      </c>
      <c r="AZ307" s="77">
        <f t="shared" si="108"/>
        <v>41075</v>
      </c>
      <c r="BA307" s="76">
        <f t="shared" si="115"/>
        <v>38425</v>
      </c>
    </row>
    <row r="308" spans="1:61" s="86" customFormat="1" x14ac:dyDescent="0.25">
      <c r="A308" s="64">
        <v>2</v>
      </c>
      <c r="B308" s="94" t="s">
        <v>142</v>
      </c>
      <c r="C308" s="91">
        <v>26</v>
      </c>
      <c r="D308" s="91" t="s">
        <v>57</v>
      </c>
      <c r="E308" s="86" t="s">
        <v>227</v>
      </c>
      <c r="F308" s="86" t="s">
        <v>228</v>
      </c>
      <c r="G308" s="91">
        <v>2777</v>
      </c>
      <c r="H308" s="86" t="s">
        <v>60</v>
      </c>
      <c r="I308" s="86" t="s">
        <v>168</v>
      </c>
      <c r="K308" s="92">
        <v>43322</v>
      </c>
      <c r="L308" s="68">
        <v>42398</v>
      </c>
      <c r="M308" s="68">
        <v>45320</v>
      </c>
      <c r="N308" s="68">
        <v>43313</v>
      </c>
      <c r="O308" s="149">
        <v>1</v>
      </c>
      <c r="P308" s="68"/>
      <c r="Q308" s="68" t="s">
        <v>270</v>
      </c>
      <c r="R308" s="69">
        <f t="shared" si="118"/>
        <v>0</v>
      </c>
      <c r="S308" s="86">
        <v>60</v>
      </c>
      <c r="T308" s="93">
        <v>79500</v>
      </c>
      <c r="U308" s="70">
        <v>2</v>
      </c>
      <c r="V308" s="70">
        <v>2019</v>
      </c>
      <c r="W308" s="72">
        <v>0</v>
      </c>
      <c r="X308" s="72">
        <v>0</v>
      </c>
      <c r="Y308" s="69">
        <f t="shared" si="119"/>
        <v>60</v>
      </c>
      <c r="Z308" s="69">
        <f t="shared" si="109"/>
        <v>23</v>
      </c>
      <c r="AA308" s="69">
        <f t="shared" si="110"/>
        <v>37</v>
      </c>
      <c r="AB308" s="69">
        <f t="shared" si="101"/>
        <v>27</v>
      </c>
      <c r="AC308" s="69">
        <f t="shared" si="116"/>
        <v>33</v>
      </c>
      <c r="AD308" s="69">
        <f t="shared" si="120"/>
        <v>1325</v>
      </c>
      <c r="AE308" s="72">
        <v>0</v>
      </c>
      <c r="AF308" s="73">
        <f t="shared" si="102"/>
        <v>0</v>
      </c>
      <c r="AG308" s="73">
        <f t="shared" si="103"/>
        <v>0</v>
      </c>
      <c r="AH308" s="72">
        <f t="shared" si="104"/>
        <v>79500</v>
      </c>
      <c r="AI308" s="74">
        <f t="shared" si="111"/>
        <v>14575</v>
      </c>
      <c r="AJ308" s="90">
        <f t="shared" si="105"/>
        <v>14575</v>
      </c>
      <c r="AK308" s="76">
        <f t="shared" si="106"/>
        <v>64925</v>
      </c>
      <c r="AL308" s="79"/>
      <c r="AM308" s="97">
        <f t="shared" si="121"/>
        <v>15900</v>
      </c>
      <c r="AN308" s="97">
        <f t="shared" si="122"/>
        <v>15900</v>
      </c>
      <c r="AO308" s="97">
        <f t="shared" si="122"/>
        <v>15900</v>
      </c>
      <c r="AP308" s="97">
        <f t="shared" si="122"/>
        <v>15900</v>
      </c>
      <c r="AQ308" s="86">
        <f t="shared" si="117"/>
        <v>1325</v>
      </c>
      <c r="AV308" s="81">
        <f t="shared" si="112"/>
        <v>15900</v>
      </c>
      <c r="AW308" s="75">
        <f t="shared" si="113"/>
        <v>30475</v>
      </c>
      <c r="AX308" s="76">
        <f t="shared" si="114"/>
        <v>49025</v>
      </c>
      <c r="AY308" s="81">
        <f t="shared" si="107"/>
        <v>10600</v>
      </c>
      <c r="AZ308" s="77">
        <f t="shared" si="108"/>
        <v>41075</v>
      </c>
      <c r="BA308" s="76">
        <f t="shared" si="115"/>
        <v>38425</v>
      </c>
    </row>
    <row r="309" spans="1:61" s="105" customFormat="1" ht="12.75" customHeight="1" x14ac:dyDescent="0.25">
      <c r="A309" s="64">
        <v>2</v>
      </c>
      <c r="B309" s="94" t="s">
        <v>142</v>
      </c>
      <c r="C309" s="102">
        <v>108</v>
      </c>
      <c r="D309" s="101" t="s">
        <v>57</v>
      </c>
      <c r="E309" s="101" t="s">
        <v>229</v>
      </c>
      <c r="F309" s="101" t="s">
        <v>230</v>
      </c>
      <c r="G309" s="102">
        <v>1457</v>
      </c>
      <c r="H309" s="103" t="s">
        <v>60</v>
      </c>
      <c r="I309" s="104"/>
      <c r="J309" s="101"/>
      <c r="K309" s="103">
        <v>43528</v>
      </c>
      <c r="L309" s="68">
        <v>42398</v>
      </c>
      <c r="M309" s="68">
        <v>45320</v>
      </c>
      <c r="N309" s="68">
        <v>43313</v>
      </c>
      <c r="O309" s="149">
        <v>1</v>
      </c>
      <c r="P309" s="68"/>
      <c r="Q309" s="68" t="s">
        <v>270</v>
      </c>
      <c r="R309" s="69">
        <f t="shared" si="118"/>
        <v>0</v>
      </c>
      <c r="S309" s="86">
        <v>36</v>
      </c>
      <c r="T309" s="104">
        <v>151493</v>
      </c>
      <c r="U309" s="105">
        <f t="shared" ref="U309:U324" si="123">+MONTH(K309)</f>
        <v>3</v>
      </c>
      <c r="V309" s="105">
        <f t="shared" ref="V309:V324" si="124">+YEAR(K309)</f>
        <v>2019</v>
      </c>
      <c r="W309" s="72">
        <v>0</v>
      </c>
      <c r="X309" s="72">
        <f>+([2]SVTT!$D$4-V309)*12+[2]SVTT!$C$4-U309+1</f>
        <v>10</v>
      </c>
      <c r="Y309" s="69">
        <f t="shared" si="119"/>
        <v>26</v>
      </c>
      <c r="Z309" s="69">
        <f>10+12</f>
        <v>22</v>
      </c>
      <c r="AA309" s="69">
        <f>+Y309-Z309</f>
        <v>4</v>
      </c>
      <c r="AB309" s="69">
        <f t="shared" si="101"/>
        <v>26</v>
      </c>
      <c r="AC309" s="69">
        <f>+S309-AB309</f>
        <v>10</v>
      </c>
      <c r="AD309" s="69">
        <f>+T309/S309</f>
        <v>4208.1388888888887</v>
      </c>
      <c r="AE309" s="72">
        <v>0</v>
      </c>
      <c r="AF309" s="73"/>
      <c r="AG309" s="73"/>
      <c r="AH309" s="72">
        <f t="shared" si="104"/>
        <v>151493</v>
      </c>
      <c r="AI309" s="74">
        <f>+AD309*10</f>
        <v>42081.388888888891</v>
      </c>
      <c r="AJ309" s="106">
        <v>42081.388888888891</v>
      </c>
      <c r="AK309" s="76">
        <f t="shared" si="106"/>
        <v>109411.61111111111</v>
      </c>
      <c r="AL309" s="101"/>
      <c r="AN309" s="101"/>
      <c r="AO309" s="101"/>
      <c r="AP309" s="101"/>
      <c r="AQ309" s="101"/>
      <c r="AR309" s="101"/>
      <c r="AS309" s="101"/>
      <c r="AT309" s="101"/>
      <c r="AU309" s="101"/>
      <c r="AV309" s="81">
        <f t="shared" si="112"/>
        <v>50497.666666666664</v>
      </c>
      <c r="AW309" s="75">
        <f t="shared" si="113"/>
        <v>92579.055555555562</v>
      </c>
      <c r="AX309" s="76">
        <f t="shared" si="114"/>
        <v>58913.944444444438</v>
      </c>
      <c r="AY309" s="81">
        <f t="shared" si="107"/>
        <v>33665.111111111109</v>
      </c>
      <c r="AZ309" s="77">
        <f t="shared" si="108"/>
        <v>126244.16666666667</v>
      </c>
      <c r="BA309" s="76">
        <f t="shared" si="115"/>
        <v>25248.833333333328</v>
      </c>
      <c r="BB309" s="101"/>
      <c r="BC309" s="101"/>
      <c r="BD309" s="101"/>
      <c r="BE309" s="101"/>
      <c r="BF309" s="101"/>
      <c r="BG309" s="101"/>
      <c r="BH309" s="101"/>
      <c r="BI309" s="101"/>
    </row>
    <row r="310" spans="1:61" s="105" customFormat="1" ht="12" customHeight="1" x14ac:dyDescent="0.25">
      <c r="A310" s="64">
        <v>2</v>
      </c>
      <c r="B310" s="94" t="s">
        <v>142</v>
      </c>
      <c r="C310" s="102">
        <v>109</v>
      </c>
      <c r="D310" s="101" t="s">
        <v>57</v>
      </c>
      <c r="E310" s="101" t="s">
        <v>231</v>
      </c>
      <c r="F310" s="101" t="s">
        <v>232</v>
      </c>
      <c r="G310" s="102" t="s">
        <v>233</v>
      </c>
      <c r="H310" s="101" t="s">
        <v>60</v>
      </c>
      <c r="I310" s="107"/>
      <c r="J310" s="108"/>
      <c r="K310" s="103">
        <v>43760</v>
      </c>
      <c r="L310" s="68">
        <v>42398</v>
      </c>
      <c r="M310" s="68">
        <v>45320</v>
      </c>
      <c r="N310" s="68">
        <v>43313</v>
      </c>
      <c r="O310" s="149">
        <v>1</v>
      </c>
      <c r="P310" s="68"/>
      <c r="Q310" s="68" t="s">
        <v>270</v>
      </c>
      <c r="R310" s="69">
        <f t="shared" si="118"/>
        <v>0</v>
      </c>
      <c r="S310" s="86">
        <v>36</v>
      </c>
      <c r="T310" s="104">
        <v>390985</v>
      </c>
      <c r="U310" s="105">
        <f t="shared" si="123"/>
        <v>10</v>
      </c>
      <c r="V310" s="105">
        <f t="shared" si="124"/>
        <v>2019</v>
      </c>
      <c r="W310" s="72">
        <v>0</v>
      </c>
      <c r="X310" s="72">
        <f>+([2]SVTT!$D$4-V310)*12+[2]SVTT!$C$4-U310+1</f>
        <v>3</v>
      </c>
      <c r="Y310" s="69">
        <f t="shared" si="119"/>
        <v>33</v>
      </c>
      <c r="Z310" s="69">
        <f>3+12</f>
        <v>15</v>
      </c>
      <c r="AA310" s="69">
        <f t="shared" ref="AA310:AA324" si="125">+S310-Z310</f>
        <v>21</v>
      </c>
      <c r="AB310" s="69">
        <f t="shared" si="101"/>
        <v>19</v>
      </c>
      <c r="AC310" s="69">
        <f>+S310-AB310</f>
        <v>17</v>
      </c>
      <c r="AD310" s="69">
        <f t="shared" ref="AD310:AD324" si="126">+T310/S310</f>
        <v>10860.694444444445</v>
      </c>
      <c r="AE310" s="72">
        <v>0</v>
      </c>
      <c r="AF310" s="73"/>
      <c r="AG310" s="73"/>
      <c r="AH310" s="72">
        <f t="shared" si="104"/>
        <v>390985</v>
      </c>
      <c r="AI310" s="74">
        <f>+AD310*3</f>
        <v>32582.083333333336</v>
      </c>
      <c r="AJ310" s="106">
        <v>32582.083333333336</v>
      </c>
      <c r="AK310" s="76">
        <f t="shared" si="106"/>
        <v>358402.91666666669</v>
      </c>
      <c r="AL310" s="109"/>
      <c r="AN310" s="101"/>
      <c r="AO310" s="101"/>
      <c r="AP310" s="101"/>
      <c r="AQ310" s="101"/>
      <c r="AR310" s="101"/>
      <c r="AS310" s="101"/>
      <c r="AT310" s="101"/>
      <c r="AU310" s="101"/>
      <c r="AV310" s="81">
        <f t="shared" si="112"/>
        <v>130328.33333333334</v>
      </c>
      <c r="AW310" s="75">
        <f t="shared" si="113"/>
        <v>162910.41666666669</v>
      </c>
      <c r="AX310" s="76">
        <f t="shared" si="114"/>
        <v>228074.58333333331</v>
      </c>
      <c r="AY310" s="81">
        <f t="shared" si="107"/>
        <v>86885.555555555562</v>
      </c>
      <c r="AZ310" s="77">
        <f t="shared" si="108"/>
        <v>249795.97222222225</v>
      </c>
      <c r="BA310" s="76">
        <f t="shared" si="115"/>
        <v>141189.02777777775</v>
      </c>
      <c r="BB310" s="101"/>
      <c r="BC310" s="101"/>
      <c r="BD310" s="101"/>
      <c r="BE310" s="101"/>
      <c r="BF310" s="101"/>
      <c r="BG310" s="101"/>
      <c r="BH310" s="101"/>
      <c r="BI310" s="101"/>
    </row>
    <row r="311" spans="1:61" s="105" customFormat="1" ht="12.75" customHeight="1" x14ac:dyDescent="0.25">
      <c r="A311" s="64">
        <v>2</v>
      </c>
      <c r="B311" s="94" t="s">
        <v>142</v>
      </c>
      <c r="C311" s="102">
        <v>110</v>
      </c>
      <c r="D311" s="101" t="s">
        <v>57</v>
      </c>
      <c r="E311" s="111" t="s">
        <v>234</v>
      </c>
      <c r="F311" s="101" t="s">
        <v>235</v>
      </c>
      <c r="G311" s="112">
        <v>1257233</v>
      </c>
      <c r="H311" s="101" t="s">
        <v>60</v>
      </c>
      <c r="I311" s="110"/>
      <c r="J311" s="110"/>
      <c r="K311" s="113">
        <v>43747</v>
      </c>
      <c r="L311" s="68">
        <v>42398</v>
      </c>
      <c r="M311" s="68">
        <v>45320</v>
      </c>
      <c r="N311" s="68">
        <v>43313</v>
      </c>
      <c r="O311" s="149">
        <v>1</v>
      </c>
      <c r="P311" s="68"/>
      <c r="Q311" s="68" t="s">
        <v>270</v>
      </c>
      <c r="R311" s="69">
        <f t="shared" si="118"/>
        <v>0</v>
      </c>
      <c r="S311" s="86">
        <v>36</v>
      </c>
      <c r="T311" s="114">
        <v>573630</v>
      </c>
      <c r="U311" s="105">
        <f t="shared" si="123"/>
        <v>10</v>
      </c>
      <c r="V311" s="105">
        <f t="shared" si="124"/>
        <v>2019</v>
      </c>
      <c r="W311" s="72">
        <v>0</v>
      </c>
      <c r="X311" s="72">
        <f>+([2]SVTT!$D$4-V311)*12+[2]SVTT!$C$4-U311+1</f>
        <v>3</v>
      </c>
      <c r="Y311" s="69">
        <f t="shared" si="119"/>
        <v>33</v>
      </c>
      <c r="Z311" s="69">
        <f t="shared" ref="Z311:Z315" si="127">3+12</f>
        <v>15</v>
      </c>
      <c r="AA311" s="69">
        <f t="shared" si="125"/>
        <v>21</v>
      </c>
      <c r="AB311" s="69">
        <f t="shared" si="101"/>
        <v>19</v>
      </c>
      <c r="AC311" s="69">
        <f t="shared" ref="AC311:AC324" si="128">+S311-AB311</f>
        <v>17</v>
      </c>
      <c r="AD311" s="69">
        <f t="shared" si="126"/>
        <v>15934.166666666666</v>
      </c>
      <c r="AE311" s="72">
        <v>0</v>
      </c>
      <c r="AF311" s="73"/>
      <c r="AG311" s="73"/>
      <c r="AH311" s="72">
        <f t="shared" si="104"/>
        <v>573630</v>
      </c>
      <c r="AI311" s="74">
        <f t="shared" ref="AI311:AI315" si="129">+AD311*3</f>
        <v>47802.5</v>
      </c>
      <c r="AJ311" s="106">
        <v>47802.5</v>
      </c>
      <c r="AK311" s="76">
        <f t="shared" si="106"/>
        <v>525827.5</v>
      </c>
      <c r="AL311" s="110"/>
      <c r="AN311" s="101"/>
      <c r="AO311" s="101"/>
      <c r="AP311" s="110"/>
      <c r="AQ311" s="110"/>
      <c r="AR311" s="110"/>
      <c r="AS311" s="110"/>
      <c r="AT311" s="110"/>
      <c r="AU311" s="110"/>
      <c r="AV311" s="81">
        <f t="shared" si="112"/>
        <v>191210</v>
      </c>
      <c r="AW311" s="75">
        <f t="shared" si="113"/>
        <v>239012.5</v>
      </c>
      <c r="AX311" s="76">
        <f t="shared" si="114"/>
        <v>334617.5</v>
      </c>
      <c r="AY311" s="81">
        <f t="shared" si="107"/>
        <v>127473.33333333333</v>
      </c>
      <c r="AZ311" s="77">
        <f t="shared" si="108"/>
        <v>366485.83333333331</v>
      </c>
      <c r="BA311" s="76">
        <f t="shared" si="115"/>
        <v>207144.16666666669</v>
      </c>
      <c r="BB311" s="110"/>
      <c r="BC311" s="110"/>
      <c r="BD311" s="110"/>
      <c r="BE311" s="110"/>
      <c r="BF311" s="110"/>
      <c r="BG311" s="110"/>
      <c r="BH311" s="110"/>
      <c r="BI311" s="110"/>
    </row>
    <row r="312" spans="1:61" s="105" customFormat="1" ht="12.75" customHeight="1" x14ac:dyDescent="0.25">
      <c r="A312" s="64">
        <v>2</v>
      </c>
      <c r="B312" s="94" t="s">
        <v>142</v>
      </c>
      <c r="C312" s="102">
        <v>111</v>
      </c>
      <c r="D312" s="101" t="s">
        <v>57</v>
      </c>
      <c r="E312" s="110" t="s">
        <v>236</v>
      </c>
      <c r="F312" s="110" t="s">
        <v>235</v>
      </c>
      <c r="G312" s="112">
        <v>1262566</v>
      </c>
      <c r="H312" s="101" t="s">
        <v>60</v>
      </c>
      <c r="I312" s="110"/>
      <c r="J312" s="110"/>
      <c r="K312" s="113">
        <v>43768</v>
      </c>
      <c r="L312" s="68">
        <v>42398</v>
      </c>
      <c r="M312" s="68">
        <v>45320</v>
      </c>
      <c r="N312" s="68">
        <v>43313</v>
      </c>
      <c r="O312" s="149">
        <v>1</v>
      </c>
      <c r="P312" s="68"/>
      <c r="Q312" s="68" t="s">
        <v>270</v>
      </c>
      <c r="R312" s="69">
        <f t="shared" si="118"/>
        <v>0</v>
      </c>
      <c r="S312" s="86">
        <v>36</v>
      </c>
      <c r="T312" s="114">
        <v>69382</v>
      </c>
      <c r="U312" s="105">
        <f t="shared" si="123"/>
        <v>10</v>
      </c>
      <c r="V312" s="105">
        <f t="shared" si="124"/>
        <v>2019</v>
      </c>
      <c r="W312" s="72">
        <v>0</v>
      </c>
      <c r="X312" s="72">
        <f>+([2]SVTT!$D$4-V312)*12+[2]SVTT!$C$4-U312+1</f>
        <v>3</v>
      </c>
      <c r="Y312" s="69">
        <f t="shared" si="119"/>
        <v>33</v>
      </c>
      <c r="Z312" s="69">
        <f t="shared" si="127"/>
        <v>15</v>
      </c>
      <c r="AA312" s="69">
        <f t="shared" si="125"/>
        <v>21</v>
      </c>
      <c r="AB312" s="69">
        <f t="shared" si="101"/>
        <v>19</v>
      </c>
      <c r="AC312" s="69">
        <f t="shared" si="128"/>
        <v>17</v>
      </c>
      <c r="AD312" s="69">
        <f t="shared" si="126"/>
        <v>1927.2777777777778</v>
      </c>
      <c r="AE312" s="72">
        <v>0</v>
      </c>
      <c r="AF312" s="73"/>
      <c r="AG312" s="73"/>
      <c r="AH312" s="72">
        <f t="shared" si="104"/>
        <v>69382</v>
      </c>
      <c r="AI312" s="74">
        <f t="shared" si="129"/>
        <v>5781.8333333333339</v>
      </c>
      <c r="AJ312" s="106">
        <v>5781.8333333333339</v>
      </c>
      <c r="AK312" s="76">
        <f t="shared" si="106"/>
        <v>63600.166666666664</v>
      </c>
      <c r="AL312" s="110"/>
      <c r="AN312" s="101"/>
      <c r="AO312" s="101"/>
      <c r="AP312" s="110"/>
      <c r="AQ312" s="110"/>
      <c r="AR312" s="110"/>
      <c r="AS312" s="110"/>
      <c r="AT312" s="110"/>
      <c r="AU312" s="110"/>
      <c r="AV312" s="81">
        <f t="shared" si="112"/>
        <v>23127.333333333336</v>
      </c>
      <c r="AW312" s="75">
        <f t="shared" si="113"/>
        <v>28909.166666666672</v>
      </c>
      <c r="AX312" s="76">
        <f t="shared" si="114"/>
        <v>40472.833333333328</v>
      </c>
      <c r="AY312" s="81">
        <f t="shared" si="107"/>
        <v>15418.222222222223</v>
      </c>
      <c r="AZ312" s="77">
        <f t="shared" si="108"/>
        <v>44327.388888888891</v>
      </c>
      <c r="BA312" s="76">
        <f t="shared" si="115"/>
        <v>25054.611111111109</v>
      </c>
      <c r="BB312" s="110"/>
      <c r="BC312" s="110"/>
      <c r="BD312" s="110"/>
      <c r="BE312" s="110"/>
      <c r="BF312" s="110"/>
      <c r="BG312" s="110"/>
      <c r="BH312" s="110"/>
      <c r="BI312" s="110"/>
    </row>
    <row r="313" spans="1:61" s="105" customFormat="1" ht="12.75" customHeight="1" x14ac:dyDescent="0.25">
      <c r="A313" s="64">
        <v>2</v>
      </c>
      <c r="B313" s="94" t="s">
        <v>142</v>
      </c>
      <c r="C313" s="102">
        <v>112</v>
      </c>
      <c r="D313" s="101" t="s">
        <v>57</v>
      </c>
      <c r="E313" s="101" t="s">
        <v>91</v>
      </c>
      <c r="F313" s="101" t="s">
        <v>237</v>
      </c>
      <c r="G313" s="102">
        <v>11006</v>
      </c>
      <c r="H313" s="101" t="s">
        <v>60</v>
      </c>
      <c r="I313" s="101"/>
      <c r="J313" s="101"/>
      <c r="K313" s="103">
        <v>43761</v>
      </c>
      <c r="L313" s="68">
        <v>42398</v>
      </c>
      <c r="M313" s="68">
        <v>45320</v>
      </c>
      <c r="N313" s="68">
        <v>43313</v>
      </c>
      <c r="O313" s="149">
        <v>1</v>
      </c>
      <c r="P313" s="68"/>
      <c r="Q313" s="68" t="s">
        <v>270</v>
      </c>
      <c r="R313" s="69">
        <f t="shared" si="118"/>
        <v>0</v>
      </c>
      <c r="S313" s="86">
        <v>36</v>
      </c>
      <c r="T313" s="104">
        <v>3630</v>
      </c>
      <c r="U313" s="105">
        <f t="shared" si="123"/>
        <v>10</v>
      </c>
      <c r="V313" s="105">
        <f t="shared" si="124"/>
        <v>2019</v>
      </c>
      <c r="W313" s="72">
        <v>0</v>
      </c>
      <c r="X313" s="72">
        <f>+([2]SVTT!$D$4-V313)*12+[2]SVTT!$C$4-U313+1</f>
        <v>3</v>
      </c>
      <c r="Y313" s="69">
        <f t="shared" si="119"/>
        <v>33</v>
      </c>
      <c r="Z313" s="69">
        <f t="shared" si="127"/>
        <v>15</v>
      </c>
      <c r="AA313" s="69">
        <f t="shared" si="125"/>
        <v>21</v>
      </c>
      <c r="AB313" s="69">
        <f t="shared" si="101"/>
        <v>19</v>
      </c>
      <c r="AC313" s="69">
        <f t="shared" si="128"/>
        <v>17</v>
      </c>
      <c r="AD313" s="69">
        <f t="shared" si="126"/>
        <v>100.83333333333333</v>
      </c>
      <c r="AE313" s="72">
        <v>0</v>
      </c>
      <c r="AF313" s="73"/>
      <c r="AG313" s="73"/>
      <c r="AH313" s="72">
        <f t="shared" si="104"/>
        <v>3630</v>
      </c>
      <c r="AI313" s="74">
        <f t="shared" si="129"/>
        <v>302.5</v>
      </c>
      <c r="AJ313" s="106">
        <v>302.5</v>
      </c>
      <c r="AK313" s="76">
        <f t="shared" si="106"/>
        <v>3327.5</v>
      </c>
      <c r="AL313" s="101"/>
      <c r="AN313" s="101"/>
      <c r="AO313" s="101"/>
      <c r="AP313" s="101"/>
      <c r="AQ313" s="101"/>
      <c r="AR313" s="101"/>
      <c r="AS313" s="101"/>
      <c r="AT313" s="101"/>
      <c r="AU313" s="101"/>
      <c r="AV313" s="81">
        <f t="shared" si="112"/>
        <v>1210</v>
      </c>
      <c r="AW313" s="75">
        <f t="shared" si="113"/>
        <v>1512.5</v>
      </c>
      <c r="AX313" s="76">
        <f t="shared" si="114"/>
        <v>2117.5</v>
      </c>
      <c r="AY313" s="81">
        <f t="shared" si="107"/>
        <v>806.66666666666663</v>
      </c>
      <c r="AZ313" s="77">
        <f t="shared" si="108"/>
        <v>2319.1666666666665</v>
      </c>
      <c r="BA313" s="76">
        <f t="shared" si="115"/>
        <v>1310.8333333333335</v>
      </c>
      <c r="BB313" s="101"/>
      <c r="BC313" s="101"/>
      <c r="BD313" s="101"/>
      <c r="BE313" s="101"/>
      <c r="BF313" s="101"/>
      <c r="BG313" s="101"/>
      <c r="BH313" s="101"/>
      <c r="BI313" s="101"/>
    </row>
    <row r="314" spans="1:61" s="105" customFormat="1" ht="12.75" customHeight="1" x14ac:dyDescent="0.25">
      <c r="A314" s="64">
        <v>2</v>
      </c>
      <c r="B314" s="94" t="s">
        <v>142</v>
      </c>
      <c r="C314" s="102">
        <v>112</v>
      </c>
      <c r="D314" s="101" t="s">
        <v>57</v>
      </c>
      <c r="E314" s="101" t="s">
        <v>238</v>
      </c>
      <c r="F314" s="101" t="s">
        <v>237</v>
      </c>
      <c r="G314" s="102">
        <v>11006</v>
      </c>
      <c r="H314" s="101" t="s">
        <v>60</v>
      </c>
      <c r="I314" s="101"/>
      <c r="J314" s="101"/>
      <c r="K314" s="103">
        <v>43761</v>
      </c>
      <c r="L314" s="68">
        <v>42398</v>
      </c>
      <c r="M314" s="68">
        <v>45320</v>
      </c>
      <c r="N314" s="68">
        <v>43313</v>
      </c>
      <c r="O314" s="149">
        <v>1</v>
      </c>
      <c r="P314" s="68"/>
      <c r="Q314" s="68" t="s">
        <v>270</v>
      </c>
      <c r="R314" s="69">
        <f t="shared" si="118"/>
        <v>0</v>
      </c>
      <c r="S314" s="86">
        <v>36</v>
      </c>
      <c r="T314" s="104">
        <v>5083</v>
      </c>
      <c r="U314" s="105">
        <f t="shared" si="123"/>
        <v>10</v>
      </c>
      <c r="V314" s="105">
        <f t="shared" si="124"/>
        <v>2019</v>
      </c>
      <c r="W314" s="72">
        <v>0</v>
      </c>
      <c r="X314" s="72">
        <f>+([2]SVTT!$D$4-V314)*12+[2]SVTT!$C$4-U314+1</f>
        <v>3</v>
      </c>
      <c r="Y314" s="69">
        <f t="shared" si="119"/>
        <v>33</v>
      </c>
      <c r="Z314" s="69">
        <f t="shared" si="127"/>
        <v>15</v>
      </c>
      <c r="AA314" s="69">
        <f t="shared" si="125"/>
        <v>21</v>
      </c>
      <c r="AB314" s="69">
        <f t="shared" si="101"/>
        <v>19</v>
      </c>
      <c r="AC314" s="69">
        <f t="shared" si="128"/>
        <v>17</v>
      </c>
      <c r="AD314" s="69">
        <f t="shared" si="126"/>
        <v>141.19444444444446</v>
      </c>
      <c r="AE314" s="72">
        <v>0</v>
      </c>
      <c r="AF314" s="73"/>
      <c r="AG314" s="73"/>
      <c r="AH314" s="72">
        <f t="shared" si="104"/>
        <v>5083</v>
      </c>
      <c r="AI314" s="74">
        <f t="shared" si="129"/>
        <v>423.58333333333337</v>
      </c>
      <c r="AJ314" s="106">
        <v>423.58333333333337</v>
      </c>
      <c r="AK314" s="76">
        <f t="shared" si="106"/>
        <v>4659.416666666667</v>
      </c>
      <c r="AL314" s="101"/>
      <c r="AN314" s="101"/>
      <c r="AO314" s="101"/>
      <c r="AP314" s="101"/>
      <c r="AQ314" s="101"/>
      <c r="AR314" s="101"/>
      <c r="AS314" s="101"/>
      <c r="AT314" s="101"/>
      <c r="AU314" s="101"/>
      <c r="AV314" s="81">
        <f t="shared" si="112"/>
        <v>1694.3333333333335</v>
      </c>
      <c r="AW314" s="75">
        <f t="shared" si="113"/>
        <v>2117.916666666667</v>
      </c>
      <c r="AX314" s="76">
        <f t="shared" si="114"/>
        <v>2965.083333333333</v>
      </c>
      <c r="AY314" s="81">
        <f t="shared" si="107"/>
        <v>1129.5555555555557</v>
      </c>
      <c r="AZ314" s="77">
        <f t="shared" si="108"/>
        <v>3247.4722222222226</v>
      </c>
      <c r="BA314" s="76">
        <f t="shared" si="115"/>
        <v>1835.5277777777774</v>
      </c>
      <c r="BB314" s="101"/>
      <c r="BC314" s="101"/>
      <c r="BD314" s="101"/>
      <c r="BE314" s="101"/>
      <c r="BF314" s="101"/>
      <c r="BG314" s="101"/>
      <c r="BH314" s="101"/>
      <c r="BI314" s="101"/>
    </row>
    <row r="315" spans="1:61" s="105" customFormat="1" ht="12.75" customHeight="1" x14ac:dyDescent="0.25">
      <c r="A315" s="64">
        <v>2</v>
      </c>
      <c r="B315" s="115" t="s">
        <v>56</v>
      </c>
      <c r="C315" s="102">
        <v>113</v>
      </c>
      <c r="D315" s="101" t="s">
        <v>57</v>
      </c>
      <c r="E315" s="101" t="s">
        <v>239</v>
      </c>
      <c r="F315" s="101" t="s">
        <v>240</v>
      </c>
      <c r="G315" s="102">
        <v>79</v>
      </c>
      <c r="H315" s="101" t="s">
        <v>60</v>
      </c>
      <c r="I315" s="101"/>
      <c r="J315" s="101"/>
      <c r="K315" s="103">
        <v>43749</v>
      </c>
      <c r="L315" s="68">
        <v>42398</v>
      </c>
      <c r="M315" s="68">
        <v>45320</v>
      </c>
      <c r="N315" s="68">
        <v>43313</v>
      </c>
      <c r="O315" s="149">
        <v>1</v>
      </c>
      <c r="P315" s="68"/>
      <c r="Q315" s="68" t="s">
        <v>270</v>
      </c>
      <c r="R315" s="69">
        <f t="shared" si="118"/>
        <v>0</v>
      </c>
      <c r="S315" s="86">
        <v>36</v>
      </c>
      <c r="T315" s="104">
        <v>195000</v>
      </c>
      <c r="U315" s="105">
        <f t="shared" si="123"/>
        <v>10</v>
      </c>
      <c r="V315" s="105">
        <f t="shared" si="124"/>
        <v>2019</v>
      </c>
      <c r="W315" s="72">
        <v>0</v>
      </c>
      <c r="X315" s="72">
        <f>+([2]SVTT!$D$4-V315)*12+[2]SVTT!$C$4-U315+1</f>
        <v>3</v>
      </c>
      <c r="Y315" s="69">
        <f t="shared" si="119"/>
        <v>33</v>
      </c>
      <c r="Z315" s="69">
        <f t="shared" si="127"/>
        <v>15</v>
      </c>
      <c r="AA315" s="69">
        <f t="shared" si="125"/>
        <v>21</v>
      </c>
      <c r="AB315" s="69">
        <f>Z315+AB$4</f>
        <v>19</v>
      </c>
      <c r="AC315" s="69">
        <f t="shared" si="128"/>
        <v>17</v>
      </c>
      <c r="AD315" s="69">
        <f t="shared" si="126"/>
        <v>5416.666666666667</v>
      </c>
      <c r="AE315" s="72">
        <v>0</v>
      </c>
      <c r="AF315" s="73"/>
      <c r="AG315" s="73"/>
      <c r="AH315" s="72">
        <f t="shared" si="104"/>
        <v>195000</v>
      </c>
      <c r="AI315" s="74">
        <f t="shared" si="129"/>
        <v>16250</v>
      </c>
      <c r="AJ315" s="106">
        <v>16250</v>
      </c>
      <c r="AK315" s="76">
        <f t="shared" si="106"/>
        <v>178750</v>
      </c>
      <c r="AL315" s="101"/>
      <c r="AN315" s="101"/>
      <c r="AO315" s="101"/>
      <c r="AP315" s="101"/>
      <c r="AQ315" s="101"/>
      <c r="AR315" s="101"/>
      <c r="AS315" s="101"/>
      <c r="AT315" s="101"/>
      <c r="AU315" s="101"/>
      <c r="AV315" s="81">
        <f t="shared" si="112"/>
        <v>65000</v>
      </c>
      <c r="AW315" s="75">
        <f t="shared" si="113"/>
        <v>81250</v>
      </c>
      <c r="AX315" s="76">
        <f t="shared" si="114"/>
        <v>113750</v>
      </c>
      <c r="AY315" s="81">
        <f t="shared" si="107"/>
        <v>43333.333333333336</v>
      </c>
      <c r="AZ315" s="77">
        <f t="shared" si="108"/>
        <v>124583.33333333334</v>
      </c>
      <c r="BA315" s="76">
        <f t="shared" si="115"/>
        <v>70416.666666666657</v>
      </c>
      <c r="BB315" s="101"/>
      <c r="BC315" s="101"/>
      <c r="BD315" s="101"/>
      <c r="BE315" s="101"/>
      <c r="BF315" s="101"/>
      <c r="BG315" s="101"/>
      <c r="BH315" s="101"/>
      <c r="BI315" s="101"/>
    </row>
    <row r="316" spans="1:61" s="105" customFormat="1" ht="12.75" customHeight="1" x14ac:dyDescent="0.25">
      <c r="A316" s="64">
        <v>2</v>
      </c>
      <c r="B316" s="94" t="s">
        <v>142</v>
      </c>
      <c r="C316" s="102">
        <v>114</v>
      </c>
      <c r="D316" s="101" t="s">
        <v>57</v>
      </c>
      <c r="E316" s="101" t="s">
        <v>241</v>
      </c>
      <c r="F316" s="101" t="s">
        <v>242</v>
      </c>
      <c r="G316" s="102">
        <v>121</v>
      </c>
      <c r="H316" s="101" t="s">
        <v>60</v>
      </c>
      <c r="I316" s="101"/>
      <c r="J316" s="101"/>
      <c r="K316" s="103">
        <v>43592</v>
      </c>
      <c r="L316" s="68">
        <v>42398</v>
      </c>
      <c r="M316" s="68">
        <v>45320</v>
      </c>
      <c r="N316" s="68">
        <v>43313</v>
      </c>
      <c r="O316" s="149">
        <v>1</v>
      </c>
      <c r="P316" s="68"/>
      <c r="Q316" s="68" t="s">
        <v>270</v>
      </c>
      <c r="R316" s="69">
        <f t="shared" si="118"/>
        <v>0</v>
      </c>
      <c r="S316" s="86">
        <v>36</v>
      </c>
      <c r="T316" s="104">
        <v>78250</v>
      </c>
      <c r="U316" s="105">
        <f t="shared" si="123"/>
        <v>5</v>
      </c>
      <c r="V316" s="105">
        <f t="shared" si="124"/>
        <v>2019</v>
      </c>
      <c r="W316" s="72">
        <v>0</v>
      </c>
      <c r="X316" s="72">
        <f>+([2]SVTT!$D$4-V316)*12+[2]SVTT!$C$4-U316+1</f>
        <v>8</v>
      </c>
      <c r="Y316" s="69">
        <f t="shared" si="119"/>
        <v>28</v>
      </c>
      <c r="Z316" s="69">
        <f>8+12</f>
        <v>20</v>
      </c>
      <c r="AA316" s="69">
        <f t="shared" si="125"/>
        <v>16</v>
      </c>
      <c r="AB316" s="69">
        <f t="shared" si="101"/>
        <v>24</v>
      </c>
      <c r="AC316" s="69">
        <f t="shared" si="128"/>
        <v>12</v>
      </c>
      <c r="AD316" s="69">
        <f t="shared" si="126"/>
        <v>2173.6111111111113</v>
      </c>
      <c r="AE316" s="72">
        <v>0</v>
      </c>
      <c r="AF316" s="73"/>
      <c r="AG316" s="73"/>
      <c r="AH316" s="72">
        <f t="shared" si="104"/>
        <v>78250</v>
      </c>
      <c r="AI316" s="74">
        <f>+AD316*8</f>
        <v>17388.888888888891</v>
      </c>
      <c r="AJ316" s="106">
        <v>17388.888888888891</v>
      </c>
      <c r="AK316" s="76">
        <f t="shared" si="106"/>
        <v>60861.111111111109</v>
      </c>
      <c r="AL316" s="101"/>
      <c r="AN316" s="101"/>
      <c r="AO316" s="101"/>
      <c r="AP316" s="101"/>
      <c r="AQ316" s="101"/>
      <c r="AR316" s="101"/>
      <c r="AS316" s="101"/>
      <c r="AT316" s="101"/>
      <c r="AU316" s="101"/>
      <c r="AV316" s="81">
        <f t="shared" si="112"/>
        <v>26083.333333333336</v>
      </c>
      <c r="AW316" s="75">
        <f t="shared" si="113"/>
        <v>43472.222222222226</v>
      </c>
      <c r="AX316" s="76">
        <f>+T316-AW316</f>
        <v>34777.777777777774</v>
      </c>
      <c r="AY316" s="81">
        <f t="shared" si="107"/>
        <v>17388.888888888891</v>
      </c>
      <c r="AZ316" s="77">
        <f t="shared" si="108"/>
        <v>60861.111111111117</v>
      </c>
      <c r="BA316" s="76">
        <f t="shared" si="115"/>
        <v>17388.888888888883</v>
      </c>
      <c r="BB316" s="101"/>
      <c r="BC316" s="101"/>
      <c r="BD316" s="101"/>
      <c r="BE316" s="101"/>
      <c r="BF316" s="101"/>
      <c r="BG316" s="101"/>
      <c r="BH316" s="101"/>
      <c r="BI316" s="101"/>
    </row>
    <row r="317" spans="1:61" x14ac:dyDescent="0.25">
      <c r="A317" s="64">
        <v>2</v>
      </c>
      <c r="B317" s="4" t="s">
        <v>243</v>
      </c>
      <c r="C317" s="116">
        <v>115</v>
      </c>
      <c r="D317" s="101" t="s">
        <v>57</v>
      </c>
      <c r="E317" s="4" t="s">
        <v>244</v>
      </c>
      <c r="F317" s="4" t="s">
        <v>245</v>
      </c>
      <c r="G317" s="117">
        <v>9943</v>
      </c>
      <c r="H317" s="101" t="s">
        <v>60</v>
      </c>
      <c r="K317" s="6">
        <v>43890</v>
      </c>
      <c r="L317" s="68">
        <v>42398</v>
      </c>
      <c r="M317" s="68">
        <v>45320</v>
      </c>
      <c r="N317" s="68">
        <v>43313</v>
      </c>
      <c r="O317" s="149">
        <v>1</v>
      </c>
      <c r="P317" s="84"/>
      <c r="Q317" s="68" t="s">
        <v>270</v>
      </c>
      <c r="S317" s="86">
        <v>36</v>
      </c>
      <c r="T317" s="118">
        <v>21008</v>
      </c>
      <c r="U317" s="105">
        <f t="shared" si="123"/>
        <v>2</v>
      </c>
      <c r="V317" s="105">
        <f t="shared" si="124"/>
        <v>2020</v>
      </c>
      <c r="Z317">
        <v>11</v>
      </c>
      <c r="AA317" s="69">
        <f t="shared" si="125"/>
        <v>25</v>
      </c>
      <c r="AB317" s="69">
        <f t="shared" si="101"/>
        <v>15</v>
      </c>
      <c r="AC317" s="69">
        <f t="shared" si="128"/>
        <v>21</v>
      </c>
      <c r="AD317" s="69">
        <f t="shared" si="126"/>
        <v>583.55555555555554</v>
      </c>
      <c r="AF317" s="119"/>
      <c r="AG317" s="119"/>
      <c r="AH317" s="119"/>
      <c r="AI317" s="120"/>
      <c r="AJ317" s="121"/>
      <c r="AK317" s="122"/>
      <c r="AL317" s="123"/>
      <c r="AM317" s="123"/>
      <c r="AN317" s="123"/>
      <c r="AO317" s="123"/>
      <c r="AP317" s="123"/>
      <c r="AQ317" s="123"/>
      <c r="AR317" s="123"/>
      <c r="AS317" s="123"/>
      <c r="AT317" s="123"/>
      <c r="AU317" s="123"/>
      <c r="AV317" s="124">
        <f>+AD317*Z317</f>
        <v>6419.1111111111113</v>
      </c>
      <c r="AW317" s="75">
        <f t="shared" si="113"/>
        <v>6419.1111111111113</v>
      </c>
      <c r="AX317" s="76">
        <f t="shared" si="114"/>
        <v>14588.888888888889</v>
      </c>
      <c r="AY317" s="81">
        <f t="shared" si="107"/>
        <v>4668.4444444444443</v>
      </c>
      <c r="AZ317" s="77">
        <f t="shared" si="108"/>
        <v>11087.555555555555</v>
      </c>
      <c r="BA317" s="76">
        <f t="shared" si="115"/>
        <v>9920.4444444444453</v>
      </c>
    </row>
    <row r="318" spans="1:61" x14ac:dyDescent="0.25">
      <c r="A318" s="64">
        <v>2</v>
      </c>
      <c r="B318" s="4" t="s">
        <v>246</v>
      </c>
      <c r="C318" s="116">
        <v>116</v>
      </c>
      <c r="D318" s="101" t="s">
        <v>57</v>
      </c>
      <c r="E318" s="4" t="s">
        <v>247</v>
      </c>
      <c r="F318" s="4" t="s">
        <v>248</v>
      </c>
      <c r="G318" s="117">
        <v>9280599</v>
      </c>
      <c r="H318" s="101" t="s">
        <v>60</v>
      </c>
      <c r="K318" s="6">
        <v>43928</v>
      </c>
      <c r="L318" s="68">
        <v>42398</v>
      </c>
      <c r="M318" s="68">
        <v>45320</v>
      </c>
      <c r="N318" s="68">
        <v>43313</v>
      </c>
      <c r="O318" s="149">
        <v>1</v>
      </c>
      <c r="P318" s="84"/>
      <c r="Q318" s="68" t="s">
        <v>270</v>
      </c>
      <c r="S318" s="86">
        <v>36</v>
      </c>
      <c r="T318" s="118">
        <v>6612</v>
      </c>
      <c r="U318" s="105">
        <f t="shared" si="123"/>
        <v>4</v>
      </c>
      <c r="V318" s="105">
        <f t="shared" si="124"/>
        <v>2020</v>
      </c>
      <c r="Z318">
        <v>9</v>
      </c>
      <c r="AA318" s="69">
        <f t="shared" si="125"/>
        <v>27</v>
      </c>
      <c r="AB318" s="69">
        <f t="shared" si="101"/>
        <v>13</v>
      </c>
      <c r="AC318" s="69">
        <f t="shared" si="128"/>
        <v>23</v>
      </c>
      <c r="AD318" s="69">
        <f t="shared" si="126"/>
        <v>183.66666666666666</v>
      </c>
      <c r="AI318" s="123"/>
      <c r="AJ318" s="123"/>
      <c r="AK318" s="123"/>
      <c r="AL318" s="123"/>
      <c r="AM318" s="123"/>
      <c r="AN318" s="123"/>
      <c r="AO318" s="123"/>
      <c r="AP318" s="123"/>
      <c r="AV318" s="124">
        <f t="shared" ref="AV318:AV324" si="130">+AD318*Z318</f>
        <v>1653</v>
      </c>
      <c r="AW318" s="75">
        <f t="shared" si="113"/>
        <v>1653</v>
      </c>
      <c r="AX318" s="76">
        <f t="shared" si="114"/>
        <v>4959</v>
      </c>
      <c r="AY318" s="81">
        <f>AD318*AY$5</f>
        <v>1469.3333333333333</v>
      </c>
      <c r="AZ318" s="77">
        <f t="shared" si="108"/>
        <v>3122.333333333333</v>
      </c>
      <c r="BA318" s="76">
        <f t="shared" si="115"/>
        <v>3489.666666666667</v>
      </c>
    </row>
    <row r="319" spans="1:61" x14ac:dyDescent="0.25">
      <c r="A319" s="64">
        <v>2</v>
      </c>
      <c r="B319" s="4" t="s">
        <v>243</v>
      </c>
      <c r="C319" s="116">
        <v>117</v>
      </c>
      <c r="D319" s="101" t="s">
        <v>57</v>
      </c>
      <c r="E319" s="4" t="s">
        <v>249</v>
      </c>
      <c r="F319" s="4" t="s">
        <v>250</v>
      </c>
      <c r="G319" s="117">
        <v>111817</v>
      </c>
      <c r="H319" s="101" t="s">
        <v>60</v>
      </c>
      <c r="K319" s="6">
        <v>43955</v>
      </c>
      <c r="L319" s="68">
        <v>42398</v>
      </c>
      <c r="M319" s="68">
        <v>45320</v>
      </c>
      <c r="N319" s="68">
        <v>43313</v>
      </c>
      <c r="O319" s="149">
        <v>1</v>
      </c>
      <c r="P319" s="84"/>
      <c r="Q319" s="68" t="s">
        <v>270</v>
      </c>
      <c r="S319" s="86">
        <v>36</v>
      </c>
      <c r="T319" s="118">
        <v>529244</v>
      </c>
      <c r="U319" s="105">
        <f t="shared" si="123"/>
        <v>5</v>
      </c>
      <c r="V319" s="105">
        <f t="shared" si="124"/>
        <v>2020</v>
      </c>
      <c r="Z319">
        <v>8</v>
      </c>
      <c r="AA319" s="69">
        <f t="shared" si="125"/>
        <v>28</v>
      </c>
      <c r="AB319" s="69">
        <f t="shared" si="101"/>
        <v>12</v>
      </c>
      <c r="AC319" s="69">
        <f t="shared" si="128"/>
        <v>24</v>
      </c>
      <c r="AD319" s="69">
        <f t="shared" si="126"/>
        <v>14701.222222222223</v>
      </c>
      <c r="AI319" s="123"/>
      <c r="AJ319" s="123"/>
      <c r="AK319" s="123"/>
      <c r="AL319" s="123"/>
      <c r="AM319" s="123"/>
      <c r="AN319" s="123"/>
      <c r="AO319" s="123"/>
      <c r="AP319" s="123"/>
      <c r="AV319" s="124">
        <f t="shared" si="130"/>
        <v>117609.77777777778</v>
      </c>
      <c r="AW319" s="75">
        <f t="shared" si="113"/>
        <v>117609.77777777778</v>
      </c>
      <c r="AX319" s="76">
        <f t="shared" si="114"/>
        <v>411634.22222222225</v>
      </c>
      <c r="AY319" s="81">
        <f t="shared" si="107"/>
        <v>117609.77777777778</v>
      </c>
      <c r="AZ319" s="77">
        <f t="shared" si="108"/>
        <v>235219.55555555556</v>
      </c>
      <c r="BA319" s="76">
        <f t="shared" si="115"/>
        <v>294024.44444444444</v>
      </c>
    </row>
    <row r="320" spans="1:61" x14ac:dyDescent="0.25">
      <c r="A320" s="64">
        <v>2</v>
      </c>
      <c r="B320" s="4" t="s">
        <v>243</v>
      </c>
      <c r="C320" s="116">
        <v>118</v>
      </c>
      <c r="D320" s="101" t="s">
        <v>57</v>
      </c>
      <c r="E320" s="4" t="s">
        <v>251</v>
      </c>
      <c r="F320" s="4" t="s">
        <v>144</v>
      </c>
      <c r="G320" s="117">
        <v>1988560</v>
      </c>
      <c r="H320" s="101" t="s">
        <v>60</v>
      </c>
      <c r="K320" s="6">
        <v>44019</v>
      </c>
      <c r="L320" s="68">
        <v>42398</v>
      </c>
      <c r="M320" s="68">
        <v>45320</v>
      </c>
      <c r="N320" s="68">
        <v>43313</v>
      </c>
      <c r="O320" s="149">
        <v>1</v>
      </c>
      <c r="P320" s="84"/>
      <c r="Q320" s="68" t="s">
        <v>270</v>
      </c>
      <c r="S320" s="86">
        <v>36</v>
      </c>
      <c r="T320" s="118">
        <v>212086</v>
      </c>
      <c r="U320" s="105">
        <f t="shared" si="123"/>
        <v>7</v>
      </c>
      <c r="V320" s="105">
        <f t="shared" si="124"/>
        <v>2020</v>
      </c>
      <c r="Z320" s="66">
        <v>6</v>
      </c>
      <c r="AA320" s="69">
        <f t="shared" si="125"/>
        <v>30</v>
      </c>
      <c r="AB320" s="69">
        <f t="shared" si="101"/>
        <v>10</v>
      </c>
      <c r="AC320" s="69">
        <f t="shared" si="128"/>
        <v>26</v>
      </c>
      <c r="AD320" s="69">
        <f t="shared" si="126"/>
        <v>5891.2777777777774</v>
      </c>
      <c r="AI320" s="119"/>
      <c r="AJ320" s="119"/>
      <c r="AK320" s="119"/>
      <c r="AL320" s="123"/>
      <c r="AM320" s="123"/>
      <c r="AN320" s="123"/>
      <c r="AO320" s="123"/>
      <c r="AP320" s="123"/>
      <c r="AV320" s="124">
        <f t="shared" si="130"/>
        <v>35347.666666666664</v>
      </c>
      <c r="AW320" s="75">
        <f t="shared" si="113"/>
        <v>35347.666666666664</v>
      </c>
      <c r="AX320" s="76">
        <f t="shared" si="114"/>
        <v>176738.33333333334</v>
      </c>
      <c r="AY320" s="81">
        <f t="shared" si="107"/>
        <v>47130.222222222219</v>
      </c>
      <c r="AZ320" s="77">
        <f t="shared" si="108"/>
        <v>82477.888888888876</v>
      </c>
      <c r="BA320" s="76">
        <f t="shared" si="115"/>
        <v>129608.11111111112</v>
      </c>
    </row>
    <row r="321" spans="1:53" x14ac:dyDescent="0.25">
      <c r="A321" s="64">
        <v>2</v>
      </c>
      <c r="B321" s="14" t="s">
        <v>252</v>
      </c>
      <c r="C321" s="116">
        <v>121</v>
      </c>
      <c r="D321" s="101" t="s">
        <v>57</v>
      </c>
      <c r="E321" s="4" t="s">
        <v>253</v>
      </c>
      <c r="F321" s="14" t="s">
        <v>254</v>
      </c>
      <c r="G321" s="125">
        <v>58652</v>
      </c>
      <c r="H321" s="101" t="s">
        <v>60</v>
      </c>
      <c r="K321" s="6">
        <v>44047</v>
      </c>
      <c r="L321" s="68">
        <v>42398</v>
      </c>
      <c r="M321" s="68">
        <v>45320</v>
      </c>
      <c r="N321" s="68">
        <v>43313</v>
      </c>
      <c r="O321" s="149">
        <v>1</v>
      </c>
      <c r="P321" s="84"/>
      <c r="Q321" s="68" t="s">
        <v>270</v>
      </c>
      <c r="S321" s="86">
        <v>36</v>
      </c>
      <c r="T321" s="126">
        <v>69000</v>
      </c>
      <c r="U321" s="105">
        <f t="shared" si="123"/>
        <v>8</v>
      </c>
      <c r="V321" s="105">
        <f t="shared" si="124"/>
        <v>2020</v>
      </c>
      <c r="Z321" s="66">
        <v>5</v>
      </c>
      <c r="AA321" s="69">
        <f t="shared" si="125"/>
        <v>31</v>
      </c>
      <c r="AB321" s="69">
        <f t="shared" si="101"/>
        <v>9</v>
      </c>
      <c r="AC321" s="69">
        <f t="shared" si="128"/>
        <v>27</v>
      </c>
      <c r="AD321" s="69">
        <f t="shared" si="126"/>
        <v>1916.6666666666667</v>
      </c>
      <c r="AI321" s="123"/>
      <c r="AJ321" s="123"/>
      <c r="AK321" s="123"/>
      <c r="AL321" s="123"/>
      <c r="AM321" s="123"/>
      <c r="AN321" s="123"/>
      <c r="AO321" s="123"/>
      <c r="AP321" s="123"/>
      <c r="AV321" s="124">
        <f t="shared" si="130"/>
        <v>9583.3333333333339</v>
      </c>
      <c r="AW321" s="75">
        <f t="shared" si="113"/>
        <v>9583.3333333333339</v>
      </c>
      <c r="AX321" s="76">
        <f t="shared" si="114"/>
        <v>59416.666666666664</v>
      </c>
      <c r="AY321" s="81">
        <f t="shared" si="107"/>
        <v>15333.333333333334</v>
      </c>
      <c r="AZ321" s="77">
        <f t="shared" si="108"/>
        <v>24916.666666666668</v>
      </c>
      <c r="BA321" s="76">
        <f t="shared" si="115"/>
        <v>44083.333333333328</v>
      </c>
    </row>
    <row r="322" spans="1:53" x14ac:dyDescent="0.25">
      <c r="A322" s="64">
        <v>2</v>
      </c>
      <c r="B322" s="4" t="s">
        <v>255</v>
      </c>
      <c r="C322" s="116">
        <v>122</v>
      </c>
      <c r="D322" s="101" t="s">
        <v>57</v>
      </c>
      <c r="E322" s="4" t="s">
        <v>256</v>
      </c>
      <c r="F322" s="4" t="s">
        <v>257</v>
      </c>
      <c r="G322" s="117">
        <v>225</v>
      </c>
      <c r="H322" s="101" t="s">
        <v>60</v>
      </c>
      <c r="K322" s="6">
        <v>44081</v>
      </c>
      <c r="L322" s="68">
        <v>42398</v>
      </c>
      <c r="M322" s="68">
        <v>45320</v>
      </c>
      <c r="N322" s="68">
        <v>43313</v>
      </c>
      <c r="O322" s="149">
        <v>1</v>
      </c>
      <c r="P322" s="84"/>
      <c r="Q322" s="68" t="s">
        <v>270</v>
      </c>
      <c r="S322" s="86">
        <v>36</v>
      </c>
      <c r="T322" s="126">
        <v>2002200</v>
      </c>
      <c r="U322" s="105">
        <f t="shared" si="123"/>
        <v>9</v>
      </c>
      <c r="V322" s="105">
        <f t="shared" si="124"/>
        <v>2020</v>
      </c>
      <c r="Z322" s="66">
        <v>4</v>
      </c>
      <c r="AA322" s="69">
        <f t="shared" si="125"/>
        <v>32</v>
      </c>
      <c r="AB322" s="69">
        <f t="shared" si="101"/>
        <v>8</v>
      </c>
      <c r="AC322" s="69">
        <f t="shared" si="128"/>
        <v>28</v>
      </c>
      <c r="AD322" s="69">
        <f t="shared" si="126"/>
        <v>55616.666666666664</v>
      </c>
      <c r="AI322" s="123"/>
      <c r="AJ322" s="123"/>
      <c r="AK322" s="123"/>
      <c r="AL322" s="123"/>
      <c r="AM322" s="123"/>
      <c r="AN322" s="123"/>
      <c r="AO322" s="123"/>
      <c r="AP322" s="123"/>
      <c r="AV322" s="124">
        <f t="shared" si="130"/>
        <v>222466.66666666666</v>
      </c>
      <c r="AW322" s="75">
        <f t="shared" si="113"/>
        <v>222466.66666666666</v>
      </c>
      <c r="AX322" s="76">
        <f t="shared" si="114"/>
        <v>1779733.3333333333</v>
      </c>
      <c r="AY322" s="81">
        <f t="shared" si="107"/>
        <v>444933.33333333331</v>
      </c>
      <c r="AZ322" s="77">
        <f t="shared" si="108"/>
        <v>667400</v>
      </c>
      <c r="BA322" s="76">
        <f t="shared" si="115"/>
        <v>1334800</v>
      </c>
    </row>
    <row r="323" spans="1:53" x14ac:dyDescent="0.25">
      <c r="A323" s="64">
        <v>2</v>
      </c>
      <c r="B323" s="101" t="s">
        <v>258</v>
      </c>
      <c r="C323" s="116">
        <v>123</v>
      </c>
      <c r="D323" s="101" t="s">
        <v>57</v>
      </c>
      <c r="E323" s="101" t="s">
        <v>259</v>
      </c>
      <c r="F323" s="101" t="s">
        <v>260</v>
      </c>
      <c r="G323" s="127" t="s">
        <v>261</v>
      </c>
      <c r="H323" s="101" t="s">
        <v>60</v>
      </c>
      <c r="K323" s="103">
        <v>44123</v>
      </c>
      <c r="L323" s="68">
        <v>42398</v>
      </c>
      <c r="M323" s="68">
        <v>45320</v>
      </c>
      <c r="N323" s="68">
        <v>43313</v>
      </c>
      <c r="O323" s="149">
        <v>1</v>
      </c>
      <c r="P323" s="84"/>
      <c r="Q323" s="68" t="s">
        <v>270</v>
      </c>
      <c r="S323" s="86">
        <v>36</v>
      </c>
      <c r="T323" s="128">
        <v>111600</v>
      </c>
      <c r="U323" s="105">
        <f t="shared" si="123"/>
        <v>10</v>
      </c>
      <c r="V323" s="105">
        <f t="shared" si="124"/>
        <v>2020</v>
      </c>
      <c r="Z323" s="66">
        <v>3</v>
      </c>
      <c r="AA323" s="69">
        <f t="shared" si="125"/>
        <v>33</v>
      </c>
      <c r="AB323" s="69">
        <f t="shared" si="101"/>
        <v>7</v>
      </c>
      <c r="AC323" s="69">
        <f t="shared" si="128"/>
        <v>29</v>
      </c>
      <c r="AD323" s="69">
        <f t="shared" si="126"/>
        <v>3100</v>
      </c>
      <c r="AI323" s="123"/>
      <c r="AJ323" s="123"/>
      <c r="AK323" s="123"/>
      <c r="AL323" s="123"/>
      <c r="AM323" s="123"/>
      <c r="AN323" s="123"/>
      <c r="AO323" s="123"/>
      <c r="AP323" s="123"/>
      <c r="AV323" s="124">
        <f t="shared" si="130"/>
        <v>9300</v>
      </c>
      <c r="AW323" s="75">
        <f t="shared" si="113"/>
        <v>9300</v>
      </c>
      <c r="AX323" s="76">
        <f t="shared" si="114"/>
        <v>102300</v>
      </c>
      <c r="AY323" s="81">
        <f t="shared" si="107"/>
        <v>24800</v>
      </c>
      <c r="AZ323" s="77">
        <f t="shared" si="108"/>
        <v>34100</v>
      </c>
      <c r="BA323" s="76">
        <f t="shared" si="115"/>
        <v>77500</v>
      </c>
    </row>
    <row r="324" spans="1:53" x14ac:dyDescent="0.25">
      <c r="A324" s="64">
        <v>2</v>
      </c>
      <c r="B324" s="4" t="s">
        <v>262</v>
      </c>
      <c r="C324" s="116">
        <v>124</v>
      </c>
      <c r="D324" s="101" t="s">
        <v>57</v>
      </c>
      <c r="E324" s="4" t="s">
        <v>263</v>
      </c>
      <c r="F324" s="4" t="s">
        <v>264</v>
      </c>
      <c r="G324" s="4">
        <v>232</v>
      </c>
      <c r="H324" s="101" t="s">
        <v>60</v>
      </c>
      <c r="K324" s="129">
        <v>44139</v>
      </c>
      <c r="L324" s="68">
        <v>42398</v>
      </c>
      <c r="M324" s="68">
        <v>45320</v>
      </c>
      <c r="N324" s="68">
        <v>43313</v>
      </c>
      <c r="O324" s="149">
        <v>1</v>
      </c>
      <c r="P324" s="84"/>
      <c r="Q324" s="68" t="s">
        <v>270</v>
      </c>
      <c r="S324" s="86">
        <v>36</v>
      </c>
      <c r="T324" s="130">
        <v>2002200</v>
      </c>
      <c r="U324" s="105">
        <f t="shared" si="123"/>
        <v>11</v>
      </c>
      <c r="V324" s="105">
        <f t="shared" si="124"/>
        <v>2020</v>
      </c>
      <c r="Z324" s="66">
        <v>2</v>
      </c>
      <c r="AA324" s="69">
        <f t="shared" si="125"/>
        <v>34</v>
      </c>
      <c r="AB324" s="69">
        <f t="shared" si="101"/>
        <v>6</v>
      </c>
      <c r="AC324" s="69">
        <f t="shared" si="128"/>
        <v>30</v>
      </c>
      <c r="AD324" s="69">
        <f t="shared" si="126"/>
        <v>55616.666666666664</v>
      </c>
      <c r="AI324" s="123"/>
      <c r="AJ324" s="123"/>
      <c r="AK324" s="123"/>
      <c r="AL324" s="123"/>
      <c r="AM324" s="123"/>
      <c r="AN324" s="123"/>
      <c r="AO324" s="123"/>
      <c r="AP324" s="123"/>
      <c r="AV324" s="131">
        <f t="shared" si="130"/>
        <v>111233.33333333333</v>
      </c>
      <c r="AW324" s="132">
        <f t="shared" si="113"/>
        <v>111233.33333333333</v>
      </c>
      <c r="AX324" s="133">
        <f t="shared" si="114"/>
        <v>1890966.6666666667</v>
      </c>
      <c r="AY324" s="134">
        <f t="shared" si="107"/>
        <v>444933.33333333331</v>
      </c>
      <c r="AZ324" s="132">
        <f t="shared" si="108"/>
        <v>556166.66666666663</v>
      </c>
      <c r="BA324" s="133">
        <f t="shared" si="115"/>
        <v>1446033.3333333335</v>
      </c>
    </row>
    <row r="325" spans="1:53" s="135" customFormat="1" x14ac:dyDescent="0.25">
      <c r="O325" s="150"/>
      <c r="T325" s="119">
        <f>SUM(T8:T324)</f>
        <v>745454801.71000159</v>
      </c>
      <c r="AI325" s="119"/>
      <c r="AJ325" s="119"/>
      <c r="AK325" s="119"/>
      <c r="AL325" s="119"/>
      <c r="AM325" s="119"/>
      <c r="AN325" s="119"/>
      <c r="AO325" s="119"/>
      <c r="AP325" s="119"/>
      <c r="AV325" s="136">
        <f>SUM(AV8:AV324)</f>
        <v>117024975.1781273</v>
      </c>
      <c r="AW325" s="136">
        <f t="shared" ref="AW325" si="131">SUM(AW8:AW324)</f>
        <v>223174614.97103944</v>
      </c>
      <c r="AX325" s="136">
        <f>SUM(AX8:AX324)</f>
        <v>523980186.73895895</v>
      </c>
      <c r="AY325" s="136">
        <f>SUM(AY8:AY324)</f>
        <v>78508452.637269586</v>
      </c>
      <c r="AZ325" s="137">
        <f>SUM(AZ8:AZ324)</f>
        <v>301683067.60830897</v>
      </c>
      <c r="BA325" s="137">
        <f>SUM(BA8:BA324)</f>
        <v>443771734.10169172</v>
      </c>
    </row>
    <row r="326" spans="1:53" x14ac:dyDescent="0.25">
      <c r="K326"/>
      <c r="AI326" s="123"/>
      <c r="AJ326" s="123"/>
      <c r="AK326" s="123"/>
      <c r="AL326" s="123"/>
      <c r="AM326" s="123"/>
      <c r="AN326" s="123"/>
      <c r="AO326" s="123"/>
      <c r="AP326" s="123"/>
    </row>
    <row r="327" spans="1:53" x14ac:dyDescent="0.25">
      <c r="K327"/>
      <c r="AI327" s="123"/>
      <c r="AJ327" s="123"/>
      <c r="AK327" s="123"/>
      <c r="AL327" s="123"/>
      <c r="AM327" s="123"/>
      <c r="AN327" s="123"/>
      <c r="AO327" s="123"/>
      <c r="AP327" s="123"/>
    </row>
    <row r="328" spans="1:53" x14ac:dyDescent="0.25">
      <c r="K328"/>
      <c r="AI328" s="123"/>
      <c r="AJ328" s="123"/>
      <c r="AK328" s="123"/>
      <c r="AL328" s="123"/>
      <c r="AM328" s="123"/>
      <c r="AN328" s="123"/>
      <c r="AO328" s="123"/>
      <c r="AP328" s="123"/>
    </row>
    <row r="329" spans="1:53" x14ac:dyDescent="0.25">
      <c r="K329"/>
      <c r="AI329" s="123"/>
      <c r="AJ329" s="123"/>
      <c r="AK329" s="123"/>
      <c r="AL329" s="123"/>
      <c r="AM329" s="123"/>
      <c r="AN329" s="123"/>
      <c r="AO329" s="123"/>
      <c r="AP329" s="123"/>
    </row>
    <row r="330" spans="1:53" x14ac:dyDescent="0.25">
      <c r="K330"/>
      <c r="AI330" s="123"/>
      <c r="AJ330" s="123"/>
      <c r="AK330" s="123"/>
      <c r="AL330" s="123"/>
      <c r="AM330" s="123"/>
      <c r="AN330" s="123"/>
      <c r="AO330" s="123"/>
      <c r="AP330" s="123"/>
    </row>
    <row r="331" spans="1:53" x14ac:dyDescent="0.25">
      <c r="K331"/>
      <c r="AI331" s="123"/>
      <c r="AJ331" s="123"/>
      <c r="AK331" s="123"/>
      <c r="AL331" s="123"/>
      <c r="AM331" s="123"/>
      <c r="AN331" s="123"/>
      <c r="AO331" s="123"/>
      <c r="AP331" s="123"/>
    </row>
    <row r="332" spans="1:53" x14ac:dyDescent="0.25">
      <c r="K332"/>
      <c r="AI332" s="123"/>
      <c r="AJ332" s="123"/>
      <c r="AK332" s="123"/>
      <c r="AL332" s="123"/>
      <c r="AM332" s="123"/>
      <c r="AN332" s="123"/>
      <c r="AO332" s="123"/>
      <c r="AP332" s="123"/>
    </row>
    <row r="333" spans="1:53" x14ac:dyDescent="0.25">
      <c r="K333"/>
      <c r="AI333" s="123"/>
      <c r="AJ333" s="123"/>
      <c r="AK333" s="123"/>
      <c r="AL333" s="123"/>
      <c r="AM333" s="123"/>
      <c r="AN333" s="123"/>
      <c r="AO333" s="123"/>
      <c r="AP333" s="123"/>
    </row>
    <row r="334" spans="1:53" x14ac:dyDescent="0.25">
      <c r="K334"/>
      <c r="AI334" s="123"/>
      <c r="AJ334" s="123"/>
      <c r="AK334" s="123"/>
      <c r="AL334" s="123"/>
      <c r="AM334" s="123"/>
      <c r="AN334" s="123"/>
      <c r="AO334" s="123"/>
      <c r="AP334" s="123"/>
    </row>
    <row r="335" spans="1:53" x14ac:dyDescent="0.25">
      <c r="K335"/>
      <c r="AI335" s="123"/>
      <c r="AJ335" s="123"/>
      <c r="AK335" s="123"/>
      <c r="AL335" s="123"/>
      <c r="AM335" s="123"/>
      <c r="AN335" s="123"/>
      <c r="AO335" s="123"/>
      <c r="AP335" s="123"/>
    </row>
    <row r="336" spans="1:53" x14ac:dyDescent="0.25">
      <c r="K336"/>
      <c r="AI336" s="123"/>
      <c r="AJ336" s="123"/>
      <c r="AK336" s="123"/>
      <c r="AL336" s="123"/>
      <c r="AM336" s="123"/>
      <c r="AN336" s="123"/>
      <c r="AO336" s="123"/>
      <c r="AP336" s="123"/>
    </row>
    <row r="337" spans="11:42" x14ac:dyDescent="0.25">
      <c r="K337"/>
      <c r="AI337" s="123"/>
      <c r="AJ337" s="123"/>
      <c r="AK337" s="123"/>
      <c r="AL337" s="123"/>
      <c r="AM337" s="123"/>
      <c r="AN337" s="123"/>
      <c r="AO337" s="123"/>
      <c r="AP337" s="123"/>
    </row>
    <row r="338" spans="11:42" x14ac:dyDescent="0.25">
      <c r="K338"/>
      <c r="AI338" s="123"/>
      <c r="AJ338" s="123"/>
      <c r="AK338" s="123"/>
      <c r="AL338" s="123"/>
      <c r="AM338" s="123"/>
      <c r="AN338" s="123"/>
      <c r="AO338" s="123"/>
      <c r="AP338" s="123"/>
    </row>
    <row r="339" spans="11:42" x14ac:dyDescent="0.25">
      <c r="K339"/>
      <c r="AI339" s="123"/>
      <c r="AJ339" s="123"/>
      <c r="AK339" s="123"/>
      <c r="AL339" s="123"/>
      <c r="AM339" s="123"/>
      <c r="AN339" s="123"/>
      <c r="AO339" s="123"/>
      <c r="AP339" s="123"/>
    </row>
    <row r="340" spans="11:42" x14ac:dyDescent="0.25">
      <c r="K340"/>
      <c r="AI340" s="123"/>
      <c r="AJ340" s="123"/>
      <c r="AK340" s="123"/>
      <c r="AL340" s="123"/>
      <c r="AM340" s="123"/>
      <c r="AN340" s="123"/>
      <c r="AO340" s="123"/>
      <c r="AP340" s="123"/>
    </row>
    <row r="341" spans="11:42" x14ac:dyDescent="0.25">
      <c r="K341"/>
      <c r="AI341" s="123"/>
      <c r="AJ341" s="123"/>
      <c r="AK341" s="123"/>
      <c r="AL341" s="123"/>
      <c r="AM341" s="123"/>
      <c r="AN341" s="123"/>
      <c r="AO341" s="123"/>
      <c r="AP341" s="123"/>
    </row>
  </sheetData>
  <autoFilter ref="A7:B325"/>
  <mergeCells count="5">
    <mergeCell ref="U5:V5"/>
    <mergeCell ref="X5:Y5"/>
    <mergeCell ref="Z5:AA5"/>
    <mergeCell ref="AB5:AC5"/>
    <mergeCell ref="AE5:AG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7"/>
  <sheetViews>
    <sheetView topLeftCell="D1" workbookViewId="0">
      <selection activeCell="T1" sqref="T1"/>
    </sheetView>
  </sheetViews>
  <sheetFormatPr baseColWidth="10" defaultRowHeight="15" x14ac:dyDescent="0.25"/>
  <cols>
    <col min="5" max="5" width="16.85546875" customWidth="1"/>
    <col min="6" max="6" width="20.28515625" customWidth="1"/>
    <col min="11" max="14" width="11.42578125" style="138"/>
  </cols>
  <sheetData>
    <row r="1" spans="1:20" x14ac:dyDescent="0.25">
      <c r="A1">
        <v>2</v>
      </c>
      <c r="B1" t="s">
        <v>56</v>
      </c>
      <c r="C1">
        <v>102</v>
      </c>
      <c r="D1" t="s">
        <v>57</v>
      </c>
      <c r="E1" t="s">
        <v>58</v>
      </c>
      <c r="F1" t="s">
        <v>59</v>
      </c>
      <c r="G1">
        <v>8933</v>
      </c>
      <c r="H1" t="s">
        <v>60</v>
      </c>
      <c r="K1" s="138">
        <v>41382</v>
      </c>
      <c r="L1" s="138">
        <v>42398</v>
      </c>
      <c r="M1" s="138">
        <v>45320</v>
      </c>
      <c r="N1" s="138">
        <v>43313</v>
      </c>
      <c r="O1">
        <v>0</v>
      </c>
      <c r="Q1" t="s">
        <v>269</v>
      </c>
      <c r="R1">
        <v>84</v>
      </c>
      <c r="S1">
        <v>120</v>
      </c>
      <c r="T1">
        <v>42017</v>
      </c>
    </row>
    <row r="2" spans="1:20" x14ac:dyDescent="0.25">
      <c r="A2">
        <v>2</v>
      </c>
      <c r="B2" t="s">
        <v>56</v>
      </c>
      <c r="C2">
        <v>41</v>
      </c>
      <c r="D2" t="s">
        <v>57</v>
      </c>
      <c r="E2" t="s">
        <v>58</v>
      </c>
      <c r="F2" t="s">
        <v>59</v>
      </c>
      <c r="G2">
        <v>9188</v>
      </c>
      <c r="H2" t="s">
        <v>60</v>
      </c>
      <c r="K2" s="138">
        <v>42038</v>
      </c>
      <c r="L2" s="138">
        <v>42398</v>
      </c>
      <c r="M2" s="138">
        <v>45320</v>
      </c>
      <c r="N2" s="138">
        <v>43313</v>
      </c>
      <c r="O2">
        <v>0</v>
      </c>
      <c r="Q2" t="s">
        <v>269</v>
      </c>
      <c r="R2">
        <v>84</v>
      </c>
      <c r="S2">
        <v>120</v>
      </c>
      <c r="T2">
        <v>42017</v>
      </c>
    </row>
    <row r="3" spans="1:20" x14ac:dyDescent="0.25">
      <c r="A3">
        <v>2</v>
      </c>
      <c r="B3" t="s">
        <v>56</v>
      </c>
      <c r="C3">
        <v>91</v>
      </c>
      <c r="D3" t="s">
        <v>57</v>
      </c>
      <c r="E3" t="s">
        <v>61</v>
      </c>
      <c r="F3" t="s">
        <v>62</v>
      </c>
      <c r="G3">
        <v>22571</v>
      </c>
      <c r="H3" t="s">
        <v>60</v>
      </c>
      <c r="K3" s="138">
        <v>42234</v>
      </c>
      <c r="L3" s="138">
        <v>42398</v>
      </c>
      <c r="M3" s="138">
        <v>45320</v>
      </c>
      <c r="N3" s="138">
        <v>43313</v>
      </c>
      <c r="O3">
        <v>0</v>
      </c>
      <c r="Q3" t="s">
        <v>269</v>
      </c>
      <c r="R3">
        <v>84</v>
      </c>
      <c r="S3">
        <v>120</v>
      </c>
      <c r="T3">
        <v>417600</v>
      </c>
    </row>
    <row r="4" spans="1:20" x14ac:dyDescent="0.25">
      <c r="A4">
        <v>2</v>
      </c>
      <c r="B4" t="s">
        <v>56</v>
      </c>
      <c r="C4">
        <v>105</v>
      </c>
      <c r="D4" t="s">
        <v>57</v>
      </c>
      <c r="E4" t="s">
        <v>63</v>
      </c>
      <c r="F4" t="s">
        <v>62</v>
      </c>
      <c r="G4">
        <v>22787</v>
      </c>
      <c r="H4" t="s">
        <v>60</v>
      </c>
      <c r="K4" s="138">
        <v>42277</v>
      </c>
      <c r="L4" s="138">
        <v>42398</v>
      </c>
      <c r="M4" s="138">
        <v>45320</v>
      </c>
      <c r="N4" s="138">
        <v>43313</v>
      </c>
      <c r="O4">
        <v>0</v>
      </c>
      <c r="Q4" t="s">
        <v>269</v>
      </c>
      <c r="R4">
        <v>84</v>
      </c>
      <c r="S4">
        <v>120</v>
      </c>
      <c r="T4">
        <v>417600</v>
      </c>
    </row>
    <row r="5" spans="1:20" x14ac:dyDescent="0.25">
      <c r="A5">
        <v>2</v>
      </c>
      <c r="B5" t="s">
        <v>56</v>
      </c>
      <c r="C5">
        <v>105</v>
      </c>
      <c r="D5" t="s">
        <v>57</v>
      </c>
      <c r="E5" t="s">
        <v>64</v>
      </c>
      <c r="F5" t="s">
        <v>62</v>
      </c>
      <c r="G5">
        <v>22787</v>
      </c>
      <c r="H5" t="s">
        <v>60</v>
      </c>
      <c r="K5" s="138">
        <v>42277</v>
      </c>
      <c r="L5" s="138">
        <v>42398</v>
      </c>
      <c r="M5" s="138">
        <v>45320</v>
      </c>
      <c r="N5" s="138">
        <v>43313</v>
      </c>
      <c r="O5">
        <v>0</v>
      </c>
      <c r="Q5" t="s">
        <v>269</v>
      </c>
      <c r="R5">
        <v>84</v>
      </c>
      <c r="S5">
        <v>120</v>
      </c>
      <c r="T5">
        <v>100000</v>
      </c>
    </row>
    <row r="6" spans="1:20" x14ac:dyDescent="0.25">
      <c r="A6">
        <v>2</v>
      </c>
      <c r="B6" t="s">
        <v>56</v>
      </c>
      <c r="C6">
        <v>91</v>
      </c>
      <c r="D6" t="s">
        <v>57</v>
      </c>
      <c r="E6" t="s">
        <v>65</v>
      </c>
      <c r="F6" t="s">
        <v>66</v>
      </c>
      <c r="G6">
        <v>163</v>
      </c>
      <c r="H6" t="s">
        <v>60</v>
      </c>
      <c r="K6" s="138">
        <v>42324</v>
      </c>
      <c r="L6" s="138">
        <v>42398</v>
      </c>
      <c r="M6" s="138">
        <v>45320</v>
      </c>
      <c r="N6" s="138">
        <v>43313</v>
      </c>
      <c r="O6">
        <v>0</v>
      </c>
      <c r="Q6" t="s">
        <v>269</v>
      </c>
      <c r="R6">
        <v>84</v>
      </c>
      <c r="S6">
        <v>120</v>
      </c>
      <c r="T6">
        <v>100000</v>
      </c>
    </row>
    <row r="7" spans="1:20" x14ac:dyDescent="0.25">
      <c r="A7">
        <v>2</v>
      </c>
      <c r="B7" t="s">
        <v>56</v>
      </c>
      <c r="C7">
        <v>91</v>
      </c>
      <c r="D7" t="s">
        <v>57</v>
      </c>
      <c r="E7" t="s">
        <v>67</v>
      </c>
      <c r="F7" t="s">
        <v>66</v>
      </c>
      <c r="G7">
        <v>163</v>
      </c>
      <c r="H7" t="s">
        <v>60</v>
      </c>
      <c r="K7" s="138">
        <v>42324</v>
      </c>
      <c r="L7" s="138">
        <v>42398</v>
      </c>
      <c r="M7" s="138">
        <v>45320</v>
      </c>
      <c r="N7" s="138">
        <v>43313</v>
      </c>
      <c r="O7">
        <v>0</v>
      </c>
      <c r="Q7" t="s">
        <v>269</v>
      </c>
      <c r="R7">
        <v>84</v>
      </c>
      <c r="S7">
        <v>120</v>
      </c>
      <c r="T7">
        <v>500000</v>
      </c>
    </row>
    <row r="8" spans="1:20" x14ac:dyDescent="0.25">
      <c r="A8">
        <v>2</v>
      </c>
      <c r="B8" t="s">
        <v>56</v>
      </c>
      <c r="C8">
        <v>53</v>
      </c>
      <c r="D8" t="s">
        <v>57</v>
      </c>
      <c r="E8" t="s">
        <v>68</v>
      </c>
      <c r="F8" t="s">
        <v>69</v>
      </c>
      <c r="G8">
        <v>46533</v>
      </c>
      <c r="H8" t="s">
        <v>60</v>
      </c>
      <c r="K8" s="138">
        <v>42444</v>
      </c>
      <c r="L8" s="138">
        <v>42398</v>
      </c>
      <c r="M8" s="138">
        <v>45320</v>
      </c>
      <c r="N8" s="138">
        <v>43313</v>
      </c>
      <c r="O8">
        <v>0</v>
      </c>
      <c r="Q8" t="s">
        <v>269</v>
      </c>
      <c r="R8">
        <v>84</v>
      </c>
      <c r="S8">
        <v>120</v>
      </c>
      <c r="T8">
        <v>411478</v>
      </c>
    </row>
    <row r="9" spans="1:20" x14ac:dyDescent="0.25">
      <c r="A9">
        <v>2</v>
      </c>
      <c r="B9" t="s">
        <v>56</v>
      </c>
      <c r="C9">
        <v>39</v>
      </c>
      <c r="D9" t="s">
        <v>57</v>
      </c>
      <c r="E9" t="s">
        <v>70</v>
      </c>
      <c r="F9" t="s">
        <v>71</v>
      </c>
      <c r="G9">
        <v>77</v>
      </c>
      <c r="H9" t="s">
        <v>60</v>
      </c>
      <c r="K9" s="138">
        <v>42486</v>
      </c>
      <c r="L9" s="138">
        <v>42398</v>
      </c>
      <c r="M9" s="138">
        <v>45320</v>
      </c>
      <c r="N9" s="138">
        <v>43313</v>
      </c>
      <c r="O9">
        <v>0</v>
      </c>
      <c r="Q9" t="s">
        <v>269</v>
      </c>
      <c r="R9">
        <v>84</v>
      </c>
      <c r="S9">
        <v>120</v>
      </c>
      <c r="T9">
        <v>2009314</v>
      </c>
    </row>
    <row r="10" spans="1:20" x14ac:dyDescent="0.25">
      <c r="A10">
        <v>2</v>
      </c>
      <c r="B10" t="s">
        <v>56</v>
      </c>
      <c r="C10">
        <v>34</v>
      </c>
      <c r="D10" t="s">
        <v>57</v>
      </c>
      <c r="E10" t="s">
        <v>72</v>
      </c>
      <c r="F10" t="s">
        <v>66</v>
      </c>
      <c r="G10">
        <v>174</v>
      </c>
      <c r="H10" t="s">
        <v>60</v>
      </c>
      <c r="I10" t="s">
        <v>72</v>
      </c>
      <c r="K10" s="138">
        <v>42550</v>
      </c>
      <c r="L10" s="138">
        <v>42398</v>
      </c>
      <c r="M10" s="138">
        <v>45320</v>
      </c>
      <c r="N10" s="138">
        <v>43313</v>
      </c>
      <c r="O10">
        <v>0</v>
      </c>
      <c r="Q10" t="s">
        <v>269</v>
      </c>
      <c r="R10">
        <v>84</v>
      </c>
      <c r="S10">
        <v>120</v>
      </c>
      <c r="T10">
        <v>58667992</v>
      </c>
    </row>
    <row r="11" spans="1:20" x14ac:dyDescent="0.25">
      <c r="A11">
        <v>2</v>
      </c>
      <c r="B11" t="s">
        <v>56</v>
      </c>
      <c r="C11">
        <v>40</v>
      </c>
      <c r="D11" t="s">
        <v>57</v>
      </c>
      <c r="E11" t="s">
        <v>73</v>
      </c>
      <c r="F11" t="s">
        <v>74</v>
      </c>
      <c r="G11">
        <v>13</v>
      </c>
      <c r="H11" t="s">
        <v>60</v>
      </c>
      <c r="K11" s="138">
        <v>42578</v>
      </c>
      <c r="L11" s="138">
        <v>42398</v>
      </c>
      <c r="M11" s="138">
        <v>45320</v>
      </c>
      <c r="N11" s="138">
        <v>43313</v>
      </c>
      <c r="O11">
        <v>0</v>
      </c>
      <c r="Q11" t="s">
        <v>269</v>
      </c>
      <c r="R11">
        <v>84</v>
      </c>
      <c r="S11">
        <v>120</v>
      </c>
      <c r="T11">
        <v>1150000</v>
      </c>
    </row>
    <row r="12" spans="1:20" x14ac:dyDescent="0.25">
      <c r="A12">
        <v>2</v>
      </c>
      <c r="B12" t="s">
        <v>56</v>
      </c>
      <c r="C12">
        <v>107</v>
      </c>
      <c r="D12" t="s">
        <v>57</v>
      </c>
      <c r="E12" t="s">
        <v>75</v>
      </c>
      <c r="F12" t="s">
        <v>71</v>
      </c>
      <c r="G12">
        <v>95</v>
      </c>
      <c r="H12" t="s">
        <v>60</v>
      </c>
      <c r="K12" s="138">
        <v>42591</v>
      </c>
      <c r="L12" s="138">
        <v>42398</v>
      </c>
      <c r="M12" s="138">
        <v>45320</v>
      </c>
      <c r="N12" s="138">
        <v>43313</v>
      </c>
      <c r="O12">
        <v>0</v>
      </c>
      <c r="Q12" t="s">
        <v>269</v>
      </c>
      <c r="R12">
        <v>84</v>
      </c>
      <c r="S12">
        <v>120</v>
      </c>
      <c r="T12">
        <v>1025942</v>
      </c>
    </row>
    <row r="13" spans="1:20" x14ac:dyDescent="0.25">
      <c r="A13">
        <v>2</v>
      </c>
      <c r="B13" t="s">
        <v>56</v>
      </c>
      <c r="C13">
        <v>98</v>
      </c>
      <c r="D13" t="s">
        <v>57</v>
      </c>
      <c r="E13" t="s">
        <v>76</v>
      </c>
      <c r="F13" t="s">
        <v>77</v>
      </c>
      <c r="G13">
        <v>470</v>
      </c>
      <c r="H13" t="s">
        <v>60</v>
      </c>
      <c r="K13" s="138">
        <v>42601</v>
      </c>
      <c r="L13" s="138">
        <v>42398</v>
      </c>
      <c r="M13" s="138">
        <v>45320</v>
      </c>
      <c r="N13" s="138">
        <v>43313</v>
      </c>
      <c r="O13">
        <v>0</v>
      </c>
      <c r="Q13" t="s">
        <v>269</v>
      </c>
      <c r="R13">
        <v>84</v>
      </c>
      <c r="S13">
        <v>120</v>
      </c>
      <c r="T13">
        <v>1623707</v>
      </c>
    </row>
    <row r="14" spans="1:20" x14ac:dyDescent="0.25">
      <c r="A14">
        <v>2</v>
      </c>
      <c r="B14" t="s">
        <v>56</v>
      </c>
      <c r="C14">
        <v>92</v>
      </c>
      <c r="D14" t="s">
        <v>57</v>
      </c>
      <c r="E14" t="s">
        <v>78</v>
      </c>
      <c r="F14" t="s">
        <v>74</v>
      </c>
      <c r="G14">
        <v>20</v>
      </c>
      <c r="H14" t="s">
        <v>60</v>
      </c>
      <c r="K14" s="138">
        <v>42618</v>
      </c>
      <c r="L14" s="138">
        <v>42398</v>
      </c>
      <c r="M14" s="138">
        <v>45320</v>
      </c>
      <c r="N14" s="138">
        <v>43313</v>
      </c>
      <c r="O14">
        <v>0</v>
      </c>
      <c r="Q14" t="s">
        <v>269</v>
      </c>
      <c r="R14">
        <v>84</v>
      </c>
      <c r="S14">
        <v>120</v>
      </c>
      <c r="T14">
        <v>750000</v>
      </c>
    </row>
    <row r="15" spans="1:20" x14ac:dyDescent="0.25">
      <c r="A15">
        <v>2</v>
      </c>
      <c r="B15" t="s">
        <v>56</v>
      </c>
      <c r="C15">
        <v>42</v>
      </c>
      <c r="D15" t="s">
        <v>57</v>
      </c>
      <c r="E15" t="s">
        <v>79</v>
      </c>
      <c r="F15" t="s">
        <v>77</v>
      </c>
      <c r="G15">
        <v>476</v>
      </c>
      <c r="H15" t="s">
        <v>60</v>
      </c>
      <c r="K15" s="138">
        <v>42646</v>
      </c>
      <c r="L15" s="138">
        <v>42398</v>
      </c>
      <c r="M15" s="138">
        <v>45320</v>
      </c>
      <c r="N15" s="138">
        <v>43313</v>
      </c>
      <c r="O15">
        <v>0</v>
      </c>
      <c r="Q15" t="s">
        <v>269</v>
      </c>
      <c r="R15">
        <v>84</v>
      </c>
      <c r="S15">
        <v>120</v>
      </c>
      <c r="T15">
        <v>3251813</v>
      </c>
    </row>
    <row r="16" spans="1:20" x14ac:dyDescent="0.25">
      <c r="A16">
        <v>2</v>
      </c>
      <c r="B16" t="s">
        <v>56</v>
      </c>
      <c r="C16">
        <v>93</v>
      </c>
      <c r="D16" t="s">
        <v>57</v>
      </c>
      <c r="E16" t="s">
        <v>80</v>
      </c>
      <c r="F16" t="s">
        <v>74</v>
      </c>
      <c r="G16">
        <v>32</v>
      </c>
      <c r="H16" t="s">
        <v>60</v>
      </c>
      <c r="K16" s="138">
        <v>42685</v>
      </c>
      <c r="L16" s="138">
        <v>42398</v>
      </c>
      <c r="M16" s="138">
        <v>45320</v>
      </c>
      <c r="N16" s="138">
        <v>43313</v>
      </c>
      <c r="O16">
        <v>0</v>
      </c>
      <c r="Q16" t="s">
        <v>269</v>
      </c>
      <c r="R16">
        <v>84</v>
      </c>
      <c r="S16">
        <v>120</v>
      </c>
      <c r="T16">
        <v>750000</v>
      </c>
    </row>
    <row r="17" spans="1:20" x14ac:dyDescent="0.25">
      <c r="A17">
        <v>2</v>
      </c>
      <c r="B17" t="s">
        <v>56</v>
      </c>
      <c r="C17">
        <v>35</v>
      </c>
      <c r="D17" t="s">
        <v>57</v>
      </c>
      <c r="E17" t="s">
        <v>72</v>
      </c>
      <c r="F17" t="s">
        <v>66</v>
      </c>
      <c r="G17">
        <v>5</v>
      </c>
      <c r="H17" t="s">
        <v>60</v>
      </c>
      <c r="I17" t="s">
        <v>72</v>
      </c>
      <c r="K17" s="138">
        <v>42692</v>
      </c>
      <c r="L17" s="138">
        <v>42398</v>
      </c>
      <c r="M17" s="138">
        <v>45320</v>
      </c>
      <c r="N17" s="138">
        <v>43313</v>
      </c>
      <c r="O17">
        <v>0</v>
      </c>
      <c r="Q17" t="s">
        <v>269</v>
      </c>
      <c r="R17">
        <v>84</v>
      </c>
      <c r="S17">
        <v>120</v>
      </c>
      <c r="T17">
        <v>15742698</v>
      </c>
    </row>
    <row r="18" spans="1:20" x14ac:dyDescent="0.25">
      <c r="A18">
        <v>2</v>
      </c>
      <c r="B18" t="s">
        <v>56</v>
      </c>
      <c r="C18">
        <v>43</v>
      </c>
      <c r="D18" t="s">
        <v>57</v>
      </c>
      <c r="E18" t="s">
        <v>81</v>
      </c>
      <c r="F18" t="s">
        <v>82</v>
      </c>
      <c r="G18">
        <v>53</v>
      </c>
      <c r="H18" t="s">
        <v>60</v>
      </c>
      <c r="K18" s="138">
        <v>42739</v>
      </c>
      <c r="L18" s="138">
        <v>42398</v>
      </c>
      <c r="M18" s="138">
        <v>45320</v>
      </c>
      <c r="N18" s="138">
        <v>43313</v>
      </c>
      <c r="O18">
        <v>0</v>
      </c>
      <c r="Q18" t="s">
        <v>269</v>
      </c>
      <c r="R18">
        <v>84</v>
      </c>
      <c r="S18">
        <v>120</v>
      </c>
      <c r="T18">
        <v>3000</v>
      </c>
    </row>
    <row r="19" spans="1:20" x14ac:dyDescent="0.25">
      <c r="A19">
        <v>2</v>
      </c>
      <c r="B19" t="s">
        <v>56</v>
      </c>
      <c r="C19">
        <v>43</v>
      </c>
      <c r="D19" t="s">
        <v>57</v>
      </c>
      <c r="E19" t="s">
        <v>81</v>
      </c>
      <c r="F19" t="s">
        <v>82</v>
      </c>
      <c r="G19">
        <v>53</v>
      </c>
      <c r="H19" t="s">
        <v>60</v>
      </c>
      <c r="K19" s="138">
        <v>42739</v>
      </c>
      <c r="L19" s="138">
        <v>42398</v>
      </c>
      <c r="M19" s="138">
        <v>45320</v>
      </c>
      <c r="N19" s="138">
        <v>43313</v>
      </c>
      <c r="O19">
        <v>0</v>
      </c>
      <c r="Q19" t="s">
        <v>269</v>
      </c>
      <c r="R19">
        <v>84</v>
      </c>
      <c r="S19">
        <v>120</v>
      </c>
      <c r="T19">
        <v>3000</v>
      </c>
    </row>
    <row r="20" spans="1:20" x14ac:dyDescent="0.25">
      <c r="A20">
        <v>2</v>
      </c>
      <c r="B20" t="s">
        <v>56</v>
      </c>
      <c r="C20">
        <v>43</v>
      </c>
      <c r="D20" t="s">
        <v>57</v>
      </c>
      <c r="E20" t="s">
        <v>81</v>
      </c>
      <c r="F20" t="s">
        <v>82</v>
      </c>
      <c r="G20">
        <v>53</v>
      </c>
      <c r="H20" t="s">
        <v>60</v>
      </c>
      <c r="K20" s="138">
        <v>42739</v>
      </c>
      <c r="L20" s="138">
        <v>42398</v>
      </c>
      <c r="M20" s="138">
        <v>45320</v>
      </c>
      <c r="N20" s="138">
        <v>43313</v>
      </c>
      <c r="O20">
        <v>0</v>
      </c>
      <c r="Q20" t="s">
        <v>269</v>
      </c>
      <c r="R20">
        <v>84</v>
      </c>
      <c r="S20">
        <v>120</v>
      </c>
      <c r="T20">
        <v>3000</v>
      </c>
    </row>
    <row r="21" spans="1:20" x14ac:dyDescent="0.25">
      <c r="A21">
        <v>2</v>
      </c>
      <c r="B21" t="s">
        <v>56</v>
      </c>
      <c r="C21">
        <v>43</v>
      </c>
      <c r="D21" t="s">
        <v>57</v>
      </c>
      <c r="E21" t="s">
        <v>81</v>
      </c>
      <c r="F21" t="s">
        <v>82</v>
      </c>
      <c r="G21">
        <v>53</v>
      </c>
      <c r="H21" t="s">
        <v>60</v>
      </c>
      <c r="K21" s="138">
        <v>42739</v>
      </c>
      <c r="L21" s="138">
        <v>42398</v>
      </c>
      <c r="M21" s="138">
        <v>45320</v>
      </c>
      <c r="N21" s="138">
        <v>43313</v>
      </c>
      <c r="O21">
        <v>0</v>
      </c>
      <c r="Q21" t="s">
        <v>269</v>
      </c>
      <c r="R21">
        <v>84</v>
      </c>
      <c r="S21">
        <v>120</v>
      </c>
      <c r="T21">
        <v>3000</v>
      </c>
    </row>
    <row r="22" spans="1:20" x14ac:dyDescent="0.25">
      <c r="A22">
        <v>2</v>
      </c>
      <c r="B22" t="s">
        <v>56</v>
      </c>
      <c r="C22">
        <v>43</v>
      </c>
      <c r="D22" t="s">
        <v>57</v>
      </c>
      <c r="E22" t="s">
        <v>81</v>
      </c>
      <c r="F22" t="s">
        <v>82</v>
      </c>
      <c r="G22">
        <v>53</v>
      </c>
      <c r="H22" t="s">
        <v>60</v>
      </c>
      <c r="K22" s="138">
        <v>42739</v>
      </c>
      <c r="L22" s="138">
        <v>42398</v>
      </c>
      <c r="M22" s="138">
        <v>45320</v>
      </c>
      <c r="N22" s="138">
        <v>43313</v>
      </c>
      <c r="O22">
        <v>0</v>
      </c>
      <c r="Q22" t="s">
        <v>269</v>
      </c>
      <c r="R22">
        <v>84</v>
      </c>
      <c r="S22">
        <v>120</v>
      </c>
      <c r="T22">
        <v>3000</v>
      </c>
    </row>
    <row r="23" spans="1:20" x14ac:dyDescent="0.25">
      <c r="A23">
        <v>2</v>
      </c>
      <c r="B23" t="s">
        <v>56</v>
      </c>
      <c r="C23">
        <v>43</v>
      </c>
      <c r="D23" t="s">
        <v>57</v>
      </c>
      <c r="E23" t="s">
        <v>81</v>
      </c>
      <c r="F23" t="s">
        <v>82</v>
      </c>
      <c r="G23">
        <v>53</v>
      </c>
      <c r="H23" t="s">
        <v>60</v>
      </c>
      <c r="K23" s="138">
        <v>42739</v>
      </c>
      <c r="L23" s="138">
        <v>42398</v>
      </c>
      <c r="M23" s="138">
        <v>45320</v>
      </c>
      <c r="N23" s="138">
        <v>43313</v>
      </c>
      <c r="O23">
        <v>0</v>
      </c>
      <c r="Q23" t="s">
        <v>269</v>
      </c>
      <c r="R23">
        <v>84</v>
      </c>
      <c r="S23">
        <v>120</v>
      </c>
      <c r="T23">
        <v>3000</v>
      </c>
    </row>
    <row r="24" spans="1:20" x14ac:dyDescent="0.25">
      <c r="A24">
        <v>2</v>
      </c>
      <c r="B24" t="s">
        <v>56</v>
      </c>
      <c r="C24">
        <v>43</v>
      </c>
      <c r="D24" t="s">
        <v>57</v>
      </c>
      <c r="E24" t="s">
        <v>83</v>
      </c>
      <c r="F24" t="s">
        <v>82</v>
      </c>
      <c r="G24">
        <v>53</v>
      </c>
      <c r="H24" t="s">
        <v>60</v>
      </c>
      <c r="K24" s="138">
        <v>42739</v>
      </c>
      <c r="L24" s="138">
        <v>42398</v>
      </c>
      <c r="M24" s="138">
        <v>45320</v>
      </c>
      <c r="N24" s="138">
        <v>43313</v>
      </c>
      <c r="O24">
        <v>0</v>
      </c>
      <c r="Q24" t="s">
        <v>269</v>
      </c>
      <c r="R24">
        <v>84</v>
      </c>
      <c r="S24">
        <v>120</v>
      </c>
      <c r="T24">
        <v>19800</v>
      </c>
    </row>
    <row r="25" spans="1:20" x14ac:dyDescent="0.25">
      <c r="A25">
        <v>2</v>
      </c>
      <c r="B25" t="s">
        <v>56</v>
      </c>
      <c r="C25">
        <v>43</v>
      </c>
      <c r="D25" t="s">
        <v>57</v>
      </c>
      <c r="E25" t="s">
        <v>83</v>
      </c>
      <c r="F25" t="s">
        <v>82</v>
      </c>
      <c r="G25">
        <v>53</v>
      </c>
      <c r="H25" t="s">
        <v>60</v>
      </c>
      <c r="K25" s="138">
        <v>42739</v>
      </c>
      <c r="L25" s="138">
        <v>42398</v>
      </c>
      <c r="M25" s="138">
        <v>45320</v>
      </c>
      <c r="N25" s="138">
        <v>43313</v>
      </c>
      <c r="O25">
        <v>0</v>
      </c>
      <c r="Q25" t="s">
        <v>269</v>
      </c>
      <c r="R25">
        <v>84</v>
      </c>
      <c r="S25">
        <v>120</v>
      </c>
      <c r="T25">
        <v>19800</v>
      </c>
    </row>
    <row r="26" spans="1:20" x14ac:dyDescent="0.25">
      <c r="A26">
        <v>2</v>
      </c>
      <c r="B26" t="s">
        <v>56</v>
      </c>
      <c r="C26">
        <v>43</v>
      </c>
      <c r="D26" t="s">
        <v>57</v>
      </c>
      <c r="E26" t="s">
        <v>83</v>
      </c>
      <c r="F26" t="s">
        <v>82</v>
      </c>
      <c r="G26">
        <v>53</v>
      </c>
      <c r="H26" t="s">
        <v>60</v>
      </c>
      <c r="K26" s="138">
        <v>42739</v>
      </c>
      <c r="L26" s="138">
        <v>42398</v>
      </c>
      <c r="M26" s="138">
        <v>45320</v>
      </c>
      <c r="N26" s="138">
        <v>43313</v>
      </c>
      <c r="O26">
        <v>0</v>
      </c>
      <c r="Q26" t="s">
        <v>269</v>
      </c>
      <c r="R26">
        <v>84</v>
      </c>
      <c r="S26">
        <v>120</v>
      </c>
      <c r="T26">
        <v>19800</v>
      </c>
    </row>
    <row r="27" spans="1:20" x14ac:dyDescent="0.25">
      <c r="A27">
        <v>2</v>
      </c>
      <c r="B27" t="s">
        <v>56</v>
      </c>
      <c r="C27">
        <v>49</v>
      </c>
      <c r="D27" t="s">
        <v>57</v>
      </c>
      <c r="E27" t="s">
        <v>84</v>
      </c>
      <c r="F27" t="s">
        <v>85</v>
      </c>
      <c r="G27">
        <v>8870</v>
      </c>
      <c r="H27" t="s">
        <v>60</v>
      </c>
      <c r="K27" s="138">
        <v>42787</v>
      </c>
      <c r="L27" s="138">
        <v>42398</v>
      </c>
      <c r="M27" s="138">
        <v>45320</v>
      </c>
      <c r="N27" s="138">
        <v>43313</v>
      </c>
      <c r="O27">
        <v>0</v>
      </c>
      <c r="Q27" t="s">
        <v>269</v>
      </c>
      <c r="R27">
        <v>84</v>
      </c>
      <c r="S27">
        <v>120</v>
      </c>
      <c r="T27">
        <v>16750</v>
      </c>
    </row>
    <row r="28" spans="1:20" x14ac:dyDescent="0.25">
      <c r="A28">
        <v>2</v>
      </c>
      <c r="B28" t="s">
        <v>56</v>
      </c>
      <c r="C28">
        <v>49</v>
      </c>
      <c r="D28" t="s">
        <v>57</v>
      </c>
      <c r="E28" t="s">
        <v>86</v>
      </c>
      <c r="F28" t="s">
        <v>85</v>
      </c>
      <c r="G28">
        <v>8870</v>
      </c>
      <c r="H28" t="s">
        <v>60</v>
      </c>
      <c r="K28" s="138">
        <v>42787</v>
      </c>
      <c r="L28" s="138">
        <v>42398</v>
      </c>
      <c r="M28" s="138">
        <v>45320</v>
      </c>
      <c r="N28" s="138">
        <v>43313</v>
      </c>
      <c r="O28">
        <v>0</v>
      </c>
      <c r="Q28" t="s">
        <v>269</v>
      </c>
      <c r="R28">
        <v>84</v>
      </c>
      <c r="S28">
        <v>120</v>
      </c>
      <c r="T28">
        <v>50250</v>
      </c>
    </row>
    <row r="29" spans="1:20" x14ac:dyDescent="0.25">
      <c r="A29">
        <v>2</v>
      </c>
      <c r="B29" t="s">
        <v>56</v>
      </c>
      <c r="C29">
        <v>49</v>
      </c>
      <c r="D29" t="s">
        <v>57</v>
      </c>
      <c r="E29" t="s">
        <v>87</v>
      </c>
      <c r="F29" t="s">
        <v>85</v>
      </c>
      <c r="G29">
        <v>8870</v>
      </c>
      <c r="H29" t="s">
        <v>60</v>
      </c>
      <c r="K29" s="138">
        <v>42787</v>
      </c>
      <c r="L29" s="138">
        <v>42398</v>
      </c>
      <c r="M29" s="138">
        <v>45320</v>
      </c>
      <c r="N29" s="138">
        <v>43313</v>
      </c>
      <c r="O29">
        <v>0</v>
      </c>
      <c r="Q29" t="s">
        <v>269</v>
      </c>
      <c r="R29">
        <v>84</v>
      </c>
      <c r="S29">
        <v>120</v>
      </c>
      <c r="T29">
        <v>43550</v>
      </c>
    </row>
    <row r="30" spans="1:20" x14ac:dyDescent="0.25">
      <c r="A30">
        <v>2</v>
      </c>
      <c r="B30" t="s">
        <v>56</v>
      </c>
      <c r="C30">
        <v>49</v>
      </c>
      <c r="D30" t="s">
        <v>57</v>
      </c>
      <c r="E30" t="s">
        <v>88</v>
      </c>
      <c r="F30" t="s">
        <v>85</v>
      </c>
      <c r="G30">
        <v>8870</v>
      </c>
      <c r="H30" t="s">
        <v>60</v>
      </c>
      <c r="K30" s="138">
        <v>42787</v>
      </c>
      <c r="L30" s="138">
        <v>42398</v>
      </c>
      <c r="M30" s="138">
        <v>45320</v>
      </c>
      <c r="N30" s="138">
        <v>43313</v>
      </c>
      <c r="O30">
        <v>0</v>
      </c>
      <c r="Q30" t="s">
        <v>269</v>
      </c>
      <c r="R30">
        <v>84</v>
      </c>
      <c r="S30">
        <v>120</v>
      </c>
      <c r="T30">
        <v>67000</v>
      </c>
    </row>
    <row r="31" spans="1:20" x14ac:dyDescent="0.25">
      <c r="A31">
        <v>2</v>
      </c>
      <c r="B31" t="s">
        <v>56</v>
      </c>
      <c r="C31">
        <v>52</v>
      </c>
      <c r="D31" t="s">
        <v>57</v>
      </c>
      <c r="E31" t="s">
        <v>89</v>
      </c>
      <c r="F31" t="s">
        <v>90</v>
      </c>
      <c r="G31">
        <v>2283</v>
      </c>
      <c r="H31" t="s">
        <v>60</v>
      </c>
      <c r="K31" s="138">
        <v>42794</v>
      </c>
      <c r="L31" s="138">
        <v>42398</v>
      </c>
      <c r="M31" s="138">
        <v>45320</v>
      </c>
      <c r="N31" s="138">
        <v>43313</v>
      </c>
      <c r="O31">
        <v>0</v>
      </c>
      <c r="Q31" t="s">
        <v>269</v>
      </c>
      <c r="R31">
        <v>84</v>
      </c>
      <c r="S31">
        <v>120</v>
      </c>
      <c r="T31">
        <v>231169</v>
      </c>
    </row>
    <row r="32" spans="1:20" x14ac:dyDescent="0.25">
      <c r="A32">
        <v>2</v>
      </c>
      <c r="B32" t="s">
        <v>56</v>
      </c>
      <c r="C32">
        <v>52</v>
      </c>
      <c r="D32" t="s">
        <v>57</v>
      </c>
      <c r="E32" t="s">
        <v>91</v>
      </c>
      <c r="F32" t="s">
        <v>90</v>
      </c>
      <c r="G32">
        <v>2283</v>
      </c>
      <c r="H32" t="s">
        <v>60</v>
      </c>
      <c r="K32" s="138">
        <v>42794</v>
      </c>
      <c r="L32" s="138">
        <v>42398</v>
      </c>
      <c r="M32" s="138">
        <v>45320</v>
      </c>
      <c r="N32" s="138">
        <v>43313</v>
      </c>
      <c r="O32">
        <v>0</v>
      </c>
      <c r="Q32" t="s">
        <v>269</v>
      </c>
      <c r="R32">
        <v>84</v>
      </c>
      <c r="S32">
        <v>120</v>
      </c>
      <c r="T32">
        <v>26000</v>
      </c>
    </row>
    <row r="33" spans="1:20" x14ac:dyDescent="0.25">
      <c r="A33">
        <v>2</v>
      </c>
      <c r="B33" t="s">
        <v>56</v>
      </c>
      <c r="C33">
        <v>52</v>
      </c>
      <c r="D33" t="s">
        <v>57</v>
      </c>
      <c r="E33" t="s">
        <v>92</v>
      </c>
      <c r="F33" t="s">
        <v>90</v>
      </c>
      <c r="G33">
        <v>2283</v>
      </c>
      <c r="H33" t="s">
        <v>60</v>
      </c>
      <c r="K33" s="138">
        <v>42794</v>
      </c>
      <c r="L33" s="138">
        <v>42398</v>
      </c>
      <c r="M33" s="138">
        <v>45320</v>
      </c>
      <c r="N33" s="138">
        <v>43313</v>
      </c>
      <c r="O33">
        <v>0</v>
      </c>
      <c r="Q33" t="s">
        <v>269</v>
      </c>
      <c r="R33">
        <v>84</v>
      </c>
      <c r="S33">
        <v>120</v>
      </c>
      <c r="T33">
        <v>5500</v>
      </c>
    </row>
    <row r="34" spans="1:20" x14ac:dyDescent="0.25">
      <c r="A34">
        <v>2</v>
      </c>
      <c r="B34" t="s">
        <v>56</v>
      </c>
      <c r="C34">
        <v>52</v>
      </c>
      <c r="D34" t="s">
        <v>57</v>
      </c>
      <c r="E34" t="s">
        <v>93</v>
      </c>
      <c r="F34" t="s">
        <v>90</v>
      </c>
      <c r="G34">
        <v>2283</v>
      </c>
      <c r="H34" t="s">
        <v>60</v>
      </c>
      <c r="K34" s="138">
        <v>42794</v>
      </c>
      <c r="L34" s="138">
        <v>42398</v>
      </c>
      <c r="M34" s="138">
        <v>45320</v>
      </c>
      <c r="N34" s="138">
        <v>43313</v>
      </c>
      <c r="O34">
        <v>0</v>
      </c>
      <c r="Q34" t="s">
        <v>269</v>
      </c>
      <c r="R34">
        <v>84</v>
      </c>
      <c r="S34">
        <v>120</v>
      </c>
      <c r="T34">
        <v>1900</v>
      </c>
    </row>
    <row r="35" spans="1:20" x14ac:dyDescent="0.25">
      <c r="A35">
        <v>2</v>
      </c>
      <c r="B35" t="s">
        <v>56</v>
      </c>
      <c r="C35">
        <v>51</v>
      </c>
      <c r="D35" t="s">
        <v>57</v>
      </c>
      <c r="E35" t="s">
        <v>94</v>
      </c>
      <c r="F35" t="s">
        <v>90</v>
      </c>
      <c r="G35">
        <v>2282</v>
      </c>
      <c r="H35" t="s">
        <v>60</v>
      </c>
      <c r="K35" s="138">
        <v>42794</v>
      </c>
      <c r="L35" s="138">
        <v>42398</v>
      </c>
      <c r="M35" s="138">
        <v>45320</v>
      </c>
      <c r="N35" s="138">
        <v>43313</v>
      </c>
      <c r="O35">
        <v>0</v>
      </c>
      <c r="Q35" t="s">
        <v>269</v>
      </c>
      <c r="R35">
        <v>84</v>
      </c>
      <c r="S35">
        <v>120</v>
      </c>
      <c r="T35">
        <v>300966</v>
      </c>
    </row>
    <row r="36" spans="1:20" x14ac:dyDescent="0.25">
      <c r="A36">
        <v>2</v>
      </c>
      <c r="B36" t="s">
        <v>56</v>
      </c>
      <c r="C36">
        <v>51</v>
      </c>
      <c r="D36" t="s">
        <v>57</v>
      </c>
      <c r="E36" t="s">
        <v>91</v>
      </c>
      <c r="F36" t="s">
        <v>90</v>
      </c>
      <c r="G36">
        <v>2282</v>
      </c>
      <c r="H36" t="s">
        <v>60</v>
      </c>
      <c r="K36" s="138">
        <v>42794</v>
      </c>
      <c r="L36" s="138">
        <v>42398</v>
      </c>
      <c r="M36" s="138">
        <v>45320</v>
      </c>
      <c r="N36" s="138">
        <v>43313</v>
      </c>
      <c r="O36">
        <v>0</v>
      </c>
      <c r="Q36" t="s">
        <v>269</v>
      </c>
      <c r="R36">
        <v>84</v>
      </c>
      <c r="S36">
        <v>120</v>
      </c>
      <c r="T36">
        <v>26000</v>
      </c>
    </row>
    <row r="37" spans="1:20" x14ac:dyDescent="0.25">
      <c r="A37">
        <v>2</v>
      </c>
      <c r="B37" t="s">
        <v>56</v>
      </c>
      <c r="C37">
        <v>51</v>
      </c>
      <c r="D37" t="s">
        <v>57</v>
      </c>
      <c r="E37" t="s">
        <v>92</v>
      </c>
      <c r="F37" t="s">
        <v>90</v>
      </c>
      <c r="G37">
        <v>2282</v>
      </c>
      <c r="H37" t="s">
        <v>60</v>
      </c>
      <c r="K37" s="138">
        <v>42794</v>
      </c>
      <c r="L37" s="138">
        <v>42398</v>
      </c>
      <c r="M37" s="138">
        <v>45320</v>
      </c>
      <c r="N37" s="138">
        <v>43313</v>
      </c>
      <c r="O37">
        <v>0</v>
      </c>
      <c r="Q37" t="s">
        <v>269</v>
      </c>
      <c r="R37">
        <v>84</v>
      </c>
      <c r="S37">
        <v>120</v>
      </c>
      <c r="T37">
        <v>5500</v>
      </c>
    </row>
    <row r="38" spans="1:20" x14ac:dyDescent="0.25">
      <c r="A38">
        <v>2</v>
      </c>
      <c r="B38" t="s">
        <v>56</v>
      </c>
      <c r="C38">
        <v>51</v>
      </c>
      <c r="D38" t="s">
        <v>57</v>
      </c>
      <c r="E38" t="s">
        <v>93</v>
      </c>
      <c r="F38" t="s">
        <v>90</v>
      </c>
      <c r="G38">
        <v>2282</v>
      </c>
      <c r="H38" t="s">
        <v>60</v>
      </c>
      <c r="K38" s="138">
        <v>42794</v>
      </c>
      <c r="L38" s="138">
        <v>42398</v>
      </c>
      <c r="M38" s="138">
        <v>45320</v>
      </c>
      <c r="N38" s="138">
        <v>43313</v>
      </c>
      <c r="O38">
        <v>0</v>
      </c>
      <c r="Q38" t="s">
        <v>269</v>
      </c>
      <c r="R38">
        <v>84</v>
      </c>
      <c r="S38">
        <v>120</v>
      </c>
      <c r="T38">
        <v>1900</v>
      </c>
    </row>
    <row r="39" spans="1:20" x14ac:dyDescent="0.25">
      <c r="A39">
        <v>2</v>
      </c>
      <c r="B39" t="s">
        <v>56</v>
      </c>
      <c r="C39">
        <v>50</v>
      </c>
      <c r="D39" t="s">
        <v>57</v>
      </c>
      <c r="E39" t="s">
        <v>95</v>
      </c>
      <c r="F39" t="s">
        <v>90</v>
      </c>
      <c r="G39">
        <v>2281</v>
      </c>
      <c r="H39" t="s">
        <v>60</v>
      </c>
      <c r="K39" s="138">
        <v>42794</v>
      </c>
      <c r="L39" s="138">
        <v>42398</v>
      </c>
      <c r="M39" s="138">
        <v>45320</v>
      </c>
      <c r="N39" s="138">
        <v>43313</v>
      </c>
      <c r="O39">
        <v>0</v>
      </c>
      <c r="Q39" t="s">
        <v>269</v>
      </c>
      <c r="R39">
        <v>84</v>
      </c>
      <c r="S39">
        <v>120</v>
      </c>
      <c r="T39">
        <v>399791</v>
      </c>
    </row>
    <row r="40" spans="1:20" x14ac:dyDescent="0.25">
      <c r="A40">
        <v>2</v>
      </c>
      <c r="B40" t="s">
        <v>56</v>
      </c>
      <c r="C40">
        <v>50</v>
      </c>
      <c r="D40" t="s">
        <v>57</v>
      </c>
      <c r="E40" t="s">
        <v>91</v>
      </c>
      <c r="F40" t="s">
        <v>90</v>
      </c>
      <c r="G40">
        <v>2281</v>
      </c>
      <c r="H40" t="s">
        <v>60</v>
      </c>
      <c r="K40" s="138">
        <v>42794</v>
      </c>
      <c r="L40" s="138">
        <v>42398</v>
      </c>
      <c r="M40" s="138">
        <v>45320</v>
      </c>
      <c r="N40" s="138">
        <v>43313</v>
      </c>
      <c r="O40">
        <v>0</v>
      </c>
      <c r="Q40" t="s">
        <v>269</v>
      </c>
      <c r="R40">
        <v>84</v>
      </c>
      <c r="S40">
        <v>120</v>
      </c>
      <c r="T40">
        <v>26000</v>
      </c>
    </row>
    <row r="41" spans="1:20" x14ac:dyDescent="0.25">
      <c r="A41">
        <v>2</v>
      </c>
      <c r="B41" t="s">
        <v>56</v>
      </c>
      <c r="C41">
        <v>50</v>
      </c>
      <c r="D41" t="s">
        <v>57</v>
      </c>
      <c r="E41" t="s">
        <v>92</v>
      </c>
      <c r="F41" t="s">
        <v>90</v>
      </c>
      <c r="G41">
        <v>2281</v>
      </c>
      <c r="H41" t="s">
        <v>60</v>
      </c>
      <c r="K41" s="138">
        <v>42794</v>
      </c>
      <c r="L41" s="138">
        <v>42398</v>
      </c>
      <c r="M41" s="138">
        <v>45320</v>
      </c>
      <c r="N41" s="138">
        <v>43313</v>
      </c>
      <c r="O41">
        <v>0</v>
      </c>
      <c r="Q41" t="s">
        <v>269</v>
      </c>
      <c r="R41">
        <v>84</v>
      </c>
      <c r="S41">
        <v>120</v>
      </c>
      <c r="T41">
        <v>5500</v>
      </c>
    </row>
    <row r="42" spans="1:20" x14ac:dyDescent="0.25">
      <c r="A42">
        <v>2</v>
      </c>
      <c r="B42" t="s">
        <v>56</v>
      </c>
      <c r="C42">
        <v>50</v>
      </c>
      <c r="D42" t="s">
        <v>57</v>
      </c>
      <c r="E42" t="s">
        <v>93</v>
      </c>
      <c r="F42" t="s">
        <v>90</v>
      </c>
      <c r="G42">
        <v>2281</v>
      </c>
      <c r="H42" t="s">
        <v>60</v>
      </c>
      <c r="K42" s="138">
        <v>42794</v>
      </c>
      <c r="L42" s="138">
        <v>42398</v>
      </c>
      <c r="M42" s="138">
        <v>45320</v>
      </c>
      <c r="N42" s="138">
        <v>43313</v>
      </c>
      <c r="O42">
        <v>0</v>
      </c>
      <c r="Q42" t="s">
        <v>269</v>
      </c>
      <c r="R42">
        <v>84</v>
      </c>
      <c r="S42">
        <v>120</v>
      </c>
      <c r="T42">
        <v>1900</v>
      </c>
    </row>
    <row r="43" spans="1:20" x14ac:dyDescent="0.25">
      <c r="A43">
        <v>2</v>
      </c>
      <c r="B43" t="s">
        <v>56</v>
      </c>
      <c r="C43">
        <v>54</v>
      </c>
      <c r="D43" t="s">
        <v>57</v>
      </c>
      <c r="E43" t="s">
        <v>96</v>
      </c>
      <c r="F43" t="s">
        <v>97</v>
      </c>
      <c r="G43">
        <v>66</v>
      </c>
      <c r="H43" t="s">
        <v>60</v>
      </c>
      <c r="K43" s="138">
        <v>42814</v>
      </c>
      <c r="L43" s="138">
        <v>42398</v>
      </c>
      <c r="M43" s="138">
        <v>45320</v>
      </c>
      <c r="N43" s="138">
        <v>43313</v>
      </c>
      <c r="O43">
        <v>0</v>
      </c>
      <c r="Q43" t="s">
        <v>269</v>
      </c>
      <c r="R43">
        <v>84</v>
      </c>
      <c r="S43">
        <v>120</v>
      </c>
      <c r="T43">
        <v>3441076</v>
      </c>
    </row>
    <row r="44" spans="1:20" x14ac:dyDescent="0.25">
      <c r="A44">
        <v>2</v>
      </c>
      <c r="B44" t="s">
        <v>56</v>
      </c>
      <c r="C44">
        <v>55</v>
      </c>
      <c r="D44" t="s">
        <v>57</v>
      </c>
      <c r="E44" t="s">
        <v>98</v>
      </c>
      <c r="F44" t="s">
        <v>99</v>
      </c>
      <c r="G44">
        <v>7</v>
      </c>
      <c r="H44" t="s">
        <v>60</v>
      </c>
      <c r="K44" s="138">
        <v>42816</v>
      </c>
      <c r="L44" s="138">
        <v>42398</v>
      </c>
      <c r="M44" s="138">
        <v>45320</v>
      </c>
      <c r="N44" s="138">
        <v>43313</v>
      </c>
      <c r="O44">
        <v>0</v>
      </c>
      <c r="Q44" t="s">
        <v>269</v>
      </c>
      <c r="R44">
        <v>84</v>
      </c>
      <c r="S44">
        <v>120</v>
      </c>
      <c r="T44">
        <v>18000</v>
      </c>
    </row>
    <row r="45" spans="1:20" x14ac:dyDescent="0.25">
      <c r="A45">
        <v>2</v>
      </c>
      <c r="B45" t="s">
        <v>56</v>
      </c>
      <c r="C45">
        <v>55</v>
      </c>
      <c r="D45" t="s">
        <v>57</v>
      </c>
      <c r="E45" t="s">
        <v>98</v>
      </c>
      <c r="F45" t="s">
        <v>99</v>
      </c>
      <c r="G45">
        <v>7</v>
      </c>
      <c r="H45" t="s">
        <v>60</v>
      </c>
      <c r="K45" s="138">
        <v>42816</v>
      </c>
      <c r="L45" s="138">
        <v>42398</v>
      </c>
      <c r="M45" s="138">
        <v>45320</v>
      </c>
      <c r="N45" s="138">
        <v>43313</v>
      </c>
      <c r="O45">
        <v>0</v>
      </c>
      <c r="Q45" t="s">
        <v>269</v>
      </c>
      <c r="R45">
        <v>84</v>
      </c>
      <c r="S45">
        <v>120</v>
      </c>
      <c r="T45">
        <v>18000</v>
      </c>
    </row>
    <row r="46" spans="1:20" x14ac:dyDescent="0.25">
      <c r="A46">
        <v>2</v>
      </c>
      <c r="B46" t="s">
        <v>56</v>
      </c>
      <c r="C46">
        <v>56</v>
      </c>
      <c r="D46" t="s">
        <v>57</v>
      </c>
      <c r="E46" t="s">
        <v>100</v>
      </c>
      <c r="F46" t="s">
        <v>101</v>
      </c>
      <c r="G46">
        <v>16</v>
      </c>
      <c r="H46" t="s">
        <v>60</v>
      </c>
      <c r="K46" s="138">
        <v>42822</v>
      </c>
      <c r="L46" s="138">
        <v>42398</v>
      </c>
      <c r="M46" s="138">
        <v>45320</v>
      </c>
      <c r="N46" s="138">
        <v>43313</v>
      </c>
      <c r="O46">
        <v>0</v>
      </c>
      <c r="Q46" t="s">
        <v>269</v>
      </c>
      <c r="R46">
        <v>84</v>
      </c>
      <c r="S46">
        <v>120</v>
      </c>
      <c r="T46">
        <v>450000</v>
      </c>
    </row>
    <row r="47" spans="1:20" x14ac:dyDescent="0.25">
      <c r="A47">
        <v>2</v>
      </c>
      <c r="B47" t="s">
        <v>56</v>
      </c>
      <c r="C47">
        <v>57</v>
      </c>
      <c r="D47" t="s">
        <v>57</v>
      </c>
      <c r="E47" t="s">
        <v>102</v>
      </c>
      <c r="F47" t="s">
        <v>103</v>
      </c>
      <c r="G47">
        <v>1</v>
      </c>
      <c r="H47" t="s">
        <v>60</v>
      </c>
      <c r="K47" s="138">
        <v>42828</v>
      </c>
      <c r="L47" s="138">
        <v>42398</v>
      </c>
      <c r="M47" s="138">
        <v>45320</v>
      </c>
      <c r="N47" s="138">
        <v>43313</v>
      </c>
      <c r="O47">
        <v>0</v>
      </c>
      <c r="Q47" t="s">
        <v>269</v>
      </c>
      <c r="R47">
        <v>84</v>
      </c>
      <c r="S47">
        <v>120</v>
      </c>
      <c r="T47">
        <v>520000</v>
      </c>
    </row>
    <row r="48" spans="1:20" x14ac:dyDescent="0.25">
      <c r="A48">
        <v>2</v>
      </c>
      <c r="B48" t="s">
        <v>56</v>
      </c>
      <c r="C48">
        <v>59</v>
      </c>
      <c r="D48" t="s">
        <v>57</v>
      </c>
      <c r="E48" t="s">
        <v>104</v>
      </c>
      <c r="F48" t="s">
        <v>105</v>
      </c>
      <c r="G48">
        <v>118319</v>
      </c>
      <c r="H48" t="s">
        <v>60</v>
      </c>
      <c r="K48" s="138">
        <v>42866</v>
      </c>
      <c r="L48" s="138">
        <v>42398</v>
      </c>
      <c r="M48" s="138">
        <v>45320</v>
      </c>
      <c r="N48" s="138">
        <v>43313</v>
      </c>
      <c r="O48">
        <v>0</v>
      </c>
      <c r="Q48" t="s">
        <v>269</v>
      </c>
      <c r="R48">
        <v>84</v>
      </c>
      <c r="S48">
        <v>120</v>
      </c>
      <c r="T48">
        <v>60000</v>
      </c>
    </row>
    <row r="49" spans="1:20" x14ac:dyDescent="0.25">
      <c r="A49">
        <v>2</v>
      </c>
      <c r="B49" t="s">
        <v>56</v>
      </c>
      <c r="C49">
        <v>58</v>
      </c>
      <c r="D49" t="s">
        <v>57</v>
      </c>
      <c r="E49" t="s">
        <v>106</v>
      </c>
      <c r="F49" t="s">
        <v>107</v>
      </c>
      <c r="G49">
        <v>619</v>
      </c>
      <c r="H49" t="s">
        <v>60</v>
      </c>
      <c r="K49" s="138">
        <v>42866</v>
      </c>
      <c r="L49" s="138">
        <v>42398</v>
      </c>
      <c r="M49" s="138">
        <v>45320</v>
      </c>
      <c r="N49" s="138">
        <v>43313</v>
      </c>
      <c r="O49">
        <v>0</v>
      </c>
      <c r="Q49" t="s">
        <v>269</v>
      </c>
      <c r="R49">
        <v>84</v>
      </c>
      <c r="S49">
        <v>120</v>
      </c>
      <c r="T49">
        <v>45378</v>
      </c>
    </row>
    <row r="50" spans="1:20" x14ac:dyDescent="0.25">
      <c r="A50">
        <v>2</v>
      </c>
      <c r="B50" t="s">
        <v>56</v>
      </c>
      <c r="C50">
        <v>7</v>
      </c>
      <c r="D50" t="s">
        <v>57</v>
      </c>
      <c r="E50" t="s">
        <v>72</v>
      </c>
      <c r="F50" t="s">
        <v>108</v>
      </c>
      <c r="G50">
        <v>8</v>
      </c>
      <c r="H50" t="s">
        <v>60</v>
      </c>
      <c r="I50" t="s">
        <v>72</v>
      </c>
      <c r="K50" s="138">
        <v>42892</v>
      </c>
      <c r="L50" s="138">
        <v>42398</v>
      </c>
      <c r="M50" s="138">
        <v>45320</v>
      </c>
      <c r="N50" s="138">
        <v>43313</v>
      </c>
      <c r="O50">
        <v>0</v>
      </c>
      <c r="Q50" t="s">
        <v>269</v>
      </c>
      <c r="R50">
        <v>84</v>
      </c>
      <c r="S50">
        <v>120</v>
      </c>
      <c r="T50">
        <v>84033614</v>
      </c>
    </row>
    <row r="51" spans="1:20" x14ac:dyDescent="0.25">
      <c r="A51">
        <v>2</v>
      </c>
      <c r="B51" t="s">
        <v>56</v>
      </c>
      <c r="C51">
        <v>6</v>
      </c>
      <c r="D51" t="s">
        <v>57</v>
      </c>
      <c r="E51" t="s">
        <v>72</v>
      </c>
      <c r="F51" t="s">
        <v>108</v>
      </c>
      <c r="G51">
        <v>10</v>
      </c>
      <c r="H51" t="s">
        <v>60</v>
      </c>
      <c r="I51" t="s">
        <v>72</v>
      </c>
      <c r="K51" s="138">
        <v>42920</v>
      </c>
      <c r="L51" s="138">
        <v>42398</v>
      </c>
      <c r="M51" s="138">
        <v>45320</v>
      </c>
      <c r="N51" s="138">
        <v>43313</v>
      </c>
      <c r="O51">
        <v>0</v>
      </c>
      <c r="Q51" t="s">
        <v>269</v>
      </c>
      <c r="R51">
        <v>84</v>
      </c>
      <c r="S51">
        <v>120</v>
      </c>
      <c r="T51">
        <v>51303733</v>
      </c>
    </row>
    <row r="52" spans="1:20" x14ac:dyDescent="0.25">
      <c r="A52">
        <v>2</v>
      </c>
      <c r="B52" t="s">
        <v>56</v>
      </c>
      <c r="C52">
        <v>61</v>
      </c>
      <c r="D52" t="s">
        <v>57</v>
      </c>
      <c r="E52" t="s">
        <v>109</v>
      </c>
      <c r="F52" t="s">
        <v>110</v>
      </c>
      <c r="G52">
        <v>31</v>
      </c>
      <c r="H52" t="s">
        <v>60</v>
      </c>
      <c r="K52" s="138">
        <v>42923</v>
      </c>
      <c r="L52" s="138">
        <v>42398</v>
      </c>
      <c r="M52" s="138">
        <v>45320</v>
      </c>
      <c r="N52" s="138">
        <v>43313</v>
      </c>
      <c r="O52">
        <v>0</v>
      </c>
      <c r="Q52" t="s">
        <v>269</v>
      </c>
      <c r="R52">
        <v>84</v>
      </c>
      <c r="S52">
        <v>120</v>
      </c>
      <c r="T52">
        <v>835811</v>
      </c>
    </row>
    <row r="53" spans="1:20" x14ac:dyDescent="0.25">
      <c r="A53">
        <v>2</v>
      </c>
      <c r="B53" t="s">
        <v>56</v>
      </c>
      <c r="C53">
        <v>62</v>
      </c>
      <c r="D53" t="s">
        <v>57</v>
      </c>
      <c r="E53" t="s">
        <v>93</v>
      </c>
      <c r="F53" t="s">
        <v>90</v>
      </c>
      <c r="G53">
        <v>2663</v>
      </c>
      <c r="H53" t="s">
        <v>60</v>
      </c>
      <c r="K53" s="138">
        <v>42933</v>
      </c>
      <c r="L53" s="138">
        <v>42398</v>
      </c>
      <c r="M53" s="138">
        <v>45320</v>
      </c>
      <c r="N53" s="138">
        <v>43313</v>
      </c>
      <c r="O53">
        <v>0</v>
      </c>
      <c r="Q53" t="s">
        <v>269</v>
      </c>
      <c r="R53">
        <v>84</v>
      </c>
      <c r="S53">
        <v>120</v>
      </c>
      <c r="T53">
        <v>19000</v>
      </c>
    </row>
    <row r="54" spans="1:20" x14ac:dyDescent="0.25">
      <c r="A54">
        <v>2</v>
      </c>
      <c r="B54" t="s">
        <v>56</v>
      </c>
      <c r="C54">
        <v>63</v>
      </c>
      <c r="D54" t="s">
        <v>57</v>
      </c>
      <c r="E54" t="s">
        <v>111</v>
      </c>
      <c r="F54" t="s">
        <v>77</v>
      </c>
      <c r="G54">
        <v>520</v>
      </c>
      <c r="H54" t="s">
        <v>60</v>
      </c>
      <c r="K54" s="138">
        <v>42941</v>
      </c>
      <c r="L54" s="138">
        <v>42398</v>
      </c>
      <c r="M54" s="138">
        <v>45320</v>
      </c>
      <c r="N54" s="138">
        <v>43313</v>
      </c>
      <c r="O54">
        <v>0</v>
      </c>
      <c r="Q54" t="s">
        <v>269</v>
      </c>
      <c r="R54">
        <v>84</v>
      </c>
      <c r="S54">
        <v>120</v>
      </c>
      <c r="T54">
        <v>463438</v>
      </c>
    </row>
    <row r="55" spans="1:20" x14ac:dyDescent="0.25">
      <c r="A55">
        <v>2</v>
      </c>
      <c r="B55" t="s">
        <v>56</v>
      </c>
      <c r="C55">
        <v>5</v>
      </c>
      <c r="D55" t="s">
        <v>57</v>
      </c>
      <c r="E55" t="s">
        <v>72</v>
      </c>
      <c r="F55" t="s">
        <v>108</v>
      </c>
      <c r="G55">
        <v>11</v>
      </c>
      <c r="H55" t="s">
        <v>60</v>
      </c>
      <c r="I55" t="s">
        <v>72</v>
      </c>
      <c r="K55" s="138">
        <v>42970</v>
      </c>
      <c r="L55" s="138">
        <v>42398</v>
      </c>
      <c r="M55" s="138">
        <v>45320</v>
      </c>
      <c r="N55" s="138">
        <v>43313</v>
      </c>
      <c r="O55">
        <v>0</v>
      </c>
      <c r="Q55" t="s">
        <v>269</v>
      </c>
      <c r="R55">
        <v>84</v>
      </c>
      <c r="S55">
        <v>120</v>
      </c>
      <c r="T55">
        <v>68398341</v>
      </c>
    </row>
    <row r="56" spans="1:20" x14ac:dyDescent="0.25">
      <c r="A56">
        <v>2</v>
      </c>
      <c r="B56" t="s">
        <v>56</v>
      </c>
      <c r="C56">
        <v>100</v>
      </c>
      <c r="D56" t="s">
        <v>57</v>
      </c>
      <c r="E56" t="s">
        <v>112</v>
      </c>
      <c r="F56" t="s">
        <v>113</v>
      </c>
      <c r="G56">
        <v>6</v>
      </c>
      <c r="H56" t="s">
        <v>60</v>
      </c>
      <c r="K56" s="138">
        <v>42976</v>
      </c>
      <c r="L56" s="138">
        <v>42398</v>
      </c>
      <c r="M56" s="138">
        <v>45320</v>
      </c>
      <c r="N56" s="138">
        <v>43313</v>
      </c>
      <c r="O56">
        <v>0</v>
      </c>
      <c r="Q56" t="s">
        <v>269</v>
      </c>
      <c r="R56">
        <v>84</v>
      </c>
      <c r="S56">
        <v>120</v>
      </c>
      <c r="T56">
        <v>398490</v>
      </c>
    </row>
    <row r="57" spans="1:20" x14ac:dyDescent="0.25">
      <c r="A57">
        <v>2</v>
      </c>
      <c r="B57" t="s">
        <v>56</v>
      </c>
      <c r="C57">
        <v>64</v>
      </c>
      <c r="D57" t="s">
        <v>57</v>
      </c>
      <c r="E57" t="s">
        <v>114</v>
      </c>
      <c r="F57" t="s">
        <v>115</v>
      </c>
      <c r="G57">
        <v>9099614</v>
      </c>
      <c r="H57" t="s">
        <v>60</v>
      </c>
      <c r="K57" s="138">
        <v>42999</v>
      </c>
      <c r="L57" s="138">
        <v>42398</v>
      </c>
      <c r="M57" s="138">
        <v>45320</v>
      </c>
      <c r="N57" s="138">
        <v>43313</v>
      </c>
      <c r="O57">
        <v>0</v>
      </c>
      <c r="Q57" t="s">
        <v>269</v>
      </c>
      <c r="R57">
        <v>84</v>
      </c>
      <c r="S57">
        <v>120</v>
      </c>
      <c r="T57">
        <v>2475791</v>
      </c>
    </row>
    <row r="58" spans="1:20" x14ac:dyDescent="0.25">
      <c r="A58">
        <v>2</v>
      </c>
      <c r="B58" t="s">
        <v>56</v>
      </c>
      <c r="C58">
        <v>64</v>
      </c>
      <c r="D58" t="s">
        <v>57</v>
      </c>
      <c r="E58" t="s">
        <v>116</v>
      </c>
      <c r="F58" t="s">
        <v>115</v>
      </c>
      <c r="G58">
        <v>9099614</v>
      </c>
      <c r="H58" t="s">
        <v>60</v>
      </c>
      <c r="K58" s="138">
        <v>42999</v>
      </c>
      <c r="L58" s="138">
        <v>42398</v>
      </c>
      <c r="M58" s="138">
        <v>45320</v>
      </c>
      <c r="N58" s="138">
        <v>43313</v>
      </c>
      <c r="O58">
        <v>0</v>
      </c>
      <c r="Q58" t="s">
        <v>269</v>
      </c>
      <c r="R58">
        <v>84</v>
      </c>
      <c r="S58">
        <v>120</v>
      </c>
      <c r="T58">
        <v>233430</v>
      </c>
    </row>
    <row r="59" spans="1:20" x14ac:dyDescent="0.25">
      <c r="A59">
        <v>2</v>
      </c>
      <c r="B59" t="s">
        <v>56</v>
      </c>
      <c r="C59">
        <v>65</v>
      </c>
      <c r="D59" t="s">
        <v>57</v>
      </c>
      <c r="E59" t="s">
        <v>117</v>
      </c>
      <c r="F59" t="s">
        <v>103</v>
      </c>
      <c r="G59">
        <v>85</v>
      </c>
      <c r="H59" t="s">
        <v>60</v>
      </c>
      <c r="K59" s="138">
        <v>43003</v>
      </c>
      <c r="L59" s="138">
        <v>42398</v>
      </c>
      <c r="M59" s="138">
        <v>45320</v>
      </c>
      <c r="N59" s="138">
        <v>43313</v>
      </c>
      <c r="O59">
        <v>0</v>
      </c>
      <c r="Q59" t="s">
        <v>269</v>
      </c>
      <c r="R59">
        <v>84</v>
      </c>
      <c r="S59">
        <v>120</v>
      </c>
      <c r="T59">
        <v>4550000</v>
      </c>
    </row>
    <row r="60" spans="1:20" x14ac:dyDescent="0.25">
      <c r="A60">
        <v>2</v>
      </c>
      <c r="B60" t="s">
        <v>56</v>
      </c>
      <c r="C60">
        <v>66</v>
      </c>
      <c r="D60" t="s">
        <v>57</v>
      </c>
      <c r="E60" t="s">
        <v>118</v>
      </c>
      <c r="F60" t="s">
        <v>119</v>
      </c>
      <c r="G60">
        <v>3637</v>
      </c>
      <c r="H60" t="s">
        <v>60</v>
      </c>
      <c r="K60" s="138">
        <v>43011</v>
      </c>
      <c r="L60" s="138">
        <v>42398</v>
      </c>
      <c r="M60" s="138">
        <v>45320</v>
      </c>
      <c r="N60" s="138">
        <v>43313</v>
      </c>
      <c r="O60">
        <v>0</v>
      </c>
      <c r="Q60" t="s">
        <v>269</v>
      </c>
      <c r="R60">
        <v>84</v>
      </c>
      <c r="S60">
        <v>120</v>
      </c>
      <c r="T60">
        <v>80640</v>
      </c>
    </row>
    <row r="61" spans="1:20" x14ac:dyDescent="0.25">
      <c r="A61">
        <v>2</v>
      </c>
      <c r="B61" t="s">
        <v>56</v>
      </c>
      <c r="C61">
        <v>4</v>
      </c>
      <c r="D61" t="s">
        <v>57</v>
      </c>
      <c r="E61" t="s">
        <v>72</v>
      </c>
      <c r="F61" t="s">
        <v>108</v>
      </c>
      <c r="G61">
        <v>12</v>
      </c>
      <c r="H61" t="s">
        <v>60</v>
      </c>
      <c r="I61" t="s">
        <v>72</v>
      </c>
      <c r="K61" s="138">
        <v>43017</v>
      </c>
      <c r="L61" s="138">
        <v>42398</v>
      </c>
      <c r="M61" s="138">
        <v>45320</v>
      </c>
      <c r="N61" s="138">
        <v>43313</v>
      </c>
      <c r="O61">
        <v>0</v>
      </c>
      <c r="Q61" t="s">
        <v>269</v>
      </c>
      <c r="R61">
        <v>84</v>
      </c>
      <c r="S61">
        <v>120</v>
      </c>
      <c r="T61">
        <v>76718883</v>
      </c>
    </row>
    <row r="62" spans="1:20" x14ac:dyDescent="0.25">
      <c r="A62">
        <v>2</v>
      </c>
      <c r="B62" t="s">
        <v>56</v>
      </c>
      <c r="C62">
        <v>67</v>
      </c>
      <c r="D62" t="s">
        <v>57</v>
      </c>
      <c r="E62" t="s">
        <v>120</v>
      </c>
      <c r="F62" t="s">
        <v>121</v>
      </c>
      <c r="G62">
        <v>86169498</v>
      </c>
      <c r="H62" t="s">
        <v>60</v>
      </c>
      <c r="K62" s="138">
        <v>43017</v>
      </c>
      <c r="L62" s="138">
        <v>42398</v>
      </c>
      <c r="M62" s="138">
        <v>45320</v>
      </c>
      <c r="N62" s="138">
        <v>43313</v>
      </c>
      <c r="O62">
        <v>0</v>
      </c>
      <c r="Q62" t="s">
        <v>269</v>
      </c>
      <c r="R62">
        <v>84</v>
      </c>
      <c r="S62">
        <v>120</v>
      </c>
      <c r="T62">
        <v>37226</v>
      </c>
    </row>
    <row r="63" spans="1:20" x14ac:dyDescent="0.25">
      <c r="A63">
        <v>2</v>
      </c>
      <c r="B63" t="s">
        <v>56</v>
      </c>
      <c r="C63">
        <v>68</v>
      </c>
      <c r="D63" t="s">
        <v>57</v>
      </c>
      <c r="E63" t="s">
        <v>120</v>
      </c>
      <c r="F63" t="s">
        <v>122</v>
      </c>
      <c r="G63">
        <v>6036</v>
      </c>
      <c r="H63" t="s">
        <v>60</v>
      </c>
      <c r="K63" s="138">
        <v>43022</v>
      </c>
      <c r="L63" s="138">
        <v>42398</v>
      </c>
      <c r="M63" s="138">
        <v>45320</v>
      </c>
      <c r="N63" s="138">
        <v>43313</v>
      </c>
      <c r="O63">
        <v>0</v>
      </c>
      <c r="Q63" t="s">
        <v>269</v>
      </c>
      <c r="R63">
        <v>84</v>
      </c>
      <c r="S63">
        <v>120</v>
      </c>
      <c r="T63">
        <v>85714</v>
      </c>
    </row>
    <row r="64" spans="1:20" x14ac:dyDescent="0.25">
      <c r="A64">
        <v>2</v>
      </c>
      <c r="B64" t="s">
        <v>56</v>
      </c>
      <c r="C64">
        <v>69</v>
      </c>
      <c r="D64" t="s">
        <v>57</v>
      </c>
      <c r="E64" t="s">
        <v>123</v>
      </c>
      <c r="F64" t="s">
        <v>124</v>
      </c>
      <c r="G64">
        <v>87</v>
      </c>
      <c r="H64" t="s">
        <v>60</v>
      </c>
      <c r="K64" s="138">
        <v>43025</v>
      </c>
      <c r="L64" s="138">
        <v>42398</v>
      </c>
      <c r="M64" s="138">
        <v>45320</v>
      </c>
      <c r="N64" s="138">
        <v>43313</v>
      </c>
      <c r="O64">
        <v>0</v>
      </c>
      <c r="Q64" t="s">
        <v>269</v>
      </c>
      <c r="R64">
        <v>84</v>
      </c>
      <c r="S64">
        <v>120</v>
      </c>
      <c r="T64">
        <v>655462</v>
      </c>
    </row>
    <row r="65" spans="1:20" x14ac:dyDescent="0.25">
      <c r="A65">
        <v>2</v>
      </c>
      <c r="B65" t="s">
        <v>56</v>
      </c>
      <c r="C65">
        <v>70</v>
      </c>
      <c r="D65" t="s">
        <v>57</v>
      </c>
      <c r="E65" t="s">
        <v>125</v>
      </c>
      <c r="F65" t="s">
        <v>126</v>
      </c>
      <c r="G65">
        <v>29978</v>
      </c>
      <c r="H65" t="s">
        <v>60</v>
      </c>
      <c r="K65" s="138">
        <v>43026</v>
      </c>
      <c r="L65" s="138">
        <v>42398</v>
      </c>
      <c r="M65" s="138">
        <v>45320</v>
      </c>
      <c r="N65" s="138">
        <v>43313</v>
      </c>
      <c r="O65">
        <v>0</v>
      </c>
      <c r="Q65" t="s">
        <v>269</v>
      </c>
      <c r="R65">
        <v>84</v>
      </c>
      <c r="S65">
        <v>120</v>
      </c>
      <c r="T65">
        <v>1066248</v>
      </c>
    </row>
    <row r="66" spans="1:20" x14ac:dyDescent="0.25">
      <c r="A66">
        <v>2</v>
      </c>
      <c r="B66" t="s">
        <v>56</v>
      </c>
      <c r="C66">
        <v>71</v>
      </c>
      <c r="D66" t="s">
        <v>57</v>
      </c>
      <c r="E66" t="s">
        <v>127</v>
      </c>
      <c r="F66" t="s">
        <v>128</v>
      </c>
      <c r="G66">
        <v>18145555</v>
      </c>
      <c r="H66" t="s">
        <v>60</v>
      </c>
      <c r="K66" s="138">
        <v>43033</v>
      </c>
      <c r="L66" s="138">
        <v>42398</v>
      </c>
      <c r="M66" s="138">
        <v>45320</v>
      </c>
      <c r="N66" s="138">
        <v>43313</v>
      </c>
      <c r="O66">
        <v>0</v>
      </c>
      <c r="Q66" t="s">
        <v>269</v>
      </c>
      <c r="R66">
        <v>84</v>
      </c>
      <c r="S66">
        <v>120</v>
      </c>
      <c r="T66">
        <v>479614</v>
      </c>
    </row>
    <row r="67" spans="1:20" x14ac:dyDescent="0.25">
      <c r="A67">
        <v>2</v>
      </c>
      <c r="B67" t="s">
        <v>56</v>
      </c>
      <c r="C67">
        <v>77</v>
      </c>
      <c r="D67" t="s">
        <v>57</v>
      </c>
      <c r="E67" t="s">
        <v>129</v>
      </c>
      <c r="F67" t="s">
        <v>130</v>
      </c>
      <c r="G67">
        <v>3</v>
      </c>
      <c r="H67" t="s">
        <v>60</v>
      </c>
      <c r="K67" s="138">
        <v>43039</v>
      </c>
      <c r="L67" s="138">
        <v>42398</v>
      </c>
      <c r="M67" s="138">
        <v>45320</v>
      </c>
      <c r="N67" s="138">
        <v>43313</v>
      </c>
      <c r="O67">
        <v>0</v>
      </c>
      <c r="Q67" t="s">
        <v>269</v>
      </c>
      <c r="R67">
        <v>84</v>
      </c>
      <c r="S67">
        <v>120</v>
      </c>
      <c r="T67">
        <v>1127500</v>
      </c>
    </row>
    <row r="68" spans="1:20" x14ac:dyDescent="0.25">
      <c r="A68">
        <v>2</v>
      </c>
      <c r="B68" t="s">
        <v>56</v>
      </c>
      <c r="C68">
        <v>72</v>
      </c>
      <c r="D68" t="s">
        <v>57</v>
      </c>
      <c r="E68" t="s">
        <v>131</v>
      </c>
      <c r="F68" t="s">
        <v>132</v>
      </c>
      <c r="G68">
        <v>33</v>
      </c>
      <c r="H68" t="s">
        <v>60</v>
      </c>
      <c r="K68" s="138">
        <v>43053</v>
      </c>
      <c r="L68" s="138">
        <v>42398</v>
      </c>
      <c r="M68" s="138">
        <v>45320</v>
      </c>
      <c r="N68" s="138">
        <v>43313</v>
      </c>
      <c r="O68">
        <v>0</v>
      </c>
      <c r="Q68" t="s">
        <v>269</v>
      </c>
      <c r="R68">
        <v>84</v>
      </c>
      <c r="S68">
        <v>120</v>
      </c>
      <c r="T68">
        <v>336500</v>
      </c>
    </row>
    <row r="69" spans="1:20" x14ac:dyDescent="0.25">
      <c r="A69">
        <v>2</v>
      </c>
      <c r="B69" t="s">
        <v>56</v>
      </c>
      <c r="C69">
        <v>73</v>
      </c>
      <c r="D69" t="s">
        <v>57</v>
      </c>
      <c r="E69" t="s">
        <v>133</v>
      </c>
      <c r="F69" t="s">
        <v>82</v>
      </c>
      <c r="G69">
        <v>118</v>
      </c>
      <c r="H69" t="s">
        <v>60</v>
      </c>
      <c r="K69" s="138">
        <v>43053</v>
      </c>
      <c r="L69" s="138">
        <v>42398</v>
      </c>
      <c r="M69" s="138">
        <v>45320</v>
      </c>
      <c r="N69" s="138">
        <v>43313</v>
      </c>
      <c r="O69">
        <v>0</v>
      </c>
      <c r="Q69" t="s">
        <v>269</v>
      </c>
      <c r="R69">
        <v>84</v>
      </c>
      <c r="S69">
        <v>120</v>
      </c>
      <c r="T69">
        <v>1523376</v>
      </c>
    </row>
    <row r="70" spans="1:20" x14ac:dyDescent="0.25">
      <c r="A70">
        <v>2</v>
      </c>
      <c r="B70" t="s">
        <v>56</v>
      </c>
      <c r="C70">
        <v>3</v>
      </c>
      <c r="D70" t="s">
        <v>57</v>
      </c>
      <c r="E70" t="s">
        <v>72</v>
      </c>
      <c r="F70" t="s">
        <v>108</v>
      </c>
      <c r="G70">
        <v>14</v>
      </c>
      <c r="H70" t="s">
        <v>60</v>
      </c>
      <c r="I70" t="s">
        <v>72</v>
      </c>
      <c r="K70" s="138">
        <v>43054</v>
      </c>
      <c r="L70" s="138">
        <v>42398</v>
      </c>
      <c r="M70" s="138">
        <v>45320</v>
      </c>
      <c r="N70" s="138">
        <v>43313</v>
      </c>
      <c r="O70">
        <v>0</v>
      </c>
      <c r="Q70" t="s">
        <v>269</v>
      </c>
      <c r="R70">
        <v>84</v>
      </c>
      <c r="S70">
        <v>120</v>
      </c>
      <c r="T70">
        <v>37547580</v>
      </c>
    </row>
    <row r="71" spans="1:20" x14ac:dyDescent="0.25">
      <c r="A71">
        <v>2</v>
      </c>
      <c r="B71" t="s">
        <v>56</v>
      </c>
      <c r="C71">
        <v>75</v>
      </c>
      <c r="D71" t="s">
        <v>57</v>
      </c>
      <c r="E71" t="s">
        <v>120</v>
      </c>
      <c r="F71" t="s">
        <v>134</v>
      </c>
      <c r="G71">
        <v>26739</v>
      </c>
      <c r="H71" t="s">
        <v>60</v>
      </c>
      <c r="K71" s="138">
        <v>43062</v>
      </c>
      <c r="L71" s="138">
        <v>42398</v>
      </c>
      <c r="M71" s="138">
        <v>45320</v>
      </c>
      <c r="N71" s="138">
        <v>43313</v>
      </c>
      <c r="O71">
        <v>0</v>
      </c>
      <c r="Q71" t="s">
        <v>269</v>
      </c>
      <c r="R71">
        <v>84</v>
      </c>
      <c r="S71">
        <v>120</v>
      </c>
      <c r="T71">
        <v>352506</v>
      </c>
    </row>
    <row r="72" spans="1:20" x14ac:dyDescent="0.25">
      <c r="A72">
        <v>2</v>
      </c>
      <c r="B72" t="s">
        <v>56</v>
      </c>
      <c r="C72">
        <v>78</v>
      </c>
      <c r="D72" t="s">
        <v>57</v>
      </c>
      <c r="E72" t="s">
        <v>129</v>
      </c>
      <c r="F72" t="s">
        <v>130</v>
      </c>
      <c r="G72">
        <v>4</v>
      </c>
      <c r="H72" t="s">
        <v>60</v>
      </c>
      <c r="K72" s="138">
        <v>43069</v>
      </c>
      <c r="L72" s="138">
        <v>42398</v>
      </c>
      <c r="M72" s="138">
        <v>45320</v>
      </c>
      <c r="N72" s="138">
        <v>43313</v>
      </c>
      <c r="O72">
        <v>0</v>
      </c>
      <c r="Q72" t="s">
        <v>269</v>
      </c>
      <c r="R72">
        <v>84</v>
      </c>
      <c r="S72">
        <v>120</v>
      </c>
      <c r="T72">
        <v>1500000</v>
      </c>
    </row>
    <row r="73" spans="1:20" x14ac:dyDescent="0.25">
      <c r="A73">
        <v>2</v>
      </c>
      <c r="B73" t="s">
        <v>56</v>
      </c>
      <c r="C73">
        <v>101</v>
      </c>
      <c r="D73" t="s">
        <v>57</v>
      </c>
      <c r="E73" t="s">
        <v>135</v>
      </c>
      <c r="F73" t="s">
        <v>136</v>
      </c>
      <c r="G73">
        <v>4</v>
      </c>
      <c r="H73" t="s">
        <v>60</v>
      </c>
      <c r="K73" s="138">
        <v>43073</v>
      </c>
      <c r="L73" s="138">
        <v>42398</v>
      </c>
      <c r="M73" s="138">
        <v>45320</v>
      </c>
      <c r="N73" s="138">
        <v>43313</v>
      </c>
      <c r="O73">
        <v>0</v>
      </c>
      <c r="Q73" t="s">
        <v>269</v>
      </c>
      <c r="R73">
        <v>84</v>
      </c>
      <c r="S73">
        <v>120</v>
      </c>
      <c r="T73">
        <v>550000</v>
      </c>
    </row>
    <row r="74" spans="1:20" x14ac:dyDescent="0.25">
      <c r="A74">
        <v>2</v>
      </c>
      <c r="B74" t="s">
        <v>56</v>
      </c>
      <c r="C74">
        <v>101</v>
      </c>
      <c r="D74" t="s">
        <v>57</v>
      </c>
      <c r="E74" t="s">
        <v>137</v>
      </c>
      <c r="F74" t="s">
        <v>136</v>
      </c>
      <c r="G74">
        <v>4</v>
      </c>
      <c r="H74" t="s">
        <v>60</v>
      </c>
      <c r="K74" s="138">
        <v>43073</v>
      </c>
      <c r="L74" s="138">
        <v>42398</v>
      </c>
      <c r="M74" s="138">
        <v>45320</v>
      </c>
      <c r="N74" s="138">
        <v>43313</v>
      </c>
      <c r="O74">
        <v>0</v>
      </c>
      <c r="Q74" t="s">
        <v>269</v>
      </c>
      <c r="R74">
        <v>84</v>
      </c>
      <c r="S74">
        <v>120</v>
      </c>
      <c r="T74">
        <v>175413</v>
      </c>
    </row>
    <row r="75" spans="1:20" x14ac:dyDescent="0.25">
      <c r="A75">
        <v>2</v>
      </c>
      <c r="B75" t="s">
        <v>56</v>
      </c>
      <c r="C75">
        <v>94</v>
      </c>
      <c r="D75" t="s">
        <v>57</v>
      </c>
      <c r="E75" t="s">
        <v>129</v>
      </c>
      <c r="F75" t="s">
        <v>130</v>
      </c>
      <c r="G75">
        <v>5</v>
      </c>
      <c r="H75" t="s">
        <v>60</v>
      </c>
      <c r="K75" s="138">
        <v>43073</v>
      </c>
      <c r="L75" s="138">
        <v>42398</v>
      </c>
      <c r="M75" s="138">
        <v>45320</v>
      </c>
      <c r="N75" s="138">
        <v>43313</v>
      </c>
      <c r="O75">
        <v>0</v>
      </c>
      <c r="Q75" t="s">
        <v>269</v>
      </c>
      <c r="R75">
        <v>84</v>
      </c>
      <c r="S75">
        <v>120</v>
      </c>
      <c r="T75">
        <v>1281110</v>
      </c>
    </row>
    <row r="76" spans="1:20" x14ac:dyDescent="0.25">
      <c r="A76">
        <v>2</v>
      </c>
      <c r="B76" t="s">
        <v>56</v>
      </c>
      <c r="C76">
        <v>88</v>
      </c>
      <c r="D76" t="s">
        <v>57</v>
      </c>
      <c r="E76" t="s">
        <v>138</v>
      </c>
      <c r="F76" t="s">
        <v>139</v>
      </c>
      <c r="G76">
        <v>193</v>
      </c>
      <c r="H76" t="s">
        <v>60</v>
      </c>
      <c r="K76" s="138">
        <v>43087</v>
      </c>
      <c r="L76" s="138">
        <v>42398</v>
      </c>
      <c r="M76" s="138">
        <v>45320</v>
      </c>
      <c r="N76" s="138">
        <v>43313</v>
      </c>
      <c r="O76">
        <v>0</v>
      </c>
      <c r="Q76" t="s">
        <v>269</v>
      </c>
      <c r="R76">
        <v>84</v>
      </c>
      <c r="S76">
        <v>120</v>
      </c>
      <c r="T76">
        <v>70000</v>
      </c>
    </row>
    <row r="77" spans="1:20" x14ac:dyDescent="0.25">
      <c r="A77">
        <v>2</v>
      </c>
      <c r="B77" t="s">
        <v>56</v>
      </c>
      <c r="C77">
        <v>95</v>
      </c>
      <c r="D77" t="s">
        <v>140</v>
      </c>
      <c r="E77" t="s">
        <v>129</v>
      </c>
      <c r="F77" t="s">
        <v>130</v>
      </c>
      <c r="G77">
        <v>6</v>
      </c>
      <c r="H77" t="s">
        <v>60</v>
      </c>
      <c r="K77" s="138">
        <v>43096</v>
      </c>
      <c r="L77" s="138">
        <v>42398</v>
      </c>
      <c r="M77" s="138">
        <v>45320</v>
      </c>
      <c r="N77" s="138">
        <v>43313</v>
      </c>
      <c r="O77">
        <v>0</v>
      </c>
      <c r="Q77" t="s">
        <v>269</v>
      </c>
      <c r="R77">
        <v>84</v>
      </c>
      <c r="S77">
        <v>120</v>
      </c>
      <c r="T77">
        <v>6000000</v>
      </c>
    </row>
    <row r="78" spans="1:20" x14ac:dyDescent="0.25">
      <c r="A78">
        <v>2</v>
      </c>
      <c r="B78" t="s">
        <v>56</v>
      </c>
      <c r="C78">
        <v>2</v>
      </c>
      <c r="D78" t="s">
        <v>57</v>
      </c>
      <c r="E78" t="s">
        <v>72</v>
      </c>
      <c r="F78" t="s">
        <v>108</v>
      </c>
      <c r="G78">
        <v>22</v>
      </c>
      <c r="H78" t="s">
        <v>60</v>
      </c>
      <c r="I78" t="s">
        <v>72</v>
      </c>
      <c r="K78" s="138">
        <v>43103</v>
      </c>
      <c r="L78" s="138">
        <v>42398</v>
      </c>
      <c r="M78" s="138">
        <v>45320</v>
      </c>
      <c r="N78" s="138">
        <v>43313</v>
      </c>
      <c r="O78">
        <v>0</v>
      </c>
      <c r="Q78" t="s">
        <v>269</v>
      </c>
      <c r="R78">
        <v>84</v>
      </c>
      <c r="S78">
        <v>120</v>
      </c>
      <c r="T78">
        <v>51173083</v>
      </c>
    </row>
    <row r="79" spans="1:20" x14ac:dyDescent="0.25">
      <c r="A79">
        <v>2</v>
      </c>
      <c r="B79" t="s">
        <v>56</v>
      </c>
      <c r="C79">
        <v>79</v>
      </c>
      <c r="D79" t="s">
        <v>57</v>
      </c>
      <c r="E79" t="s">
        <v>129</v>
      </c>
      <c r="F79" t="s">
        <v>130</v>
      </c>
      <c r="G79">
        <v>7</v>
      </c>
      <c r="H79" t="s">
        <v>60</v>
      </c>
      <c r="K79" s="138">
        <v>43129</v>
      </c>
      <c r="L79" s="138">
        <v>42398</v>
      </c>
      <c r="M79" s="138">
        <v>45320</v>
      </c>
      <c r="N79" s="138">
        <v>43313</v>
      </c>
      <c r="O79">
        <v>0</v>
      </c>
      <c r="Q79" t="s">
        <v>269</v>
      </c>
      <c r="R79">
        <v>84</v>
      </c>
      <c r="S79">
        <v>120</v>
      </c>
      <c r="T79">
        <v>1500000</v>
      </c>
    </row>
    <row r="80" spans="1:20" x14ac:dyDescent="0.25">
      <c r="A80">
        <v>2</v>
      </c>
      <c r="B80" t="s">
        <v>56</v>
      </c>
      <c r="C80">
        <v>80</v>
      </c>
      <c r="D80" t="s">
        <v>140</v>
      </c>
      <c r="E80" t="s">
        <v>129</v>
      </c>
      <c r="F80" t="s">
        <v>130</v>
      </c>
      <c r="G80">
        <v>9</v>
      </c>
      <c r="H80" t="s">
        <v>60</v>
      </c>
      <c r="K80" s="138">
        <v>43161</v>
      </c>
      <c r="L80" s="138">
        <v>42398</v>
      </c>
      <c r="M80" s="138">
        <v>45320</v>
      </c>
      <c r="N80" s="138">
        <v>43313</v>
      </c>
      <c r="O80">
        <v>0</v>
      </c>
      <c r="Q80" t="s">
        <v>269</v>
      </c>
      <c r="R80">
        <v>84</v>
      </c>
      <c r="S80">
        <v>120</v>
      </c>
      <c r="T80">
        <v>2000000</v>
      </c>
    </row>
    <row r="81" spans="1:20" x14ac:dyDescent="0.25">
      <c r="A81">
        <v>2</v>
      </c>
      <c r="B81" t="s">
        <v>56</v>
      </c>
      <c r="C81">
        <v>81</v>
      </c>
      <c r="D81" t="s">
        <v>57</v>
      </c>
      <c r="E81" t="s">
        <v>129</v>
      </c>
      <c r="F81" t="s">
        <v>130</v>
      </c>
      <c r="G81">
        <v>10</v>
      </c>
      <c r="H81" t="s">
        <v>60</v>
      </c>
      <c r="K81" s="138">
        <v>43187</v>
      </c>
      <c r="L81" s="138">
        <v>42398</v>
      </c>
      <c r="M81" s="138">
        <v>45320</v>
      </c>
      <c r="N81" s="138">
        <v>43313</v>
      </c>
      <c r="O81">
        <v>0</v>
      </c>
      <c r="Q81" t="s">
        <v>269</v>
      </c>
      <c r="R81">
        <v>84</v>
      </c>
      <c r="S81">
        <v>120</v>
      </c>
      <c r="T81">
        <v>2000000</v>
      </c>
    </row>
    <row r="82" spans="1:20" x14ac:dyDescent="0.25">
      <c r="A82">
        <v>2</v>
      </c>
      <c r="B82" t="s">
        <v>56</v>
      </c>
      <c r="C82">
        <v>8</v>
      </c>
      <c r="D82" t="s">
        <v>57</v>
      </c>
      <c r="E82" t="s">
        <v>72</v>
      </c>
      <c r="F82" t="s">
        <v>141</v>
      </c>
      <c r="G82">
        <v>1</v>
      </c>
      <c r="H82" t="s">
        <v>60</v>
      </c>
      <c r="I82" t="s">
        <v>72</v>
      </c>
      <c r="K82" s="138">
        <v>43192</v>
      </c>
      <c r="L82" s="138">
        <v>42398</v>
      </c>
      <c r="M82" s="138">
        <v>45320</v>
      </c>
      <c r="N82" s="138">
        <v>43313</v>
      </c>
      <c r="O82">
        <v>0</v>
      </c>
      <c r="Q82" t="s">
        <v>269</v>
      </c>
      <c r="R82">
        <v>84</v>
      </c>
      <c r="S82">
        <v>120</v>
      </c>
      <c r="T82">
        <v>15980938</v>
      </c>
    </row>
    <row r="83" spans="1:20" x14ac:dyDescent="0.25">
      <c r="A83">
        <v>2</v>
      </c>
      <c r="B83" t="s">
        <v>56</v>
      </c>
      <c r="C83">
        <v>9</v>
      </c>
      <c r="D83" t="s">
        <v>57</v>
      </c>
      <c r="E83" t="s">
        <v>72</v>
      </c>
      <c r="F83" t="s">
        <v>141</v>
      </c>
      <c r="G83">
        <v>2</v>
      </c>
      <c r="H83" t="s">
        <v>60</v>
      </c>
      <c r="I83" t="s">
        <v>72</v>
      </c>
      <c r="K83" s="138">
        <v>43192</v>
      </c>
      <c r="L83" s="138">
        <v>42398</v>
      </c>
      <c r="M83" s="138">
        <v>45320</v>
      </c>
      <c r="N83" s="138">
        <v>43313</v>
      </c>
      <c r="O83">
        <v>0</v>
      </c>
      <c r="Q83" t="s">
        <v>269</v>
      </c>
      <c r="R83">
        <v>84</v>
      </c>
      <c r="S83">
        <v>120</v>
      </c>
      <c r="T83">
        <v>12678624</v>
      </c>
    </row>
    <row r="84" spans="1:20" x14ac:dyDescent="0.25">
      <c r="A84">
        <v>2</v>
      </c>
      <c r="B84" t="s">
        <v>56</v>
      </c>
      <c r="C84">
        <v>82</v>
      </c>
      <c r="D84" t="s">
        <v>57</v>
      </c>
      <c r="E84" t="s">
        <v>129</v>
      </c>
      <c r="F84" t="s">
        <v>130</v>
      </c>
      <c r="G84">
        <v>11</v>
      </c>
      <c r="H84" t="s">
        <v>60</v>
      </c>
      <c r="K84" s="138">
        <v>43216</v>
      </c>
      <c r="L84" s="138">
        <v>42398</v>
      </c>
      <c r="M84" s="138">
        <v>45320</v>
      </c>
      <c r="N84" s="138">
        <v>43313</v>
      </c>
      <c r="O84">
        <v>0</v>
      </c>
      <c r="Q84" t="s">
        <v>269</v>
      </c>
      <c r="R84">
        <v>84</v>
      </c>
      <c r="S84">
        <v>120</v>
      </c>
      <c r="T84">
        <v>1500000</v>
      </c>
    </row>
    <row r="85" spans="1:20" x14ac:dyDescent="0.25">
      <c r="A85">
        <v>2</v>
      </c>
      <c r="B85" t="s">
        <v>56</v>
      </c>
      <c r="C85">
        <v>10</v>
      </c>
      <c r="D85" t="s">
        <v>57</v>
      </c>
      <c r="E85" t="s">
        <v>72</v>
      </c>
      <c r="F85" t="s">
        <v>141</v>
      </c>
      <c r="G85">
        <v>3</v>
      </c>
      <c r="H85" t="s">
        <v>60</v>
      </c>
      <c r="I85" t="s">
        <v>72</v>
      </c>
      <c r="K85" s="138">
        <v>43234</v>
      </c>
      <c r="L85" s="138">
        <v>42398</v>
      </c>
      <c r="M85" s="138">
        <v>45320</v>
      </c>
      <c r="N85" s="138">
        <v>43313</v>
      </c>
      <c r="O85">
        <v>0</v>
      </c>
      <c r="Q85" t="s">
        <v>269</v>
      </c>
      <c r="R85">
        <v>84</v>
      </c>
      <c r="S85">
        <v>120</v>
      </c>
      <c r="T85">
        <v>5000000</v>
      </c>
    </row>
    <row r="86" spans="1:20" x14ac:dyDescent="0.25">
      <c r="A86">
        <v>2</v>
      </c>
      <c r="B86" t="s">
        <v>56</v>
      </c>
      <c r="C86">
        <v>36</v>
      </c>
      <c r="D86" t="s">
        <v>57</v>
      </c>
      <c r="E86" t="s">
        <v>72</v>
      </c>
      <c r="F86" t="s">
        <v>141</v>
      </c>
      <c r="G86">
        <v>4</v>
      </c>
      <c r="H86" t="s">
        <v>60</v>
      </c>
      <c r="I86" t="s">
        <v>72</v>
      </c>
      <c r="K86" s="138">
        <v>43244</v>
      </c>
      <c r="L86" s="138">
        <v>42398</v>
      </c>
      <c r="M86" s="138">
        <v>45320</v>
      </c>
      <c r="N86" s="138">
        <v>43313</v>
      </c>
      <c r="O86">
        <v>0</v>
      </c>
      <c r="Q86" t="s">
        <v>269</v>
      </c>
      <c r="R86">
        <v>84</v>
      </c>
      <c r="S86">
        <v>120</v>
      </c>
      <c r="T86">
        <v>15000000</v>
      </c>
    </row>
    <row r="87" spans="1:20" x14ac:dyDescent="0.25">
      <c r="A87">
        <v>2</v>
      </c>
      <c r="B87" t="s">
        <v>56</v>
      </c>
      <c r="C87">
        <v>83</v>
      </c>
      <c r="D87" t="s">
        <v>57</v>
      </c>
      <c r="E87" t="s">
        <v>129</v>
      </c>
      <c r="F87" t="s">
        <v>130</v>
      </c>
      <c r="G87">
        <v>12</v>
      </c>
      <c r="H87" t="s">
        <v>60</v>
      </c>
      <c r="K87" s="138">
        <v>43250</v>
      </c>
      <c r="L87" s="138">
        <v>42398</v>
      </c>
      <c r="M87" s="138">
        <v>45320</v>
      </c>
      <c r="N87" s="138">
        <v>43313</v>
      </c>
      <c r="O87">
        <v>0</v>
      </c>
      <c r="Q87" t="s">
        <v>269</v>
      </c>
      <c r="R87">
        <v>84</v>
      </c>
      <c r="S87">
        <v>120</v>
      </c>
      <c r="T87">
        <v>2000000</v>
      </c>
    </row>
    <row r="88" spans="1:20" x14ac:dyDescent="0.25">
      <c r="A88">
        <v>2</v>
      </c>
      <c r="B88" t="s">
        <v>56</v>
      </c>
      <c r="C88">
        <v>11</v>
      </c>
      <c r="D88" t="s">
        <v>57</v>
      </c>
      <c r="E88" t="s">
        <v>72</v>
      </c>
      <c r="F88" t="s">
        <v>141</v>
      </c>
      <c r="G88">
        <v>6</v>
      </c>
      <c r="H88" t="s">
        <v>60</v>
      </c>
      <c r="I88" t="s">
        <v>72</v>
      </c>
      <c r="K88" s="138">
        <v>43264</v>
      </c>
      <c r="L88" s="138">
        <v>42398</v>
      </c>
      <c r="M88" s="138">
        <v>45320</v>
      </c>
      <c r="N88" s="138">
        <v>43313</v>
      </c>
      <c r="O88">
        <v>0</v>
      </c>
      <c r="Q88" t="s">
        <v>269</v>
      </c>
      <c r="R88">
        <v>84</v>
      </c>
      <c r="S88">
        <v>120</v>
      </c>
      <c r="T88">
        <v>11008392</v>
      </c>
    </row>
    <row r="89" spans="1:20" x14ac:dyDescent="0.25">
      <c r="A89">
        <v>2</v>
      </c>
      <c r="B89" t="s">
        <v>56</v>
      </c>
      <c r="C89">
        <v>12</v>
      </c>
      <c r="D89" t="s">
        <v>57</v>
      </c>
      <c r="E89" t="s">
        <v>72</v>
      </c>
      <c r="F89" t="s">
        <v>141</v>
      </c>
      <c r="G89">
        <v>7</v>
      </c>
      <c r="H89" t="s">
        <v>60</v>
      </c>
      <c r="I89" t="s">
        <v>72</v>
      </c>
      <c r="K89" s="138">
        <v>43266</v>
      </c>
      <c r="L89" s="138">
        <v>42398</v>
      </c>
      <c r="M89" s="138">
        <v>45320</v>
      </c>
      <c r="N89" s="138">
        <v>43313</v>
      </c>
      <c r="O89">
        <v>0</v>
      </c>
      <c r="Q89" t="s">
        <v>269</v>
      </c>
      <c r="R89">
        <v>84</v>
      </c>
      <c r="S89">
        <v>120</v>
      </c>
      <c r="T89">
        <v>9195524</v>
      </c>
    </row>
    <row r="90" spans="1:20" x14ac:dyDescent="0.25">
      <c r="A90">
        <v>2</v>
      </c>
      <c r="B90" t="s">
        <v>56</v>
      </c>
      <c r="C90">
        <v>84</v>
      </c>
      <c r="D90" t="s">
        <v>57</v>
      </c>
      <c r="E90" t="s">
        <v>129</v>
      </c>
      <c r="F90" t="s">
        <v>130</v>
      </c>
      <c r="G90">
        <v>13</v>
      </c>
      <c r="H90" t="s">
        <v>60</v>
      </c>
      <c r="K90" s="138">
        <v>43281</v>
      </c>
      <c r="L90" s="138">
        <v>42398</v>
      </c>
      <c r="M90" s="138">
        <v>45320</v>
      </c>
      <c r="N90" s="138">
        <v>43313</v>
      </c>
      <c r="O90">
        <v>0</v>
      </c>
      <c r="Q90" t="s">
        <v>269</v>
      </c>
      <c r="R90">
        <v>84</v>
      </c>
      <c r="S90">
        <v>120</v>
      </c>
      <c r="T90">
        <v>2000000</v>
      </c>
    </row>
    <row r="91" spans="1:20" x14ac:dyDescent="0.25">
      <c r="A91">
        <v>2</v>
      </c>
      <c r="B91" t="s">
        <v>56</v>
      </c>
      <c r="C91">
        <v>13</v>
      </c>
      <c r="D91" t="s">
        <v>57</v>
      </c>
      <c r="E91" t="s">
        <v>72</v>
      </c>
      <c r="F91" t="s">
        <v>141</v>
      </c>
      <c r="G91">
        <v>8</v>
      </c>
      <c r="H91" t="s">
        <v>60</v>
      </c>
      <c r="I91" t="s">
        <v>72</v>
      </c>
      <c r="K91" s="138">
        <v>43299</v>
      </c>
      <c r="L91" s="138">
        <v>42398</v>
      </c>
      <c r="M91" s="138">
        <v>45320</v>
      </c>
      <c r="N91" s="138">
        <v>43313</v>
      </c>
      <c r="O91">
        <v>0</v>
      </c>
      <c r="Q91" t="s">
        <v>269</v>
      </c>
      <c r="R91">
        <v>84</v>
      </c>
      <c r="S91">
        <v>120</v>
      </c>
      <c r="T91">
        <v>5799325</v>
      </c>
    </row>
    <row r="92" spans="1:20" x14ac:dyDescent="0.25">
      <c r="A92">
        <v>2</v>
      </c>
      <c r="B92" t="s">
        <v>56</v>
      </c>
      <c r="C92">
        <v>85</v>
      </c>
      <c r="D92" t="s">
        <v>57</v>
      </c>
      <c r="E92" t="s">
        <v>129</v>
      </c>
      <c r="F92" t="s">
        <v>130</v>
      </c>
      <c r="G92">
        <v>16</v>
      </c>
      <c r="H92" t="s">
        <v>60</v>
      </c>
      <c r="K92" s="138">
        <v>43321</v>
      </c>
      <c r="L92" s="138">
        <v>42398</v>
      </c>
      <c r="M92" s="138">
        <v>45320</v>
      </c>
      <c r="N92" s="138">
        <v>43313</v>
      </c>
      <c r="O92">
        <v>0</v>
      </c>
      <c r="Q92" t="s">
        <v>269</v>
      </c>
      <c r="R92">
        <v>84</v>
      </c>
      <c r="S92">
        <v>120</v>
      </c>
      <c r="T92">
        <v>1100000</v>
      </c>
    </row>
    <row r="93" spans="1:20" x14ac:dyDescent="0.25">
      <c r="A93">
        <v>2</v>
      </c>
      <c r="B93" t="s">
        <v>56</v>
      </c>
      <c r="C93">
        <v>1</v>
      </c>
      <c r="D93" t="s">
        <v>57</v>
      </c>
      <c r="E93" t="s">
        <v>72</v>
      </c>
      <c r="F93" t="s">
        <v>108</v>
      </c>
      <c r="G93">
        <v>34</v>
      </c>
      <c r="H93" t="s">
        <v>60</v>
      </c>
      <c r="I93" t="s">
        <v>72</v>
      </c>
      <c r="K93" s="138">
        <v>43335</v>
      </c>
      <c r="L93" s="138">
        <v>42398</v>
      </c>
      <c r="M93" s="138">
        <v>45320</v>
      </c>
      <c r="N93" s="138">
        <v>43313</v>
      </c>
      <c r="O93">
        <v>0</v>
      </c>
      <c r="Q93" t="s">
        <v>269</v>
      </c>
      <c r="R93">
        <v>84</v>
      </c>
      <c r="S93">
        <v>120</v>
      </c>
      <c r="T93">
        <v>13445378</v>
      </c>
    </row>
    <row r="94" spans="1:20" x14ac:dyDescent="0.25">
      <c r="A94">
        <v>2</v>
      </c>
      <c r="B94" t="s">
        <v>56</v>
      </c>
      <c r="C94">
        <v>86</v>
      </c>
      <c r="D94" t="s">
        <v>57</v>
      </c>
      <c r="E94" t="s">
        <v>129</v>
      </c>
      <c r="F94" t="s">
        <v>130</v>
      </c>
      <c r="G94">
        <v>17</v>
      </c>
      <c r="H94" t="s">
        <v>60</v>
      </c>
      <c r="K94" s="138">
        <v>43342</v>
      </c>
      <c r="L94" s="138">
        <v>42398</v>
      </c>
      <c r="M94" s="138">
        <v>45320</v>
      </c>
      <c r="N94" s="138">
        <v>43313</v>
      </c>
      <c r="O94">
        <v>0</v>
      </c>
      <c r="Q94" t="s">
        <v>269</v>
      </c>
      <c r="R94">
        <v>84</v>
      </c>
      <c r="S94">
        <v>120</v>
      </c>
      <c r="T94">
        <v>1650000</v>
      </c>
    </row>
    <row r="95" spans="1:20" x14ac:dyDescent="0.25">
      <c r="A95">
        <v>2</v>
      </c>
      <c r="B95" t="s">
        <v>142</v>
      </c>
      <c r="C95">
        <v>21</v>
      </c>
      <c r="D95" t="s">
        <v>57</v>
      </c>
      <c r="E95" t="s">
        <v>143</v>
      </c>
      <c r="F95" t="s">
        <v>144</v>
      </c>
      <c r="G95">
        <v>1749453</v>
      </c>
      <c r="H95" t="s">
        <v>60</v>
      </c>
      <c r="I95" t="s">
        <v>145</v>
      </c>
      <c r="K95" s="138">
        <v>42561</v>
      </c>
      <c r="L95" s="138">
        <v>42398</v>
      </c>
      <c r="M95" s="138">
        <v>45320</v>
      </c>
      <c r="N95" s="138">
        <v>43313</v>
      </c>
      <c r="O95">
        <v>1</v>
      </c>
      <c r="Q95" t="s">
        <v>270</v>
      </c>
      <c r="R95">
        <v>0</v>
      </c>
      <c r="S95">
        <v>36</v>
      </c>
      <c r="T95">
        <v>618890</v>
      </c>
    </row>
    <row r="96" spans="1:20" x14ac:dyDescent="0.25">
      <c r="A96">
        <v>2</v>
      </c>
      <c r="B96" t="s">
        <v>142</v>
      </c>
      <c r="C96">
        <v>21</v>
      </c>
      <c r="D96" t="s">
        <v>57</v>
      </c>
      <c r="E96" t="s">
        <v>143</v>
      </c>
      <c r="F96" t="s">
        <v>144</v>
      </c>
      <c r="G96">
        <v>1749453</v>
      </c>
      <c r="H96" t="s">
        <v>60</v>
      </c>
      <c r="I96" t="s">
        <v>145</v>
      </c>
      <c r="K96" s="138">
        <v>42561</v>
      </c>
      <c r="L96" s="138">
        <v>42398</v>
      </c>
      <c r="M96" s="138">
        <v>45320</v>
      </c>
      <c r="N96" s="138">
        <v>43313</v>
      </c>
      <c r="O96">
        <v>1</v>
      </c>
      <c r="Q96" t="s">
        <v>270</v>
      </c>
      <c r="R96">
        <v>0</v>
      </c>
      <c r="S96">
        <v>36</v>
      </c>
      <c r="T96">
        <v>618890</v>
      </c>
    </row>
    <row r="97" spans="1:20" x14ac:dyDescent="0.25">
      <c r="A97">
        <v>2</v>
      </c>
      <c r="B97" t="s">
        <v>142</v>
      </c>
      <c r="C97">
        <v>21</v>
      </c>
      <c r="D97" t="s">
        <v>57</v>
      </c>
      <c r="E97" t="s">
        <v>146</v>
      </c>
      <c r="F97" t="s">
        <v>144</v>
      </c>
      <c r="G97">
        <v>1749453</v>
      </c>
      <c r="H97" t="s">
        <v>60</v>
      </c>
      <c r="I97" t="s">
        <v>145</v>
      </c>
      <c r="K97" s="138">
        <v>42561</v>
      </c>
      <c r="L97" s="138">
        <v>42398</v>
      </c>
      <c r="M97" s="138">
        <v>45320</v>
      </c>
      <c r="N97" s="138">
        <v>43313</v>
      </c>
      <c r="O97">
        <v>1</v>
      </c>
      <c r="Q97" t="s">
        <v>270</v>
      </c>
      <c r="R97">
        <v>0</v>
      </c>
      <c r="S97">
        <v>36</v>
      </c>
      <c r="T97">
        <v>128462</v>
      </c>
    </row>
    <row r="98" spans="1:20" x14ac:dyDescent="0.25">
      <c r="A98">
        <v>2</v>
      </c>
      <c r="B98" t="s">
        <v>142</v>
      </c>
      <c r="C98">
        <v>21</v>
      </c>
      <c r="D98" t="s">
        <v>57</v>
      </c>
      <c r="E98" t="s">
        <v>146</v>
      </c>
      <c r="F98" t="s">
        <v>144</v>
      </c>
      <c r="G98">
        <v>1749453</v>
      </c>
      <c r="H98" t="s">
        <v>60</v>
      </c>
      <c r="I98" t="s">
        <v>145</v>
      </c>
      <c r="K98" s="138">
        <v>42561</v>
      </c>
      <c r="L98" s="138">
        <v>42398</v>
      </c>
      <c r="M98" s="138">
        <v>45320</v>
      </c>
      <c r="N98" s="138">
        <v>43313</v>
      </c>
      <c r="O98">
        <v>1</v>
      </c>
      <c r="Q98" t="s">
        <v>270</v>
      </c>
      <c r="R98">
        <v>0</v>
      </c>
      <c r="S98">
        <v>36</v>
      </c>
      <c r="T98">
        <v>128462</v>
      </c>
    </row>
    <row r="99" spans="1:20" x14ac:dyDescent="0.25">
      <c r="A99">
        <v>2</v>
      </c>
      <c r="B99" t="s">
        <v>142</v>
      </c>
      <c r="C99">
        <v>74</v>
      </c>
      <c r="D99" t="s">
        <v>57</v>
      </c>
      <c r="E99" t="s">
        <v>147</v>
      </c>
      <c r="F99" t="s">
        <v>148</v>
      </c>
      <c r="G99">
        <v>55176</v>
      </c>
      <c r="H99" t="s">
        <v>60</v>
      </c>
      <c r="K99" s="138">
        <v>43054</v>
      </c>
      <c r="L99" s="138">
        <v>42398</v>
      </c>
      <c r="M99" s="138">
        <v>45320</v>
      </c>
      <c r="N99" s="138">
        <v>43313</v>
      </c>
      <c r="O99">
        <v>1</v>
      </c>
      <c r="Q99" t="s">
        <v>270</v>
      </c>
      <c r="R99">
        <v>0</v>
      </c>
      <c r="S99">
        <v>36</v>
      </c>
      <c r="T99">
        <v>1221417</v>
      </c>
    </row>
    <row r="100" spans="1:20" x14ac:dyDescent="0.25">
      <c r="A100">
        <v>2</v>
      </c>
      <c r="B100" t="s">
        <v>142</v>
      </c>
      <c r="C100">
        <v>14</v>
      </c>
      <c r="D100" t="s">
        <v>57</v>
      </c>
      <c r="E100" t="s">
        <v>149</v>
      </c>
      <c r="F100" t="s">
        <v>150</v>
      </c>
      <c r="G100" t="s">
        <v>151</v>
      </c>
      <c r="H100" t="s">
        <v>60</v>
      </c>
      <c r="K100" s="138">
        <v>43091</v>
      </c>
      <c r="L100" s="138">
        <v>42398</v>
      </c>
      <c r="M100" s="138">
        <v>45320</v>
      </c>
      <c r="N100" s="138">
        <v>43313</v>
      </c>
      <c r="O100">
        <v>1</v>
      </c>
      <c r="Q100" t="s">
        <v>270</v>
      </c>
      <c r="R100">
        <v>0</v>
      </c>
      <c r="S100">
        <v>36</v>
      </c>
      <c r="T100">
        <v>610317.68000000005</v>
      </c>
    </row>
    <row r="101" spans="1:20" x14ac:dyDescent="0.25">
      <c r="A101">
        <v>2</v>
      </c>
      <c r="B101" t="s">
        <v>142</v>
      </c>
      <c r="C101">
        <v>14</v>
      </c>
      <c r="D101" t="s">
        <v>57</v>
      </c>
      <c r="E101" t="s">
        <v>152</v>
      </c>
      <c r="F101" t="s">
        <v>150</v>
      </c>
      <c r="G101" t="s">
        <v>151</v>
      </c>
      <c r="H101" t="s">
        <v>60</v>
      </c>
      <c r="K101" s="138">
        <v>43091</v>
      </c>
      <c r="L101" s="138">
        <v>42398</v>
      </c>
      <c r="M101" s="138">
        <v>45320</v>
      </c>
      <c r="N101" s="138">
        <v>43313</v>
      </c>
      <c r="O101">
        <v>1</v>
      </c>
      <c r="Q101" t="s">
        <v>270</v>
      </c>
      <c r="R101">
        <v>0</v>
      </c>
      <c r="S101">
        <v>36</v>
      </c>
      <c r="T101">
        <v>813543.21000000008</v>
      </c>
    </row>
    <row r="102" spans="1:20" x14ac:dyDescent="0.25">
      <c r="A102">
        <v>2</v>
      </c>
      <c r="B102" t="s">
        <v>142</v>
      </c>
      <c r="C102">
        <v>22</v>
      </c>
      <c r="D102" t="s">
        <v>57</v>
      </c>
      <c r="E102" t="s">
        <v>146</v>
      </c>
      <c r="F102" t="s">
        <v>144</v>
      </c>
      <c r="G102">
        <v>1693772</v>
      </c>
      <c r="H102" t="s">
        <v>60</v>
      </c>
      <c r="I102" t="s">
        <v>145</v>
      </c>
      <c r="K102" s="138">
        <v>43126</v>
      </c>
      <c r="L102" s="138">
        <v>42398</v>
      </c>
      <c r="M102" s="138">
        <v>45320</v>
      </c>
      <c r="N102" s="138">
        <v>43313</v>
      </c>
      <c r="O102">
        <v>1</v>
      </c>
      <c r="Q102" t="s">
        <v>270</v>
      </c>
      <c r="R102">
        <v>0</v>
      </c>
      <c r="S102">
        <v>36</v>
      </c>
      <c r="T102">
        <v>118988</v>
      </c>
    </row>
    <row r="103" spans="1:20" x14ac:dyDescent="0.25">
      <c r="A103">
        <v>2</v>
      </c>
      <c r="B103" t="s">
        <v>142</v>
      </c>
      <c r="C103">
        <v>22</v>
      </c>
      <c r="D103" t="s">
        <v>57</v>
      </c>
      <c r="E103" t="s">
        <v>146</v>
      </c>
      <c r="F103" t="s">
        <v>144</v>
      </c>
      <c r="G103">
        <v>1693772</v>
      </c>
      <c r="H103" t="s">
        <v>60</v>
      </c>
      <c r="I103" t="s">
        <v>145</v>
      </c>
      <c r="K103" s="138">
        <v>43126</v>
      </c>
      <c r="L103" s="138">
        <v>42398</v>
      </c>
      <c r="M103" s="138">
        <v>45320</v>
      </c>
      <c r="N103" s="138">
        <v>43313</v>
      </c>
      <c r="O103">
        <v>1</v>
      </c>
      <c r="Q103" t="s">
        <v>270</v>
      </c>
      <c r="R103">
        <v>0</v>
      </c>
      <c r="S103">
        <v>36</v>
      </c>
      <c r="T103">
        <v>118988</v>
      </c>
    </row>
    <row r="104" spans="1:20" x14ac:dyDescent="0.25">
      <c r="A104">
        <v>2</v>
      </c>
      <c r="B104" t="s">
        <v>142</v>
      </c>
      <c r="C104">
        <v>20</v>
      </c>
      <c r="D104" t="s">
        <v>57</v>
      </c>
      <c r="E104" t="s">
        <v>153</v>
      </c>
      <c r="F104" t="s">
        <v>144</v>
      </c>
      <c r="G104">
        <v>1698390</v>
      </c>
      <c r="H104" t="s">
        <v>60</v>
      </c>
      <c r="I104" t="s">
        <v>145</v>
      </c>
      <c r="K104" s="138">
        <v>43143</v>
      </c>
      <c r="L104" s="138">
        <v>42398</v>
      </c>
      <c r="M104" s="138">
        <v>45320</v>
      </c>
      <c r="N104" s="138">
        <v>43313</v>
      </c>
      <c r="O104">
        <v>1</v>
      </c>
      <c r="Q104" t="s">
        <v>270</v>
      </c>
      <c r="R104">
        <v>0</v>
      </c>
      <c r="S104">
        <v>36</v>
      </c>
      <c r="T104">
        <v>51893</v>
      </c>
    </row>
    <row r="105" spans="1:20" x14ac:dyDescent="0.25">
      <c r="A105">
        <v>2</v>
      </c>
      <c r="B105" t="s">
        <v>142</v>
      </c>
      <c r="C105">
        <v>20</v>
      </c>
      <c r="D105" t="s">
        <v>57</v>
      </c>
      <c r="E105" t="s">
        <v>153</v>
      </c>
      <c r="F105" t="s">
        <v>144</v>
      </c>
      <c r="G105">
        <v>1698390</v>
      </c>
      <c r="H105" t="s">
        <v>60</v>
      </c>
      <c r="I105" t="s">
        <v>145</v>
      </c>
      <c r="K105" s="138">
        <v>43143</v>
      </c>
      <c r="L105" s="138">
        <v>42398</v>
      </c>
      <c r="M105" s="138">
        <v>45320</v>
      </c>
      <c r="N105" s="138">
        <v>43313</v>
      </c>
      <c r="O105">
        <v>1</v>
      </c>
      <c r="Q105" t="s">
        <v>270</v>
      </c>
      <c r="R105">
        <v>0</v>
      </c>
      <c r="S105">
        <v>36</v>
      </c>
      <c r="T105">
        <v>51893</v>
      </c>
    </row>
    <row r="106" spans="1:20" x14ac:dyDescent="0.25">
      <c r="A106">
        <v>2</v>
      </c>
      <c r="B106" t="s">
        <v>142</v>
      </c>
      <c r="C106">
        <v>20</v>
      </c>
      <c r="D106" t="s">
        <v>57</v>
      </c>
      <c r="E106" t="s">
        <v>153</v>
      </c>
      <c r="F106" t="s">
        <v>144</v>
      </c>
      <c r="G106">
        <v>1698390</v>
      </c>
      <c r="H106" t="s">
        <v>60</v>
      </c>
      <c r="I106" t="s">
        <v>145</v>
      </c>
      <c r="K106" s="138">
        <v>43143</v>
      </c>
      <c r="L106" s="138">
        <v>42398</v>
      </c>
      <c r="M106" s="138">
        <v>45320</v>
      </c>
      <c r="N106" s="138">
        <v>43313</v>
      </c>
      <c r="O106">
        <v>1</v>
      </c>
      <c r="Q106" t="s">
        <v>270</v>
      </c>
      <c r="R106">
        <v>0</v>
      </c>
      <c r="S106">
        <v>36</v>
      </c>
      <c r="T106">
        <v>51893</v>
      </c>
    </row>
    <row r="107" spans="1:20" x14ac:dyDescent="0.25">
      <c r="A107">
        <v>2</v>
      </c>
      <c r="B107" t="s">
        <v>142</v>
      </c>
      <c r="C107">
        <v>20</v>
      </c>
      <c r="D107" t="s">
        <v>57</v>
      </c>
      <c r="E107" t="s">
        <v>153</v>
      </c>
      <c r="F107" t="s">
        <v>144</v>
      </c>
      <c r="G107">
        <v>1698390</v>
      </c>
      <c r="H107" t="s">
        <v>60</v>
      </c>
      <c r="I107" t="s">
        <v>145</v>
      </c>
      <c r="K107" s="138">
        <v>43143</v>
      </c>
      <c r="L107" s="138">
        <v>42398</v>
      </c>
      <c r="M107" s="138">
        <v>45320</v>
      </c>
      <c r="N107" s="138">
        <v>43313</v>
      </c>
      <c r="O107">
        <v>1</v>
      </c>
      <c r="Q107" t="s">
        <v>270</v>
      </c>
      <c r="R107">
        <v>0</v>
      </c>
      <c r="S107">
        <v>36</v>
      </c>
      <c r="T107">
        <v>51893</v>
      </c>
    </row>
    <row r="108" spans="1:20" x14ac:dyDescent="0.25">
      <c r="A108">
        <v>2</v>
      </c>
      <c r="B108" t="s">
        <v>142</v>
      </c>
      <c r="C108">
        <v>20</v>
      </c>
      <c r="D108" t="s">
        <v>57</v>
      </c>
      <c r="E108" t="s">
        <v>153</v>
      </c>
      <c r="F108" t="s">
        <v>144</v>
      </c>
      <c r="G108">
        <v>1698390</v>
      </c>
      <c r="H108" t="s">
        <v>60</v>
      </c>
      <c r="I108" t="s">
        <v>145</v>
      </c>
      <c r="K108" s="138">
        <v>43143</v>
      </c>
      <c r="L108" s="138">
        <v>42398</v>
      </c>
      <c r="M108" s="138">
        <v>45320</v>
      </c>
      <c r="N108" s="138">
        <v>43313</v>
      </c>
      <c r="O108">
        <v>1</v>
      </c>
      <c r="Q108" t="s">
        <v>270</v>
      </c>
      <c r="R108">
        <v>0</v>
      </c>
      <c r="S108">
        <v>36</v>
      </c>
      <c r="T108">
        <v>51893</v>
      </c>
    </row>
    <row r="109" spans="1:20" x14ac:dyDescent="0.25">
      <c r="A109">
        <v>2</v>
      </c>
      <c r="B109" t="s">
        <v>142</v>
      </c>
      <c r="C109">
        <v>20</v>
      </c>
      <c r="D109" t="s">
        <v>57</v>
      </c>
      <c r="E109" t="s">
        <v>153</v>
      </c>
      <c r="F109" t="s">
        <v>144</v>
      </c>
      <c r="G109">
        <v>1698390</v>
      </c>
      <c r="H109" t="s">
        <v>60</v>
      </c>
      <c r="I109" t="s">
        <v>145</v>
      </c>
      <c r="K109" s="138">
        <v>43143</v>
      </c>
      <c r="L109" s="138">
        <v>42398</v>
      </c>
      <c r="M109" s="138">
        <v>45320</v>
      </c>
      <c r="N109" s="138">
        <v>43313</v>
      </c>
      <c r="O109">
        <v>1</v>
      </c>
      <c r="Q109" t="s">
        <v>270</v>
      </c>
      <c r="R109">
        <v>0</v>
      </c>
      <c r="S109">
        <v>36</v>
      </c>
      <c r="T109">
        <v>51893</v>
      </c>
    </row>
    <row r="110" spans="1:20" x14ac:dyDescent="0.25">
      <c r="A110">
        <v>2</v>
      </c>
      <c r="B110" t="s">
        <v>142</v>
      </c>
      <c r="C110">
        <v>20</v>
      </c>
      <c r="D110" t="s">
        <v>57</v>
      </c>
      <c r="E110" t="s">
        <v>153</v>
      </c>
      <c r="F110" t="s">
        <v>144</v>
      </c>
      <c r="G110">
        <v>1698390</v>
      </c>
      <c r="H110" t="s">
        <v>60</v>
      </c>
      <c r="I110" t="s">
        <v>145</v>
      </c>
      <c r="K110" s="138">
        <v>43143</v>
      </c>
      <c r="L110" s="138">
        <v>42398</v>
      </c>
      <c r="M110" s="138">
        <v>45320</v>
      </c>
      <c r="N110" s="138">
        <v>43313</v>
      </c>
      <c r="O110">
        <v>1</v>
      </c>
      <c r="Q110" t="s">
        <v>270</v>
      </c>
      <c r="R110">
        <v>0</v>
      </c>
      <c r="S110">
        <v>36</v>
      </c>
      <c r="T110">
        <v>51893</v>
      </c>
    </row>
    <row r="111" spans="1:20" x14ac:dyDescent="0.25">
      <c r="A111">
        <v>2</v>
      </c>
      <c r="B111" t="s">
        <v>142</v>
      </c>
      <c r="C111">
        <v>20</v>
      </c>
      <c r="D111" t="s">
        <v>57</v>
      </c>
      <c r="E111" t="s">
        <v>153</v>
      </c>
      <c r="F111" t="s">
        <v>144</v>
      </c>
      <c r="G111">
        <v>1698390</v>
      </c>
      <c r="H111" t="s">
        <v>60</v>
      </c>
      <c r="I111" t="s">
        <v>145</v>
      </c>
      <c r="K111" s="138">
        <v>43143</v>
      </c>
      <c r="L111" s="138">
        <v>42398</v>
      </c>
      <c r="M111" s="138">
        <v>45320</v>
      </c>
      <c r="N111" s="138">
        <v>43313</v>
      </c>
      <c r="O111">
        <v>1</v>
      </c>
      <c r="Q111" t="s">
        <v>270</v>
      </c>
      <c r="R111">
        <v>0</v>
      </c>
      <c r="S111">
        <v>36</v>
      </c>
      <c r="T111">
        <v>51893</v>
      </c>
    </row>
    <row r="112" spans="1:20" x14ac:dyDescent="0.25">
      <c r="A112">
        <v>2</v>
      </c>
      <c r="B112" t="s">
        <v>142</v>
      </c>
      <c r="C112">
        <v>20</v>
      </c>
      <c r="D112" t="s">
        <v>57</v>
      </c>
      <c r="E112" t="s">
        <v>153</v>
      </c>
      <c r="F112" t="s">
        <v>144</v>
      </c>
      <c r="G112">
        <v>1698390</v>
      </c>
      <c r="H112" t="s">
        <v>60</v>
      </c>
      <c r="I112" t="s">
        <v>145</v>
      </c>
      <c r="K112" s="138">
        <v>43143</v>
      </c>
      <c r="L112" s="138">
        <v>42398</v>
      </c>
      <c r="M112" s="138">
        <v>45320</v>
      </c>
      <c r="N112" s="138">
        <v>43313</v>
      </c>
      <c r="O112">
        <v>1</v>
      </c>
      <c r="Q112" t="s">
        <v>270</v>
      </c>
      <c r="R112">
        <v>0</v>
      </c>
      <c r="S112">
        <v>36</v>
      </c>
      <c r="T112">
        <v>51893</v>
      </c>
    </row>
    <row r="113" spans="1:20" x14ac:dyDescent="0.25">
      <c r="A113">
        <v>2</v>
      </c>
      <c r="B113" t="s">
        <v>142</v>
      </c>
      <c r="C113">
        <v>20</v>
      </c>
      <c r="D113" t="s">
        <v>57</v>
      </c>
      <c r="E113" t="s">
        <v>153</v>
      </c>
      <c r="F113" t="s">
        <v>144</v>
      </c>
      <c r="G113">
        <v>1698390</v>
      </c>
      <c r="H113" t="s">
        <v>60</v>
      </c>
      <c r="I113" t="s">
        <v>145</v>
      </c>
      <c r="K113" s="138">
        <v>43143</v>
      </c>
      <c r="L113" s="138">
        <v>42398</v>
      </c>
      <c r="M113" s="138">
        <v>45320</v>
      </c>
      <c r="N113" s="138">
        <v>43313</v>
      </c>
      <c r="O113">
        <v>1</v>
      </c>
      <c r="Q113" t="s">
        <v>270</v>
      </c>
      <c r="R113">
        <v>0</v>
      </c>
      <c r="S113">
        <v>36</v>
      </c>
      <c r="T113">
        <v>51893</v>
      </c>
    </row>
    <row r="114" spans="1:20" x14ac:dyDescent="0.25">
      <c r="A114">
        <v>2</v>
      </c>
      <c r="B114" t="s">
        <v>142</v>
      </c>
      <c r="C114">
        <v>20</v>
      </c>
      <c r="D114" t="s">
        <v>57</v>
      </c>
      <c r="E114" t="s">
        <v>153</v>
      </c>
      <c r="F114" t="s">
        <v>144</v>
      </c>
      <c r="G114">
        <v>1698390</v>
      </c>
      <c r="H114" t="s">
        <v>60</v>
      </c>
      <c r="I114" t="s">
        <v>145</v>
      </c>
      <c r="K114" s="138">
        <v>43143</v>
      </c>
      <c r="L114" s="138">
        <v>42398</v>
      </c>
      <c r="M114" s="138">
        <v>45320</v>
      </c>
      <c r="N114" s="138">
        <v>43313</v>
      </c>
      <c r="O114">
        <v>1</v>
      </c>
      <c r="Q114" t="s">
        <v>270</v>
      </c>
      <c r="R114">
        <v>0</v>
      </c>
      <c r="S114">
        <v>36</v>
      </c>
      <c r="T114">
        <v>51893</v>
      </c>
    </row>
    <row r="115" spans="1:20" x14ac:dyDescent="0.25">
      <c r="A115">
        <v>2</v>
      </c>
      <c r="B115" t="s">
        <v>142</v>
      </c>
      <c r="C115">
        <v>20</v>
      </c>
      <c r="D115" t="s">
        <v>57</v>
      </c>
      <c r="E115" t="s">
        <v>153</v>
      </c>
      <c r="F115" t="s">
        <v>144</v>
      </c>
      <c r="G115">
        <v>1698390</v>
      </c>
      <c r="H115" t="s">
        <v>60</v>
      </c>
      <c r="I115" t="s">
        <v>145</v>
      </c>
      <c r="K115" s="138">
        <v>43143</v>
      </c>
      <c r="L115" s="138">
        <v>42398</v>
      </c>
      <c r="M115" s="138">
        <v>45320</v>
      </c>
      <c r="N115" s="138">
        <v>43313</v>
      </c>
      <c r="O115">
        <v>1</v>
      </c>
      <c r="Q115" t="s">
        <v>270</v>
      </c>
      <c r="R115">
        <v>0</v>
      </c>
      <c r="S115">
        <v>36</v>
      </c>
      <c r="T115">
        <v>51893</v>
      </c>
    </row>
    <row r="116" spans="1:20" x14ac:dyDescent="0.25">
      <c r="A116">
        <v>2</v>
      </c>
      <c r="B116" t="s">
        <v>142</v>
      </c>
      <c r="C116">
        <v>20</v>
      </c>
      <c r="D116" t="s">
        <v>57</v>
      </c>
      <c r="E116" t="s">
        <v>153</v>
      </c>
      <c r="F116" t="s">
        <v>144</v>
      </c>
      <c r="G116">
        <v>1698390</v>
      </c>
      <c r="H116" t="s">
        <v>60</v>
      </c>
      <c r="I116" t="s">
        <v>145</v>
      </c>
      <c r="K116" s="138">
        <v>43143</v>
      </c>
      <c r="L116" s="138">
        <v>42398</v>
      </c>
      <c r="M116" s="138">
        <v>45320</v>
      </c>
      <c r="N116" s="138">
        <v>43313</v>
      </c>
      <c r="O116">
        <v>1</v>
      </c>
      <c r="Q116" t="s">
        <v>270</v>
      </c>
      <c r="R116">
        <v>0</v>
      </c>
      <c r="S116">
        <v>36</v>
      </c>
      <c r="T116">
        <v>51893</v>
      </c>
    </row>
    <row r="117" spans="1:20" x14ac:dyDescent="0.25">
      <c r="A117">
        <v>2</v>
      </c>
      <c r="B117" t="s">
        <v>142</v>
      </c>
      <c r="C117">
        <v>20</v>
      </c>
      <c r="D117" t="s">
        <v>57</v>
      </c>
      <c r="E117" t="s">
        <v>153</v>
      </c>
      <c r="F117" t="s">
        <v>144</v>
      </c>
      <c r="G117">
        <v>1698390</v>
      </c>
      <c r="H117" t="s">
        <v>60</v>
      </c>
      <c r="I117" t="s">
        <v>145</v>
      </c>
      <c r="K117" s="138">
        <v>43143</v>
      </c>
      <c r="L117" s="138">
        <v>42398</v>
      </c>
      <c r="M117" s="138">
        <v>45320</v>
      </c>
      <c r="N117" s="138">
        <v>43313</v>
      </c>
      <c r="O117">
        <v>1</v>
      </c>
      <c r="Q117" t="s">
        <v>270</v>
      </c>
      <c r="R117">
        <v>0</v>
      </c>
      <c r="S117">
        <v>36</v>
      </c>
      <c r="T117">
        <v>51893</v>
      </c>
    </row>
    <row r="118" spans="1:20" x14ac:dyDescent="0.25">
      <c r="A118">
        <v>2</v>
      </c>
      <c r="B118" t="s">
        <v>142</v>
      </c>
      <c r="C118">
        <v>20</v>
      </c>
      <c r="D118" t="s">
        <v>57</v>
      </c>
      <c r="E118" t="s">
        <v>153</v>
      </c>
      <c r="F118" t="s">
        <v>144</v>
      </c>
      <c r="G118">
        <v>1698390</v>
      </c>
      <c r="H118" t="s">
        <v>60</v>
      </c>
      <c r="I118" t="s">
        <v>145</v>
      </c>
      <c r="K118" s="138">
        <v>43143</v>
      </c>
      <c r="L118" s="138">
        <v>42398</v>
      </c>
      <c r="M118" s="138">
        <v>45320</v>
      </c>
      <c r="N118" s="138">
        <v>43313</v>
      </c>
      <c r="O118">
        <v>1</v>
      </c>
      <c r="Q118" t="s">
        <v>270</v>
      </c>
      <c r="R118">
        <v>0</v>
      </c>
      <c r="S118">
        <v>36</v>
      </c>
      <c r="T118">
        <v>51893</v>
      </c>
    </row>
    <row r="119" spans="1:20" x14ac:dyDescent="0.25">
      <c r="A119">
        <v>2</v>
      </c>
      <c r="B119" t="s">
        <v>142</v>
      </c>
      <c r="C119">
        <v>20</v>
      </c>
      <c r="D119" t="s">
        <v>57</v>
      </c>
      <c r="E119" t="s">
        <v>154</v>
      </c>
      <c r="F119" t="s">
        <v>144</v>
      </c>
      <c r="G119">
        <v>1698390</v>
      </c>
      <c r="H119" t="s">
        <v>60</v>
      </c>
      <c r="I119" t="s">
        <v>145</v>
      </c>
      <c r="K119" s="138">
        <v>43143</v>
      </c>
      <c r="L119" s="138">
        <v>42398</v>
      </c>
      <c r="M119" s="138">
        <v>45320</v>
      </c>
      <c r="N119" s="138">
        <v>43313</v>
      </c>
      <c r="O119">
        <v>1</v>
      </c>
      <c r="Q119" t="s">
        <v>270</v>
      </c>
      <c r="R119">
        <v>0</v>
      </c>
      <c r="S119">
        <v>36</v>
      </c>
      <c r="T119">
        <v>480228</v>
      </c>
    </row>
    <row r="120" spans="1:20" x14ac:dyDescent="0.25">
      <c r="A120">
        <v>2</v>
      </c>
      <c r="B120" t="s">
        <v>142</v>
      </c>
      <c r="C120">
        <v>20</v>
      </c>
      <c r="D120" t="s">
        <v>57</v>
      </c>
      <c r="E120" t="s">
        <v>155</v>
      </c>
      <c r="F120" t="s">
        <v>144</v>
      </c>
      <c r="G120">
        <v>1698390</v>
      </c>
      <c r="H120" t="s">
        <v>60</v>
      </c>
      <c r="I120" t="s">
        <v>145</v>
      </c>
      <c r="K120" s="138">
        <v>43143</v>
      </c>
      <c r="L120" s="138">
        <v>42398</v>
      </c>
      <c r="M120" s="138">
        <v>45320</v>
      </c>
      <c r="N120" s="138">
        <v>43313</v>
      </c>
      <c r="O120">
        <v>1</v>
      </c>
      <c r="Q120" t="s">
        <v>270</v>
      </c>
      <c r="R120">
        <v>0</v>
      </c>
      <c r="S120">
        <v>36</v>
      </c>
      <c r="T120">
        <v>492479</v>
      </c>
    </row>
    <row r="121" spans="1:20" x14ac:dyDescent="0.25">
      <c r="A121">
        <v>2</v>
      </c>
      <c r="B121" t="s">
        <v>142</v>
      </c>
      <c r="C121">
        <v>20</v>
      </c>
      <c r="D121" t="s">
        <v>57</v>
      </c>
      <c r="E121" t="s">
        <v>155</v>
      </c>
      <c r="F121" t="s">
        <v>144</v>
      </c>
      <c r="G121">
        <v>1698390</v>
      </c>
      <c r="H121" t="s">
        <v>60</v>
      </c>
      <c r="I121" t="s">
        <v>145</v>
      </c>
      <c r="K121" s="138">
        <v>43143</v>
      </c>
      <c r="L121" s="138">
        <v>42398</v>
      </c>
      <c r="M121" s="138">
        <v>45320</v>
      </c>
      <c r="N121" s="138">
        <v>43313</v>
      </c>
      <c r="O121">
        <v>1</v>
      </c>
      <c r="Q121" t="s">
        <v>270</v>
      </c>
      <c r="R121">
        <v>0</v>
      </c>
      <c r="S121">
        <v>36</v>
      </c>
      <c r="T121">
        <v>492479</v>
      </c>
    </row>
    <row r="122" spans="1:20" x14ac:dyDescent="0.25">
      <c r="A122">
        <v>2</v>
      </c>
      <c r="B122" t="s">
        <v>142</v>
      </c>
      <c r="C122">
        <v>20</v>
      </c>
      <c r="D122" t="s">
        <v>57</v>
      </c>
      <c r="E122" t="s">
        <v>155</v>
      </c>
      <c r="F122" t="s">
        <v>144</v>
      </c>
      <c r="G122">
        <v>1698390</v>
      </c>
      <c r="H122" t="s">
        <v>60</v>
      </c>
      <c r="I122" t="s">
        <v>145</v>
      </c>
      <c r="K122" s="138">
        <v>43143</v>
      </c>
      <c r="L122" s="138">
        <v>42398</v>
      </c>
      <c r="M122" s="138">
        <v>45320</v>
      </c>
      <c r="N122" s="138">
        <v>43313</v>
      </c>
      <c r="O122">
        <v>1</v>
      </c>
      <c r="Q122" t="s">
        <v>270</v>
      </c>
      <c r="R122">
        <v>0</v>
      </c>
      <c r="S122">
        <v>36</v>
      </c>
      <c r="T122">
        <v>492479</v>
      </c>
    </row>
    <row r="123" spans="1:20" x14ac:dyDescent="0.25">
      <c r="A123">
        <v>2</v>
      </c>
      <c r="B123" t="s">
        <v>142</v>
      </c>
      <c r="C123">
        <v>20</v>
      </c>
      <c r="D123" t="s">
        <v>57</v>
      </c>
      <c r="E123" t="s">
        <v>155</v>
      </c>
      <c r="F123" t="s">
        <v>144</v>
      </c>
      <c r="G123">
        <v>1698390</v>
      </c>
      <c r="H123" t="s">
        <v>60</v>
      </c>
      <c r="I123" t="s">
        <v>145</v>
      </c>
      <c r="K123" s="138">
        <v>43143</v>
      </c>
      <c r="L123" s="138">
        <v>42398</v>
      </c>
      <c r="M123" s="138">
        <v>45320</v>
      </c>
      <c r="N123" s="138">
        <v>43313</v>
      </c>
      <c r="O123">
        <v>1</v>
      </c>
      <c r="Q123" t="s">
        <v>270</v>
      </c>
      <c r="R123">
        <v>0</v>
      </c>
      <c r="S123">
        <v>36</v>
      </c>
      <c r="T123">
        <v>492479</v>
      </c>
    </row>
    <row r="124" spans="1:20" x14ac:dyDescent="0.25">
      <c r="A124">
        <v>2</v>
      </c>
      <c r="B124" t="s">
        <v>142</v>
      </c>
      <c r="C124">
        <v>20</v>
      </c>
      <c r="D124" t="s">
        <v>57</v>
      </c>
      <c r="E124" t="s">
        <v>155</v>
      </c>
      <c r="F124" t="s">
        <v>144</v>
      </c>
      <c r="G124">
        <v>1698390</v>
      </c>
      <c r="H124" t="s">
        <v>60</v>
      </c>
      <c r="I124" t="s">
        <v>145</v>
      </c>
      <c r="K124" s="138">
        <v>43143</v>
      </c>
      <c r="L124" s="138">
        <v>42398</v>
      </c>
      <c r="M124" s="138">
        <v>45320</v>
      </c>
      <c r="N124" s="138">
        <v>43313</v>
      </c>
      <c r="O124">
        <v>1</v>
      </c>
      <c r="Q124" t="s">
        <v>270</v>
      </c>
      <c r="R124">
        <v>0</v>
      </c>
      <c r="S124">
        <v>36</v>
      </c>
      <c r="T124">
        <v>492479</v>
      </c>
    </row>
    <row r="125" spans="1:20" x14ac:dyDescent="0.25">
      <c r="A125">
        <v>2</v>
      </c>
      <c r="B125" t="s">
        <v>142</v>
      </c>
      <c r="C125">
        <v>23</v>
      </c>
      <c r="D125" t="s">
        <v>57</v>
      </c>
      <c r="E125" t="s">
        <v>156</v>
      </c>
      <c r="F125" t="s">
        <v>144</v>
      </c>
      <c r="G125">
        <v>1709674</v>
      </c>
      <c r="H125" t="s">
        <v>60</v>
      </c>
      <c r="I125" t="s">
        <v>145</v>
      </c>
      <c r="K125" s="138">
        <v>43175</v>
      </c>
      <c r="L125" s="138">
        <v>42398</v>
      </c>
      <c r="M125" s="138">
        <v>45320</v>
      </c>
      <c r="N125" s="138">
        <v>43313</v>
      </c>
      <c r="O125">
        <v>1</v>
      </c>
      <c r="Q125" t="s">
        <v>270</v>
      </c>
      <c r="R125">
        <v>0</v>
      </c>
      <c r="S125">
        <v>36</v>
      </c>
      <c r="T125">
        <v>110241</v>
      </c>
    </row>
    <row r="126" spans="1:20" x14ac:dyDescent="0.25">
      <c r="A126">
        <v>2</v>
      </c>
      <c r="B126" t="s">
        <v>142</v>
      </c>
      <c r="C126">
        <v>23</v>
      </c>
      <c r="D126" t="s">
        <v>57</v>
      </c>
      <c r="E126" t="s">
        <v>157</v>
      </c>
      <c r="F126" t="s">
        <v>144</v>
      </c>
      <c r="G126">
        <v>1709674</v>
      </c>
      <c r="H126" t="s">
        <v>60</v>
      </c>
      <c r="I126" t="s">
        <v>145</v>
      </c>
      <c r="K126" s="138">
        <v>43175</v>
      </c>
      <c r="L126" s="138">
        <v>42398</v>
      </c>
      <c r="M126" s="138">
        <v>45320</v>
      </c>
      <c r="N126" s="138">
        <v>43313</v>
      </c>
      <c r="O126">
        <v>1</v>
      </c>
      <c r="Q126" t="s">
        <v>270</v>
      </c>
      <c r="R126">
        <v>0</v>
      </c>
      <c r="S126">
        <v>36</v>
      </c>
      <c r="T126">
        <v>209207</v>
      </c>
    </row>
    <row r="127" spans="1:20" x14ac:dyDescent="0.25">
      <c r="A127">
        <v>2</v>
      </c>
      <c r="B127" t="s">
        <v>142</v>
      </c>
      <c r="C127">
        <v>23</v>
      </c>
      <c r="D127" t="s">
        <v>57</v>
      </c>
      <c r="E127" t="s">
        <v>158</v>
      </c>
      <c r="F127" t="s">
        <v>144</v>
      </c>
      <c r="G127">
        <v>1709674</v>
      </c>
      <c r="H127" t="s">
        <v>60</v>
      </c>
      <c r="I127" t="s">
        <v>145</v>
      </c>
      <c r="K127" s="138">
        <v>43175</v>
      </c>
      <c r="L127" s="138">
        <v>42398</v>
      </c>
      <c r="M127" s="138">
        <v>45320</v>
      </c>
      <c r="N127" s="138">
        <v>43313</v>
      </c>
      <c r="O127">
        <v>1</v>
      </c>
      <c r="Q127" t="s">
        <v>270</v>
      </c>
      <c r="R127">
        <v>0</v>
      </c>
      <c r="S127">
        <v>36</v>
      </c>
      <c r="T127">
        <v>285011</v>
      </c>
    </row>
    <row r="128" spans="1:20" x14ac:dyDescent="0.25">
      <c r="A128">
        <v>2</v>
      </c>
      <c r="B128" t="s">
        <v>142</v>
      </c>
      <c r="C128">
        <v>16</v>
      </c>
      <c r="D128" t="s">
        <v>57</v>
      </c>
      <c r="E128" t="s">
        <v>159</v>
      </c>
      <c r="F128" t="s">
        <v>160</v>
      </c>
      <c r="G128">
        <v>1029957</v>
      </c>
      <c r="H128" t="s">
        <v>60</v>
      </c>
      <c r="I128" t="s">
        <v>145</v>
      </c>
      <c r="K128" s="138">
        <v>43186</v>
      </c>
      <c r="L128" s="138">
        <v>42398</v>
      </c>
      <c r="M128" s="138">
        <v>45320</v>
      </c>
      <c r="N128" s="138">
        <v>43313</v>
      </c>
      <c r="O128">
        <v>1</v>
      </c>
      <c r="Q128" t="s">
        <v>270</v>
      </c>
      <c r="R128">
        <v>0</v>
      </c>
      <c r="S128">
        <v>36</v>
      </c>
      <c r="T128">
        <v>216099</v>
      </c>
    </row>
    <row r="129" spans="1:20" x14ac:dyDescent="0.25">
      <c r="A129">
        <v>2</v>
      </c>
      <c r="B129" t="s">
        <v>142</v>
      </c>
      <c r="C129">
        <v>16</v>
      </c>
      <c r="D129" t="s">
        <v>57</v>
      </c>
      <c r="E129" t="s">
        <v>161</v>
      </c>
      <c r="F129" t="s">
        <v>160</v>
      </c>
      <c r="G129">
        <v>1029957</v>
      </c>
      <c r="H129" t="s">
        <v>60</v>
      </c>
      <c r="I129" t="s">
        <v>145</v>
      </c>
      <c r="K129" s="138">
        <v>43186</v>
      </c>
      <c r="L129" s="138">
        <v>42398</v>
      </c>
      <c r="M129" s="138">
        <v>45320</v>
      </c>
      <c r="N129" s="138">
        <v>43313</v>
      </c>
      <c r="O129">
        <v>1</v>
      </c>
      <c r="Q129" t="s">
        <v>270</v>
      </c>
      <c r="R129">
        <v>0</v>
      </c>
      <c r="S129">
        <v>36</v>
      </c>
      <c r="T129">
        <v>217319</v>
      </c>
    </row>
    <row r="130" spans="1:20" x14ac:dyDescent="0.25">
      <c r="A130">
        <v>2</v>
      </c>
      <c r="B130" t="s">
        <v>142</v>
      </c>
      <c r="C130">
        <v>16</v>
      </c>
      <c r="D130" t="s">
        <v>57</v>
      </c>
      <c r="E130" t="s">
        <v>161</v>
      </c>
      <c r="F130" t="s">
        <v>160</v>
      </c>
      <c r="G130">
        <v>1029957</v>
      </c>
      <c r="H130" t="s">
        <v>60</v>
      </c>
      <c r="I130" t="s">
        <v>145</v>
      </c>
      <c r="K130" s="138">
        <v>43186</v>
      </c>
      <c r="L130" s="138">
        <v>42398</v>
      </c>
      <c r="M130" s="138">
        <v>45320</v>
      </c>
      <c r="N130" s="138">
        <v>43313</v>
      </c>
      <c r="O130">
        <v>1</v>
      </c>
      <c r="Q130" t="s">
        <v>270</v>
      </c>
      <c r="R130">
        <v>0</v>
      </c>
      <c r="S130">
        <v>36</v>
      </c>
      <c r="T130">
        <v>217319</v>
      </c>
    </row>
    <row r="131" spans="1:20" x14ac:dyDescent="0.25">
      <c r="A131">
        <v>2</v>
      </c>
      <c r="B131" t="s">
        <v>142</v>
      </c>
      <c r="C131">
        <v>24</v>
      </c>
      <c r="D131" t="s">
        <v>57</v>
      </c>
      <c r="E131" t="s">
        <v>162</v>
      </c>
      <c r="F131" t="s">
        <v>160</v>
      </c>
      <c r="G131">
        <v>1036011</v>
      </c>
      <c r="H131" t="s">
        <v>60</v>
      </c>
      <c r="I131" t="s">
        <v>145</v>
      </c>
      <c r="K131" s="138">
        <v>43186</v>
      </c>
      <c r="L131" s="138">
        <v>42398</v>
      </c>
      <c r="M131" s="138">
        <v>45320</v>
      </c>
      <c r="N131" s="138">
        <v>43313</v>
      </c>
      <c r="O131">
        <v>1</v>
      </c>
      <c r="Q131" t="s">
        <v>270</v>
      </c>
      <c r="R131">
        <v>0</v>
      </c>
      <c r="S131">
        <v>36</v>
      </c>
      <c r="T131">
        <v>356197</v>
      </c>
    </row>
    <row r="132" spans="1:20" x14ac:dyDescent="0.25">
      <c r="A132">
        <v>2</v>
      </c>
      <c r="B132" t="s">
        <v>142</v>
      </c>
      <c r="C132">
        <v>25</v>
      </c>
      <c r="D132" t="s">
        <v>57</v>
      </c>
      <c r="E132" t="s">
        <v>163</v>
      </c>
      <c r="F132" t="s">
        <v>164</v>
      </c>
      <c r="G132">
        <v>2740</v>
      </c>
      <c r="H132" t="s">
        <v>60</v>
      </c>
      <c r="I132" t="s">
        <v>145</v>
      </c>
      <c r="K132" s="138">
        <v>43266</v>
      </c>
      <c r="L132" s="138">
        <v>42398</v>
      </c>
      <c r="M132" s="138">
        <v>45320</v>
      </c>
      <c r="N132" s="138">
        <v>43313</v>
      </c>
      <c r="O132">
        <v>1</v>
      </c>
      <c r="Q132" t="s">
        <v>270</v>
      </c>
      <c r="R132">
        <v>0</v>
      </c>
      <c r="S132">
        <v>36</v>
      </c>
      <c r="T132">
        <v>490000</v>
      </c>
    </row>
    <row r="133" spans="1:20" x14ac:dyDescent="0.25">
      <c r="A133">
        <v>2</v>
      </c>
      <c r="B133" t="s">
        <v>142</v>
      </c>
      <c r="C133">
        <v>25</v>
      </c>
      <c r="D133" t="s">
        <v>57</v>
      </c>
      <c r="E133" t="s">
        <v>163</v>
      </c>
      <c r="F133" t="s">
        <v>164</v>
      </c>
      <c r="G133">
        <v>2740</v>
      </c>
      <c r="H133" t="s">
        <v>60</v>
      </c>
      <c r="I133" t="s">
        <v>145</v>
      </c>
      <c r="K133" s="138">
        <v>43266</v>
      </c>
      <c r="L133" s="138">
        <v>42398</v>
      </c>
      <c r="M133" s="138">
        <v>45320</v>
      </c>
      <c r="N133" s="138">
        <v>43313</v>
      </c>
      <c r="O133">
        <v>1</v>
      </c>
      <c r="Q133" t="s">
        <v>270</v>
      </c>
      <c r="R133">
        <v>0</v>
      </c>
      <c r="S133">
        <v>36</v>
      </c>
      <c r="T133">
        <v>490000</v>
      </c>
    </row>
    <row r="134" spans="1:20" x14ac:dyDescent="0.25">
      <c r="A134">
        <v>2</v>
      </c>
      <c r="B134" t="s">
        <v>142</v>
      </c>
      <c r="C134">
        <v>38</v>
      </c>
      <c r="D134" t="s">
        <v>57</v>
      </c>
      <c r="E134" t="s">
        <v>165</v>
      </c>
      <c r="F134" t="s">
        <v>166</v>
      </c>
      <c r="G134" t="s">
        <v>167</v>
      </c>
      <c r="H134" t="s">
        <v>60</v>
      </c>
      <c r="I134" t="s">
        <v>168</v>
      </c>
      <c r="K134" s="138">
        <v>42153</v>
      </c>
      <c r="L134" s="138">
        <v>42398</v>
      </c>
      <c r="M134" s="138">
        <v>45320</v>
      </c>
      <c r="N134" s="138">
        <v>43313</v>
      </c>
      <c r="O134">
        <v>1</v>
      </c>
      <c r="Q134" t="s">
        <v>270</v>
      </c>
      <c r="R134">
        <v>0</v>
      </c>
      <c r="S134">
        <v>60</v>
      </c>
      <c r="T134">
        <v>2906427.27</v>
      </c>
    </row>
    <row r="135" spans="1:20" x14ac:dyDescent="0.25">
      <c r="A135">
        <v>2</v>
      </c>
      <c r="B135" t="s">
        <v>142</v>
      </c>
      <c r="C135">
        <v>17</v>
      </c>
      <c r="D135" t="s">
        <v>57</v>
      </c>
      <c r="E135" t="s">
        <v>169</v>
      </c>
      <c r="F135" t="s">
        <v>166</v>
      </c>
      <c r="G135" t="s">
        <v>170</v>
      </c>
      <c r="H135" t="s">
        <v>60</v>
      </c>
      <c r="I135" t="s">
        <v>145</v>
      </c>
      <c r="K135" s="138">
        <v>42683</v>
      </c>
      <c r="L135" s="138">
        <v>42398</v>
      </c>
      <c r="M135" s="138">
        <v>45320</v>
      </c>
      <c r="N135" s="138">
        <v>43313</v>
      </c>
      <c r="O135">
        <v>1</v>
      </c>
      <c r="Q135" t="s">
        <v>270</v>
      </c>
      <c r="R135">
        <v>0</v>
      </c>
      <c r="S135">
        <v>60</v>
      </c>
      <c r="T135">
        <v>15718883.209999999</v>
      </c>
    </row>
    <row r="136" spans="1:20" x14ac:dyDescent="0.25">
      <c r="A136">
        <v>2</v>
      </c>
      <c r="B136" t="s">
        <v>142</v>
      </c>
      <c r="C136">
        <v>17</v>
      </c>
      <c r="D136" t="s">
        <v>57</v>
      </c>
      <c r="E136" t="s">
        <v>169</v>
      </c>
      <c r="F136" t="s">
        <v>166</v>
      </c>
      <c r="G136" t="s">
        <v>170</v>
      </c>
      <c r="H136" t="s">
        <v>60</v>
      </c>
      <c r="I136" t="s">
        <v>145</v>
      </c>
      <c r="K136" s="138">
        <v>42684</v>
      </c>
      <c r="L136" s="138">
        <v>42398</v>
      </c>
      <c r="M136" s="138">
        <v>45320</v>
      </c>
      <c r="N136" s="138">
        <v>43313</v>
      </c>
      <c r="O136">
        <v>1</v>
      </c>
      <c r="Q136" t="s">
        <v>270</v>
      </c>
      <c r="R136">
        <v>0</v>
      </c>
      <c r="S136">
        <v>60</v>
      </c>
      <c r="T136">
        <v>15718883.209999999</v>
      </c>
    </row>
    <row r="137" spans="1:20" x14ac:dyDescent="0.25">
      <c r="A137">
        <v>2</v>
      </c>
      <c r="B137" t="s">
        <v>142</v>
      </c>
      <c r="C137">
        <v>17</v>
      </c>
      <c r="D137" t="s">
        <v>57</v>
      </c>
      <c r="E137" t="s">
        <v>171</v>
      </c>
      <c r="F137" t="s">
        <v>166</v>
      </c>
      <c r="G137" t="s">
        <v>170</v>
      </c>
      <c r="H137" t="s">
        <v>60</v>
      </c>
      <c r="I137" t="s">
        <v>145</v>
      </c>
      <c r="K137" s="138">
        <v>42685</v>
      </c>
      <c r="L137" s="138">
        <v>42398</v>
      </c>
      <c r="M137" s="138">
        <v>45320</v>
      </c>
      <c r="N137" s="138">
        <v>43313</v>
      </c>
      <c r="O137">
        <v>1</v>
      </c>
      <c r="Q137" t="s">
        <v>270</v>
      </c>
      <c r="R137">
        <v>0</v>
      </c>
      <c r="S137">
        <v>60</v>
      </c>
      <c r="T137">
        <v>25391821.25</v>
      </c>
    </row>
    <row r="138" spans="1:20" x14ac:dyDescent="0.25">
      <c r="A138">
        <v>2</v>
      </c>
      <c r="B138" t="s">
        <v>142</v>
      </c>
      <c r="C138">
        <v>17</v>
      </c>
      <c r="D138" t="s">
        <v>57</v>
      </c>
      <c r="E138" t="s">
        <v>171</v>
      </c>
      <c r="F138" t="s">
        <v>166</v>
      </c>
      <c r="G138" t="s">
        <v>170</v>
      </c>
      <c r="H138" t="s">
        <v>60</v>
      </c>
      <c r="I138" t="s">
        <v>145</v>
      </c>
      <c r="K138" s="138">
        <v>42686</v>
      </c>
      <c r="L138" s="138">
        <v>42398</v>
      </c>
      <c r="M138" s="138">
        <v>45320</v>
      </c>
      <c r="N138" s="138">
        <v>43313</v>
      </c>
      <c r="O138">
        <v>1</v>
      </c>
      <c r="Q138" t="s">
        <v>270</v>
      </c>
      <c r="R138">
        <v>0</v>
      </c>
      <c r="S138">
        <v>60</v>
      </c>
      <c r="T138">
        <v>25391821.25</v>
      </c>
    </row>
    <row r="139" spans="1:20" x14ac:dyDescent="0.25">
      <c r="A139">
        <v>2</v>
      </c>
      <c r="B139" t="s">
        <v>142</v>
      </c>
      <c r="C139">
        <v>17</v>
      </c>
      <c r="D139" t="s">
        <v>57</v>
      </c>
      <c r="E139" t="s">
        <v>172</v>
      </c>
      <c r="F139" t="s">
        <v>166</v>
      </c>
      <c r="G139" t="s">
        <v>170</v>
      </c>
      <c r="H139" t="s">
        <v>60</v>
      </c>
      <c r="I139" t="s">
        <v>145</v>
      </c>
      <c r="K139" s="138">
        <v>42687</v>
      </c>
      <c r="L139" s="138">
        <v>42398</v>
      </c>
      <c r="M139" s="138">
        <v>45320</v>
      </c>
      <c r="N139" s="138">
        <v>43313</v>
      </c>
      <c r="O139">
        <v>1</v>
      </c>
      <c r="Q139" t="s">
        <v>270</v>
      </c>
      <c r="R139">
        <v>0</v>
      </c>
      <c r="S139">
        <v>60</v>
      </c>
      <c r="T139">
        <v>2752724.65</v>
      </c>
    </row>
    <row r="140" spans="1:20" x14ac:dyDescent="0.25">
      <c r="A140">
        <v>2</v>
      </c>
      <c r="B140" t="s">
        <v>142</v>
      </c>
      <c r="C140">
        <v>17</v>
      </c>
      <c r="D140" t="s">
        <v>57</v>
      </c>
      <c r="E140" t="s">
        <v>172</v>
      </c>
      <c r="F140" t="s">
        <v>166</v>
      </c>
      <c r="G140" t="s">
        <v>170</v>
      </c>
      <c r="H140" t="s">
        <v>60</v>
      </c>
      <c r="I140" t="s">
        <v>145</v>
      </c>
      <c r="K140" s="138">
        <v>42688</v>
      </c>
      <c r="L140" s="138">
        <v>42398</v>
      </c>
      <c r="M140" s="138">
        <v>45320</v>
      </c>
      <c r="N140" s="138">
        <v>43313</v>
      </c>
      <c r="O140">
        <v>1</v>
      </c>
      <c r="Q140" t="s">
        <v>270</v>
      </c>
      <c r="R140">
        <v>0</v>
      </c>
      <c r="S140">
        <v>60</v>
      </c>
      <c r="T140">
        <v>2752724.65</v>
      </c>
    </row>
    <row r="141" spans="1:20" x14ac:dyDescent="0.25">
      <c r="A141">
        <v>2</v>
      </c>
      <c r="B141" t="s">
        <v>142</v>
      </c>
      <c r="C141">
        <v>17</v>
      </c>
      <c r="D141" t="s">
        <v>57</v>
      </c>
      <c r="E141" t="s">
        <v>173</v>
      </c>
      <c r="F141" t="s">
        <v>166</v>
      </c>
      <c r="G141" t="s">
        <v>170</v>
      </c>
      <c r="H141" t="s">
        <v>60</v>
      </c>
      <c r="I141" t="s">
        <v>145</v>
      </c>
      <c r="K141" s="138">
        <v>42689</v>
      </c>
      <c r="L141" s="138">
        <v>42398</v>
      </c>
      <c r="M141" s="138">
        <v>45320</v>
      </c>
      <c r="N141" s="138">
        <v>43313</v>
      </c>
      <c r="O141">
        <v>1</v>
      </c>
      <c r="Q141" t="s">
        <v>270</v>
      </c>
      <c r="R141">
        <v>0</v>
      </c>
      <c r="S141">
        <v>60</v>
      </c>
      <c r="T141">
        <v>2584044</v>
      </c>
    </row>
    <row r="142" spans="1:20" x14ac:dyDescent="0.25">
      <c r="A142">
        <v>2</v>
      </c>
      <c r="B142" t="s">
        <v>142</v>
      </c>
      <c r="C142">
        <v>17</v>
      </c>
      <c r="D142" t="s">
        <v>57</v>
      </c>
      <c r="E142" t="s">
        <v>173</v>
      </c>
      <c r="F142" t="s">
        <v>166</v>
      </c>
      <c r="G142" t="s">
        <v>170</v>
      </c>
      <c r="H142" t="s">
        <v>60</v>
      </c>
      <c r="I142" t="s">
        <v>145</v>
      </c>
      <c r="K142" s="138">
        <v>42690</v>
      </c>
      <c r="L142" s="138">
        <v>42398</v>
      </c>
      <c r="M142" s="138">
        <v>45320</v>
      </c>
      <c r="N142" s="138">
        <v>43313</v>
      </c>
      <c r="O142">
        <v>1</v>
      </c>
      <c r="Q142" t="s">
        <v>270</v>
      </c>
      <c r="R142">
        <v>0</v>
      </c>
      <c r="S142">
        <v>60</v>
      </c>
      <c r="T142">
        <v>2584044</v>
      </c>
    </row>
    <row r="143" spans="1:20" x14ac:dyDescent="0.25">
      <c r="A143">
        <v>2</v>
      </c>
      <c r="B143" t="s">
        <v>142</v>
      </c>
      <c r="C143">
        <v>29</v>
      </c>
      <c r="D143" t="s">
        <v>57</v>
      </c>
      <c r="E143" t="s">
        <v>174</v>
      </c>
      <c r="F143" t="s">
        <v>166</v>
      </c>
      <c r="G143" t="s">
        <v>175</v>
      </c>
      <c r="H143" t="s">
        <v>60</v>
      </c>
      <c r="K143" s="138">
        <v>42768</v>
      </c>
      <c r="L143" s="138">
        <v>42398</v>
      </c>
      <c r="M143" s="138">
        <v>45320</v>
      </c>
      <c r="N143" s="138">
        <v>43313</v>
      </c>
      <c r="O143">
        <v>1</v>
      </c>
      <c r="Q143" t="s">
        <v>270</v>
      </c>
      <c r="R143">
        <v>0</v>
      </c>
      <c r="S143">
        <v>60</v>
      </c>
      <c r="T143">
        <v>2741362.56</v>
      </c>
    </row>
    <row r="144" spans="1:20" x14ac:dyDescent="0.25">
      <c r="A144">
        <v>2</v>
      </c>
      <c r="B144" t="s">
        <v>142</v>
      </c>
      <c r="C144">
        <v>29</v>
      </c>
      <c r="D144" t="s">
        <v>57</v>
      </c>
      <c r="E144" t="s">
        <v>174</v>
      </c>
      <c r="F144" t="s">
        <v>166</v>
      </c>
      <c r="G144" t="s">
        <v>175</v>
      </c>
      <c r="H144" t="s">
        <v>60</v>
      </c>
      <c r="K144" s="138">
        <v>42768</v>
      </c>
      <c r="L144" s="138">
        <v>42398</v>
      </c>
      <c r="M144" s="138">
        <v>45320</v>
      </c>
      <c r="N144" s="138">
        <v>43313</v>
      </c>
      <c r="O144">
        <v>1</v>
      </c>
      <c r="Q144" t="s">
        <v>270</v>
      </c>
      <c r="R144">
        <v>0</v>
      </c>
      <c r="S144">
        <v>60</v>
      </c>
      <c r="T144">
        <v>2741362.56</v>
      </c>
    </row>
    <row r="145" spans="1:20" x14ac:dyDescent="0.25">
      <c r="A145">
        <v>2</v>
      </c>
      <c r="B145" t="s">
        <v>142</v>
      </c>
      <c r="C145">
        <v>44</v>
      </c>
      <c r="D145" t="s">
        <v>57</v>
      </c>
      <c r="E145" t="s">
        <v>176</v>
      </c>
      <c r="F145" t="s">
        <v>177</v>
      </c>
      <c r="G145">
        <v>217364</v>
      </c>
      <c r="H145" t="s">
        <v>60</v>
      </c>
      <c r="K145" s="138">
        <v>42768</v>
      </c>
      <c r="L145" s="138">
        <v>42398</v>
      </c>
      <c r="M145" s="138">
        <v>45320</v>
      </c>
      <c r="N145" s="138">
        <v>43313</v>
      </c>
      <c r="O145">
        <v>1</v>
      </c>
      <c r="Q145" t="s">
        <v>270</v>
      </c>
      <c r="R145">
        <v>0</v>
      </c>
      <c r="S145">
        <v>60</v>
      </c>
      <c r="T145">
        <v>426360</v>
      </c>
    </row>
    <row r="146" spans="1:20" x14ac:dyDescent="0.25">
      <c r="A146">
        <v>2</v>
      </c>
      <c r="B146" t="s">
        <v>142</v>
      </c>
      <c r="C146">
        <v>44</v>
      </c>
      <c r="D146" t="s">
        <v>57</v>
      </c>
      <c r="E146" t="s">
        <v>176</v>
      </c>
      <c r="F146" t="s">
        <v>177</v>
      </c>
      <c r="G146">
        <v>217364</v>
      </c>
      <c r="H146" t="s">
        <v>60</v>
      </c>
      <c r="K146" s="138">
        <v>42768</v>
      </c>
      <c r="L146" s="138">
        <v>42398</v>
      </c>
      <c r="M146" s="138">
        <v>45320</v>
      </c>
      <c r="N146" s="138">
        <v>43313</v>
      </c>
      <c r="O146">
        <v>1</v>
      </c>
      <c r="Q146" t="s">
        <v>270</v>
      </c>
      <c r="R146">
        <v>0</v>
      </c>
      <c r="S146">
        <v>60</v>
      </c>
      <c r="T146">
        <v>1808800</v>
      </c>
    </row>
    <row r="147" spans="1:20" x14ac:dyDescent="0.25">
      <c r="A147">
        <v>2</v>
      </c>
      <c r="B147" t="s">
        <v>142</v>
      </c>
      <c r="C147">
        <v>45</v>
      </c>
      <c r="D147" t="s">
        <v>57</v>
      </c>
      <c r="E147" t="s">
        <v>178</v>
      </c>
      <c r="F147" t="s">
        <v>177</v>
      </c>
      <c r="G147">
        <v>215129</v>
      </c>
      <c r="H147" t="s">
        <v>60</v>
      </c>
      <c r="K147" s="138">
        <v>42769</v>
      </c>
      <c r="L147" s="138">
        <v>42398</v>
      </c>
      <c r="M147" s="138">
        <v>45320</v>
      </c>
      <c r="N147" s="138">
        <v>43313</v>
      </c>
      <c r="O147">
        <v>1</v>
      </c>
      <c r="Q147" t="s">
        <v>270</v>
      </c>
      <c r="R147">
        <v>0</v>
      </c>
      <c r="S147">
        <v>60</v>
      </c>
      <c r="T147">
        <v>61000</v>
      </c>
    </row>
    <row r="148" spans="1:20" x14ac:dyDescent="0.25">
      <c r="A148">
        <v>2</v>
      </c>
      <c r="B148" t="s">
        <v>142</v>
      </c>
      <c r="C148">
        <v>45</v>
      </c>
      <c r="D148" t="s">
        <v>57</v>
      </c>
      <c r="E148" t="s">
        <v>179</v>
      </c>
      <c r="F148" t="s">
        <v>177</v>
      </c>
      <c r="G148">
        <v>215129</v>
      </c>
      <c r="H148" t="s">
        <v>60</v>
      </c>
      <c r="K148" s="138">
        <v>42769</v>
      </c>
      <c r="L148" s="138">
        <v>42398</v>
      </c>
      <c r="M148" s="138">
        <v>45320</v>
      </c>
      <c r="N148" s="138">
        <v>43313</v>
      </c>
      <c r="O148">
        <v>1</v>
      </c>
      <c r="Q148" t="s">
        <v>270</v>
      </c>
      <c r="R148">
        <v>0</v>
      </c>
      <c r="S148">
        <v>60</v>
      </c>
      <c r="T148">
        <v>62700</v>
      </c>
    </row>
    <row r="149" spans="1:20" x14ac:dyDescent="0.25">
      <c r="A149">
        <v>2</v>
      </c>
      <c r="B149" t="s">
        <v>142</v>
      </c>
      <c r="C149">
        <v>46</v>
      </c>
      <c r="D149" t="s">
        <v>57</v>
      </c>
      <c r="E149" t="s">
        <v>180</v>
      </c>
      <c r="F149" t="s">
        <v>177</v>
      </c>
      <c r="G149">
        <v>215130</v>
      </c>
      <c r="H149" t="s">
        <v>60</v>
      </c>
      <c r="K149" s="138">
        <v>42769</v>
      </c>
      <c r="L149" s="138">
        <v>42398</v>
      </c>
      <c r="M149" s="138">
        <v>45320</v>
      </c>
      <c r="N149" s="138">
        <v>43313</v>
      </c>
      <c r="O149">
        <v>1</v>
      </c>
      <c r="Q149" t="s">
        <v>270</v>
      </c>
      <c r="R149">
        <v>0</v>
      </c>
      <c r="S149">
        <v>60</v>
      </c>
      <c r="T149">
        <v>61000</v>
      </c>
    </row>
    <row r="150" spans="1:20" x14ac:dyDescent="0.25">
      <c r="A150">
        <v>2</v>
      </c>
      <c r="B150" t="s">
        <v>142</v>
      </c>
      <c r="C150">
        <v>46</v>
      </c>
      <c r="D150" t="s">
        <v>57</v>
      </c>
      <c r="E150" t="s">
        <v>181</v>
      </c>
      <c r="F150" t="s">
        <v>177</v>
      </c>
      <c r="G150">
        <v>215130</v>
      </c>
      <c r="H150" t="s">
        <v>60</v>
      </c>
      <c r="K150" s="138">
        <v>42769</v>
      </c>
      <c r="L150" s="138">
        <v>42398</v>
      </c>
      <c r="M150" s="138">
        <v>45320</v>
      </c>
      <c r="N150" s="138">
        <v>43313</v>
      </c>
      <c r="O150">
        <v>1</v>
      </c>
      <c r="Q150" t="s">
        <v>270</v>
      </c>
      <c r="R150">
        <v>0</v>
      </c>
      <c r="S150">
        <v>60</v>
      </c>
      <c r="T150">
        <v>62700</v>
      </c>
    </row>
    <row r="151" spans="1:20" x14ac:dyDescent="0.25">
      <c r="A151">
        <v>2</v>
      </c>
      <c r="B151" t="s">
        <v>142</v>
      </c>
      <c r="C151">
        <v>47</v>
      </c>
      <c r="D151" t="s">
        <v>57</v>
      </c>
      <c r="E151" t="s">
        <v>182</v>
      </c>
      <c r="F151" t="s">
        <v>183</v>
      </c>
      <c r="G151">
        <v>3660</v>
      </c>
      <c r="H151" t="s">
        <v>60</v>
      </c>
      <c r="K151" s="138">
        <v>42772</v>
      </c>
      <c r="L151" s="138">
        <v>42398</v>
      </c>
      <c r="M151" s="138">
        <v>45320</v>
      </c>
      <c r="N151" s="138">
        <v>43313</v>
      </c>
      <c r="O151">
        <v>1</v>
      </c>
      <c r="Q151" t="s">
        <v>270</v>
      </c>
      <c r="R151">
        <v>0</v>
      </c>
      <c r="S151">
        <v>60</v>
      </c>
      <c r="T151">
        <v>124769</v>
      </c>
    </row>
    <row r="152" spans="1:20" x14ac:dyDescent="0.25">
      <c r="A152">
        <v>2</v>
      </c>
      <c r="B152" t="s">
        <v>142</v>
      </c>
      <c r="C152">
        <v>48</v>
      </c>
      <c r="D152" t="s">
        <v>57</v>
      </c>
      <c r="E152" t="s">
        <v>184</v>
      </c>
      <c r="F152" t="s">
        <v>177</v>
      </c>
      <c r="G152">
        <v>217504</v>
      </c>
      <c r="H152" t="s">
        <v>60</v>
      </c>
      <c r="K152" s="138">
        <v>42774</v>
      </c>
      <c r="L152" s="138">
        <v>42398</v>
      </c>
      <c r="M152" s="138">
        <v>45320</v>
      </c>
      <c r="N152" s="138">
        <v>43313</v>
      </c>
      <c r="O152">
        <v>1</v>
      </c>
      <c r="Q152" t="s">
        <v>270</v>
      </c>
      <c r="R152">
        <v>0</v>
      </c>
      <c r="S152">
        <v>60</v>
      </c>
      <c r="T152">
        <v>426360</v>
      </c>
    </row>
    <row r="153" spans="1:20" x14ac:dyDescent="0.25">
      <c r="A153">
        <v>2</v>
      </c>
      <c r="B153" t="s">
        <v>142</v>
      </c>
      <c r="C153">
        <v>48</v>
      </c>
      <c r="D153" t="s">
        <v>57</v>
      </c>
      <c r="E153" t="s">
        <v>185</v>
      </c>
      <c r="F153" t="s">
        <v>177</v>
      </c>
      <c r="G153">
        <v>217504</v>
      </c>
      <c r="H153" t="s">
        <v>60</v>
      </c>
      <c r="K153" s="138">
        <v>42774</v>
      </c>
      <c r="L153" s="138">
        <v>42398</v>
      </c>
      <c r="M153" s="138">
        <v>45320</v>
      </c>
      <c r="N153" s="138">
        <v>43313</v>
      </c>
      <c r="O153">
        <v>1</v>
      </c>
      <c r="Q153" t="s">
        <v>270</v>
      </c>
      <c r="R153">
        <v>0</v>
      </c>
      <c r="S153">
        <v>60</v>
      </c>
      <c r="T153">
        <v>1808800</v>
      </c>
    </row>
    <row r="154" spans="1:20" x14ac:dyDescent="0.25">
      <c r="A154">
        <v>2</v>
      </c>
      <c r="B154" t="s">
        <v>142</v>
      </c>
      <c r="C154">
        <v>48</v>
      </c>
      <c r="D154" t="s">
        <v>57</v>
      </c>
      <c r="E154" t="s">
        <v>186</v>
      </c>
      <c r="F154" t="s">
        <v>177</v>
      </c>
      <c r="G154">
        <v>217504</v>
      </c>
      <c r="H154" t="s">
        <v>60</v>
      </c>
      <c r="K154" s="138">
        <v>42774</v>
      </c>
      <c r="L154" s="138">
        <v>42398</v>
      </c>
      <c r="M154" s="138">
        <v>45320</v>
      </c>
      <c r="N154" s="138">
        <v>43313</v>
      </c>
      <c r="O154">
        <v>1</v>
      </c>
      <c r="Q154" t="s">
        <v>270</v>
      </c>
      <c r="R154">
        <v>0</v>
      </c>
      <c r="S154">
        <v>60</v>
      </c>
      <c r="T154">
        <v>426360</v>
      </c>
    </row>
    <row r="155" spans="1:20" x14ac:dyDescent="0.25">
      <c r="A155">
        <v>2</v>
      </c>
      <c r="B155" t="s">
        <v>142</v>
      </c>
      <c r="C155">
        <v>48</v>
      </c>
      <c r="D155" t="s">
        <v>57</v>
      </c>
      <c r="E155" t="s">
        <v>187</v>
      </c>
      <c r="F155" t="s">
        <v>177</v>
      </c>
      <c r="G155">
        <v>217504</v>
      </c>
      <c r="H155" t="s">
        <v>60</v>
      </c>
      <c r="K155" s="138">
        <v>42774</v>
      </c>
      <c r="L155" s="138">
        <v>42398</v>
      </c>
      <c r="M155" s="138">
        <v>45320</v>
      </c>
      <c r="N155" s="138">
        <v>43313</v>
      </c>
      <c r="O155">
        <v>1</v>
      </c>
      <c r="Q155" t="s">
        <v>270</v>
      </c>
      <c r="R155">
        <v>0</v>
      </c>
      <c r="S155">
        <v>60</v>
      </c>
      <c r="T155">
        <v>1718360</v>
      </c>
    </row>
    <row r="156" spans="1:20" x14ac:dyDescent="0.25">
      <c r="A156">
        <v>2</v>
      </c>
      <c r="B156" t="s">
        <v>142</v>
      </c>
      <c r="C156">
        <v>55</v>
      </c>
      <c r="D156" t="s">
        <v>57</v>
      </c>
      <c r="E156" t="s">
        <v>188</v>
      </c>
      <c r="F156" t="s">
        <v>99</v>
      </c>
      <c r="G156">
        <v>7</v>
      </c>
      <c r="H156" t="s">
        <v>60</v>
      </c>
      <c r="K156" s="138">
        <v>42816</v>
      </c>
      <c r="L156" s="138">
        <v>42398</v>
      </c>
      <c r="M156" s="138">
        <v>45320</v>
      </c>
      <c r="N156" s="138">
        <v>43313</v>
      </c>
      <c r="O156">
        <v>1</v>
      </c>
      <c r="Q156" t="s">
        <v>270</v>
      </c>
      <c r="R156">
        <v>0</v>
      </c>
      <c r="S156">
        <v>60</v>
      </c>
      <c r="T156">
        <v>20000</v>
      </c>
    </row>
    <row r="157" spans="1:20" x14ac:dyDescent="0.25">
      <c r="A157">
        <v>2</v>
      </c>
      <c r="B157" t="s">
        <v>142</v>
      </c>
      <c r="C157">
        <v>55</v>
      </c>
      <c r="D157" t="s">
        <v>57</v>
      </c>
      <c r="E157" t="s">
        <v>188</v>
      </c>
      <c r="F157" t="s">
        <v>99</v>
      </c>
      <c r="G157">
        <v>7</v>
      </c>
      <c r="H157" t="s">
        <v>60</v>
      </c>
      <c r="K157" s="138">
        <v>42816</v>
      </c>
      <c r="L157" s="138">
        <v>42398</v>
      </c>
      <c r="M157" s="138">
        <v>45320</v>
      </c>
      <c r="N157" s="138">
        <v>43313</v>
      </c>
      <c r="O157">
        <v>1</v>
      </c>
      <c r="Q157" t="s">
        <v>270</v>
      </c>
      <c r="R157">
        <v>0</v>
      </c>
      <c r="S157">
        <v>60</v>
      </c>
      <c r="T157">
        <v>20000</v>
      </c>
    </row>
    <row r="158" spans="1:20" x14ac:dyDescent="0.25">
      <c r="A158">
        <v>2</v>
      </c>
      <c r="B158" t="s">
        <v>142</v>
      </c>
      <c r="C158">
        <v>55</v>
      </c>
      <c r="D158" t="s">
        <v>57</v>
      </c>
      <c r="E158" t="s">
        <v>189</v>
      </c>
      <c r="F158" t="s">
        <v>99</v>
      </c>
      <c r="G158">
        <v>7</v>
      </c>
      <c r="H158" t="s">
        <v>60</v>
      </c>
      <c r="K158" s="138">
        <v>42816</v>
      </c>
      <c r="L158" s="138">
        <v>42398</v>
      </c>
      <c r="M158" s="138">
        <v>45320</v>
      </c>
      <c r="N158" s="138">
        <v>43313</v>
      </c>
      <c r="O158">
        <v>1</v>
      </c>
      <c r="Q158" t="s">
        <v>270</v>
      </c>
      <c r="R158">
        <v>0</v>
      </c>
      <c r="S158">
        <v>60</v>
      </c>
      <c r="T158">
        <v>25000</v>
      </c>
    </row>
    <row r="159" spans="1:20" x14ac:dyDescent="0.25">
      <c r="A159">
        <v>2</v>
      </c>
      <c r="B159" t="s">
        <v>142</v>
      </c>
      <c r="C159">
        <v>55</v>
      </c>
      <c r="D159" t="s">
        <v>57</v>
      </c>
      <c r="E159" t="s">
        <v>189</v>
      </c>
      <c r="F159" t="s">
        <v>99</v>
      </c>
      <c r="G159">
        <v>7</v>
      </c>
      <c r="H159" t="s">
        <v>60</v>
      </c>
      <c r="K159" s="138">
        <v>42816</v>
      </c>
      <c r="L159" s="138">
        <v>42398</v>
      </c>
      <c r="M159" s="138">
        <v>45320</v>
      </c>
      <c r="N159" s="138">
        <v>43313</v>
      </c>
      <c r="O159">
        <v>1</v>
      </c>
      <c r="Q159" t="s">
        <v>270</v>
      </c>
      <c r="R159">
        <v>0</v>
      </c>
      <c r="S159">
        <v>60</v>
      </c>
      <c r="T159">
        <v>25000</v>
      </c>
    </row>
    <row r="160" spans="1:20" x14ac:dyDescent="0.25">
      <c r="A160">
        <v>2</v>
      </c>
      <c r="B160" t="s">
        <v>142</v>
      </c>
      <c r="C160">
        <v>59</v>
      </c>
      <c r="D160" t="s">
        <v>57</v>
      </c>
      <c r="E160" t="s">
        <v>190</v>
      </c>
      <c r="F160" t="s">
        <v>105</v>
      </c>
      <c r="G160">
        <v>118319</v>
      </c>
      <c r="H160" t="s">
        <v>60</v>
      </c>
      <c r="K160" s="138">
        <v>42866</v>
      </c>
      <c r="L160" s="138">
        <v>42398</v>
      </c>
      <c r="M160" s="138">
        <v>45320</v>
      </c>
      <c r="N160" s="138">
        <v>43313</v>
      </c>
      <c r="O160">
        <v>1</v>
      </c>
      <c r="Q160" t="s">
        <v>270</v>
      </c>
      <c r="R160">
        <v>0</v>
      </c>
      <c r="S160">
        <v>60</v>
      </c>
      <c r="T160">
        <v>582100</v>
      </c>
    </row>
    <row r="161" spans="1:20" x14ac:dyDescent="0.25">
      <c r="A161">
        <v>2</v>
      </c>
      <c r="B161" t="s">
        <v>142</v>
      </c>
      <c r="C161">
        <v>59</v>
      </c>
      <c r="D161" t="s">
        <v>57</v>
      </c>
      <c r="E161" t="s">
        <v>191</v>
      </c>
      <c r="F161" t="s">
        <v>105</v>
      </c>
      <c r="G161">
        <v>118319</v>
      </c>
      <c r="H161" t="s">
        <v>60</v>
      </c>
      <c r="K161" s="138">
        <v>42866</v>
      </c>
      <c r="L161" s="138">
        <v>42398</v>
      </c>
      <c r="M161" s="138">
        <v>45320</v>
      </c>
      <c r="N161" s="138">
        <v>43313</v>
      </c>
      <c r="O161">
        <v>1</v>
      </c>
      <c r="Q161" t="s">
        <v>270</v>
      </c>
      <c r="R161">
        <v>0</v>
      </c>
      <c r="S161">
        <v>60</v>
      </c>
      <c r="T161">
        <v>69800</v>
      </c>
    </row>
    <row r="162" spans="1:20" x14ac:dyDescent="0.25">
      <c r="A162">
        <v>2</v>
      </c>
      <c r="B162" t="s">
        <v>142</v>
      </c>
      <c r="C162">
        <v>58</v>
      </c>
      <c r="D162" t="s">
        <v>57</v>
      </c>
      <c r="E162" t="s">
        <v>192</v>
      </c>
      <c r="F162" t="s">
        <v>107</v>
      </c>
      <c r="G162">
        <v>619</v>
      </c>
      <c r="H162" t="s">
        <v>60</v>
      </c>
      <c r="K162" s="138">
        <v>42866</v>
      </c>
      <c r="L162" s="138">
        <v>42398</v>
      </c>
      <c r="M162" s="138">
        <v>45320</v>
      </c>
      <c r="N162" s="138">
        <v>43313</v>
      </c>
      <c r="O162">
        <v>1</v>
      </c>
      <c r="Q162" t="s">
        <v>270</v>
      </c>
      <c r="R162">
        <v>0</v>
      </c>
      <c r="S162">
        <v>60</v>
      </c>
      <c r="T162">
        <v>4958</v>
      </c>
    </row>
    <row r="163" spans="1:20" x14ac:dyDescent="0.25">
      <c r="A163">
        <v>2</v>
      </c>
      <c r="B163" t="s">
        <v>142</v>
      </c>
      <c r="C163">
        <v>60</v>
      </c>
      <c r="D163" t="s">
        <v>57</v>
      </c>
      <c r="E163" t="s">
        <v>193</v>
      </c>
      <c r="F163" t="s">
        <v>99</v>
      </c>
      <c r="G163">
        <v>38</v>
      </c>
      <c r="H163" t="s">
        <v>60</v>
      </c>
      <c r="K163" s="138">
        <v>42880</v>
      </c>
      <c r="L163" s="138">
        <v>42398</v>
      </c>
      <c r="M163" s="138">
        <v>45320</v>
      </c>
      <c r="N163" s="138">
        <v>43313</v>
      </c>
      <c r="O163">
        <v>1</v>
      </c>
      <c r="Q163" t="s">
        <v>270</v>
      </c>
      <c r="R163">
        <v>0</v>
      </c>
      <c r="S163">
        <v>60</v>
      </c>
      <c r="T163">
        <v>1332286</v>
      </c>
    </row>
    <row r="164" spans="1:20" x14ac:dyDescent="0.25">
      <c r="A164">
        <v>2</v>
      </c>
      <c r="B164" t="s">
        <v>142</v>
      </c>
      <c r="C164">
        <v>19</v>
      </c>
      <c r="D164" t="s">
        <v>57</v>
      </c>
      <c r="E164" t="s">
        <v>194</v>
      </c>
      <c r="F164" t="s">
        <v>150</v>
      </c>
      <c r="G164" t="s">
        <v>195</v>
      </c>
      <c r="H164" t="s">
        <v>60</v>
      </c>
      <c r="K164" s="138">
        <v>42919</v>
      </c>
      <c r="L164" s="138">
        <v>42398</v>
      </c>
      <c r="M164" s="138">
        <v>45320</v>
      </c>
      <c r="N164" s="138">
        <v>43313</v>
      </c>
      <c r="O164">
        <v>1</v>
      </c>
      <c r="Q164" t="s">
        <v>270</v>
      </c>
      <c r="R164">
        <v>0</v>
      </c>
      <c r="S164">
        <v>60</v>
      </c>
      <c r="T164">
        <v>428676.72</v>
      </c>
    </row>
    <row r="165" spans="1:20" x14ac:dyDescent="0.25">
      <c r="A165">
        <v>2</v>
      </c>
      <c r="B165" t="s">
        <v>142</v>
      </c>
      <c r="C165">
        <v>19</v>
      </c>
      <c r="D165" t="s">
        <v>57</v>
      </c>
      <c r="E165" t="s">
        <v>194</v>
      </c>
      <c r="F165" t="s">
        <v>150</v>
      </c>
      <c r="G165" t="s">
        <v>195</v>
      </c>
      <c r="H165" t="s">
        <v>60</v>
      </c>
      <c r="K165" s="138">
        <v>42919</v>
      </c>
      <c r="L165" s="138">
        <v>42398</v>
      </c>
      <c r="M165" s="138">
        <v>45320</v>
      </c>
      <c r="N165" s="138">
        <v>43313</v>
      </c>
      <c r="O165">
        <v>1</v>
      </c>
      <c r="Q165" t="s">
        <v>270</v>
      </c>
      <c r="R165">
        <v>0</v>
      </c>
      <c r="S165">
        <v>60</v>
      </c>
      <c r="T165">
        <v>421936.51999999996</v>
      </c>
    </row>
    <row r="166" spans="1:20" x14ac:dyDescent="0.25">
      <c r="A166">
        <v>2</v>
      </c>
      <c r="B166" t="s">
        <v>142</v>
      </c>
      <c r="C166">
        <v>62</v>
      </c>
      <c r="D166" t="s">
        <v>57</v>
      </c>
      <c r="E166" t="s">
        <v>196</v>
      </c>
      <c r="F166" t="s">
        <v>90</v>
      </c>
      <c r="G166">
        <v>2663</v>
      </c>
      <c r="H166" t="s">
        <v>60</v>
      </c>
      <c r="K166" s="138">
        <v>42933</v>
      </c>
      <c r="L166" s="138">
        <v>42398</v>
      </c>
      <c r="M166" s="138">
        <v>45320</v>
      </c>
      <c r="N166" s="138">
        <v>43313</v>
      </c>
      <c r="O166">
        <v>1</v>
      </c>
      <c r="Q166" t="s">
        <v>270</v>
      </c>
      <c r="R166">
        <v>0</v>
      </c>
      <c r="S166">
        <v>60</v>
      </c>
      <c r="T166">
        <v>80882</v>
      </c>
    </row>
    <row r="167" spans="1:20" x14ac:dyDescent="0.25">
      <c r="A167">
        <v>2</v>
      </c>
      <c r="B167" t="s">
        <v>142</v>
      </c>
      <c r="C167">
        <v>62</v>
      </c>
      <c r="D167" t="s">
        <v>57</v>
      </c>
      <c r="E167" t="s">
        <v>91</v>
      </c>
      <c r="F167" t="s">
        <v>90</v>
      </c>
      <c r="G167">
        <v>2663</v>
      </c>
      <c r="H167" t="s">
        <v>60</v>
      </c>
      <c r="K167" s="138">
        <v>42933</v>
      </c>
      <c r="L167" s="138">
        <v>42398</v>
      </c>
      <c r="M167" s="138">
        <v>45320</v>
      </c>
      <c r="N167" s="138">
        <v>43313</v>
      </c>
      <c r="O167">
        <v>1</v>
      </c>
      <c r="Q167" t="s">
        <v>270</v>
      </c>
      <c r="R167">
        <v>0</v>
      </c>
      <c r="S167">
        <v>60</v>
      </c>
      <c r="T167">
        <v>37000</v>
      </c>
    </row>
    <row r="168" spans="1:20" x14ac:dyDescent="0.25">
      <c r="A168">
        <v>2</v>
      </c>
      <c r="B168" t="s">
        <v>142</v>
      </c>
      <c r="C168">
        <v>62</v>
      </c>
      <c r="D168" t="s">
        <v>57</v>
      </c>
      <c r="E168" t="s">
        <v>92</v>
      </c>
      <c r="F168" t="s">
        <v>90</v>
      </c>
      <c r="G168">
        <v>2663</v>
      </c>
      <c r="H168" t="s">
        <v>60</v>
      </c>
      <c r="K168" s="138">
        <v>42933</v>
      </c>
      <c r="L168" s="138">
        <v>42398</v>
      </c>
      <c r="M168" s="138">
        <v>45320</v>
      </c>
      <c r="N168" s="138">
        <v>43313</v>
      </c>
      <c r="O168">
        <v>1</v>
      </c>
      <c r="Q168" t="s">
        <v>270</v>
      </c>
      <c r="R168">
        <v>0</v>
      </c>
      <c r="S168">
        <v>60</v>
      </c>
      <c r="T168">
        <v>5500</v>
      </c>
    </row>
    <row r="169" spans="1:20" x14ac:dyDescent="0.25">
      <c r="A169">
        <v>2</v>
      </c>
      <c r="B169" t="s">
        <v>142</v>
      </c>
      <c r="C169">
        <v>19</v>
      </c>
      <c r="D169" t="s">
        <v>57</v>
      </c>
      <c r="E169" t="s">
        <v>197</v>
      </c>
      <c r="F169" t="s">
        <v>150</v>
      </c>
      <c r="G169" t="s">
        <v>195</v>
      </c>
      <c r="H169" t="s">
        <v>60</v>
      </c>
      <c r="K169" s="138">
        <v>42934</v>
      </c>
      <c r="L169" s="138">
        <v>42398</v>
      </c>
      <c r="M169" s="138">
        <v>45320</v>
      </c>
      <c r="N169" s="138">
        <v>43313</v>
      </c>
      <c r="O169">
        <v>1</v>
      </c>
      <c r="Q169" t="s">
        <v>270</v>
      </c>
      <c r="R169">
        <v>0</v>
      </c>
      <c r="S169">
        <v>60</v>
      </c>
      <c r="T169">
        <v>8287075.8999999994</v>
      </c>
    </row>
    <row r="170" spans="1:20" x14ac:dyDescent="0.25">
      <c r="A170">
        <v>2</v>
      </c>
      <c r="B170" t="s">
        <v>142</v>
      </c>
      <c r="C170">
        <v>19</v>
      </c>
      <c r="D170" t="s">
        <v>57</v>
      </c>
      <c r="E170" t="s">
        <v>197</v>
      </c>
      <c r="F170" t="s">
        <v>150</v>
      </c>
      <c r="G170" t="s">
        <v>195</v>
      </c>
      <c r="H170" t="s">
        <v>60</v>
      </c>
      <c r="K170" s="138">
        <v>42934</v>
      </c>
      <c r="L170" s="138">
        <v>42398</v>
      </c>
      <c r="M170" s="138">
        <v>45320</v>
      </c>
      <c r="N170" s="138">
        <v>43313</v>
      </c>
      <c r="O170">
        <v>1</v>
      </c>
      <c r="Q170" t="s">
        <v>270</v>
      </c>
      <c r="R170">
        <v>0</v>
      </c>
      <c r="S170">
        <v>60</v>
      </c>
      <c r="T170">
        <v>4890689.12</v>
      </c>
    </row>
    <row r="171" spans="1:20" x14ac:dyDescent="0.25">
      <c r="A171">
        <v>2</v>
      </c>
      <c r="B171" t="s">
        <v>142</v>
      </c>
      <c r="C171">
        <v>76</v>
      </c>
      <c r="D171" t="s">
        <v>57</v>
      </c>
      <c r="E171" t="s">
        <v>84</v>
      </c>
      <c r="F171" t="s">
        <v>85</v>
      </c>
      <c r="G171">
        <v>12374</v>
      </c>
      <c r="H171" t="s">
        <v>60</v>
      </c>
      <c r="K171" s="138">
        <v>43075</v>
      </c>
      <c r="L171" s="138">
        <v>42398</v>
      </c>
      <c r="M171" s="138">
        <v>45320</v>
      </c>
      <c r="N171" s="138">
        <v>43313</v>
      </c>
      <c r="O171">
        <v>1</v>
      </c>
      <c r="Q171" t="s">
        <v>270</v>
      </c>
      <c r="R171">
        <v>0</v>
      </c>
      <c r="S171">
        <v>60</v>
      </c>
      <c r="T171">
        <v>17075</v>
      </c>
    </row>
    <row r="172" spans="1:20" x14ac:dyDescent="0.25">
      <c r="A172">
        <v>2</v>
      </c>
      <c r="B172" t="s">
        <v>142</v>
      </c>
      <c r="C172">
        <v>76</v>
      </c>
      <c r="D172" t="s">
        <v>57</v>
      </c>
      <c r="E172" t="s">
        <v>86</v>
      </c>
      <c r="F172" t="s">
        <v>85</v>
      </c>
      <c r="G172">
        <v>12374</v>
      </c>
      <c r="H172" t="s">
        <v>60</v>
      </c>
      <c r="K172" s="138">
        <v>43075</v>
      </c>
      <c r="L172" s="138">
        <v>42398</v>
      </c>
      <c r="M172" s="138">
        <v>45320</v>
      </c>
      <c r="N172" s="138">
        <v>43313</v>
      </c>
      <c r="O172">
        <v>1</v>
      </c>
      <c r="Q172" t="s">
        <v>270</v>
      </c>
      <c r="R172">
        <v>0</v>
      </c>
      <c r="S172">
        <v>60</v>
      </c>
      <c r="T172">
        <v>51225</v>
      </c>
    </row>
    <row r="173" spans="1:20" x14ac:dyDescent="0.25">
      <c r="A173">
        <v>2</v>
      </c>
      <c r="B173" t="s">
        <v>142</v>
      </c>
      <c r="C173">
        <v>76</v>
      </c>
      <c r="D173" t="s">
        <v>57</v>
      </c>
      <c r="E173" t="s">
        <v>87</v>
      </c>
      <c r="F173" t="s">
        <v>85</v>
      </c>
      <c r="G173">
        <v>12374</v>
      </c>
      <c r="H173" t="s">
        <v>60</v>
      </c>
      <c r="K173" s="138">
        <v>43075</v>
      </c>
      <c r="L173" s="138">
        <v>42398</v>
      </c>
      <c r="M173" s="138">
        <v>45320</v>
      </c>
      <c r="N173" s="138">
        <v>43313</v>
      </c>
      <c r="O173">
        <v>1</v>
      </c>
      <c r="Q173" t="s">
        <v>270</v>
      </c>
      <c r="R173">
        <v>0</v>
      </c>
      <c r="S173">
        <v>60</v>
      </c>
      <c r="T173">
        <v>44395</v>
      </c>
    </row>
    <row r="174" spans="1:20" x14ac:dyDescent="0.25">
      <c r="A174">
        <v>2</v>
      </c>
      <c r="B174" t="s">
        <v>142</v>
      </c>
      <c r="C174">
        <v>76</v>
      </c>
      <c r="D174" t="s">
        <v>57</v>
      </c>
      <c r="E174" t="s">
        <v>88</v>
      </c>
      <c r="F174" t="s">
        <v>85</v>
      </c>
      <c r="G174">
        <v>12374</v>
      </c>
      <c r="H174" t="s">
        <v>60</v>
      </c>
      <c r="K174" s="138">
        <v>43075</v>
      </c>
      <c r="L174" s="138">
        <v>42398</v>
      </c>
      <c r="M174" s="138">
        <v>45320</v>
      </c>
      <c r="N174" s="138">
        <v>43313</v>
      </c>
      <c r="O174">
        <v>1</v>
      </c>
      <c r="Q174" t="s">
        <v>270</v>
      </c>
      <c r="R174">
        <v>0</v>
      </c>
      <c r="S174">
        <v>60</v>
      </c>
      <c r="T174">
        <v>175100</v>
      </c>
    </row>
    <row r="175" spans="1:20" x14ac:dyDescent="0.25">
      <c r="A175">
        <v>2</v>
      </c>
      <c r="B175" t="s">
        <v>142</v>
      </c>
      <c r="C175">
        <v>87</v>
      </c>
      <c r="D175" t="s">
        <v>57</v>
      </c>
      <c r="E175" t="s">
        <v>198</v>
      </c>
      <c r="F175" t="s">
        <v>199</v>
      </c>
      <c r="G175">
        <v>1364</v>
      </c>
      <c r="H175" t="s">
        <v>60</v>
      </c>
      <c r="K175" s="138">
        <v>43075</v>
      </c>
      <c r="L175" s="138">
        <v>42398</v>
      </c>
      <c r="M175" s="138">
        <v>45320</v>
      </c>
      <c r="N175" s="138">
        <v>43313</v>
      </c>
      <c r="O175">
        <v>1</v>
      </c>
      <c r="Q175" t="s">
        <v>270</v>
      </c>
      <c r="R175">
        <v>0</v>
      </c>
      <c r="S175">
        <v>60</v>
      </c>
      <c r="T175">
        <v>35370</v>
      </c>
    </row>
    <row r="176" spans="1:20" x14ac:dyDescent="0.25">
      <c r="A176">
        <v>2</v>
      </c>
      <c r="B176" t="s">
        <v>142</v>
      </c>
      <c r="C176">
        <v>90</v>
      </c>
      <c r="D176" t="s">
        <v>57</v>
      </c>
      <c r="E176" t="s">
        <v>200</v>
      </c>
      <c r="F176" t="s">
        <v>201</v>
      </c>
      <c r="G176">
        <v>2474105</v>
      </c>
      <c r="H176" t="s">
        <v>60</v>
      </c>
      <c r="K176" s="138">
        <v>43088</v>
      </c>
      <c r="L176" s="138">
        <v>42398</v>
      </c>
      <c r="M176" s="138">
        <v>45320</v>
      </c>
      <c r="N176" s="138">
        <v>43313</v>
      </c>
      <c r="O176">
        <v>1</v>
      </c>
      <c r="Q176" t="s">
        <v>270</v>
      </c>
      <c r="R176">
        <v>0</v>
      </c>
      <c r="S176">
        <v>60</v>
      </c>
      <c r="T176">
        <v>130000</v>
      </c>
    </row>
    <row r="177" spans="1:20" x14ac:dyDescent="0.25">
      <c r="A177">
        <v>2</v>
      </c>
      <c r="B177" t="s">
        <v>142</v>
      </c>
      <c r="C177">
        <v>89</v>
      </c>
      <c r="D177" t="s">
        <v>57</v>
      </c>
      <c r="E177" t="s">
        <v>202</v>
      </c>
      <c r="F177" t="s">
        <v>203</v>
      </c>
      <c r="G177">
        <v>622149</v>
      </c>
      <c r="H177" t="s">
        <v>60</v>
      </c>
      <c r="K177" s="138">
        <v>43088</v>
      </c>
      <c r="L177" s="138">
        <v>42398</v>
      </c>
      <c r="M177" s="138">
        <v>45320</v>
      </c>
      <c r="N177" s="138">
        <v>43313</v>
      </c>
      <c r="O177">
        <v>1</v>
      </c>
      <c r="Q177" t="s">
        <v>270</v>
      </c>
      <c r="R177">
        <v>0</v>
      </c>
      <c r="S177">
        <v>60</v>
      </c>
      <c r="T177">
        <v>41000</v>
      </c>
    </row>
    <row r="178" spans="1:20" x14ac:dyDescent="0.25">
      <c r="A178">
        <v>2</v>
      </c>
      <c r="B178" t="s">
        <v>142</v>
      </c>
      <c r="C178">
        <v>89</v>
      </c>
      <c r="D178" t="s">
        <v>57</v>
      </c>
      <c r="E178" t="s">
        <v>204</v>
      </c>
      <c r="F178" t="s">
        <v>203</v>
      </c>
      <c r="G178">
        <v>622149</v>
      </c>
      <c r="H178" t="s">
        <v>60</v>
      </c>
      <c r="K178" s="138">
        <v>43088</v>
      </c>
      <c r="L178" s="138">
        <v>42398</v>
      </c>
      <c r="M178" s="138">
        <v>45320</v>
      </c>
      <c r="N178" s="138">
        <v>43313</v>
      </c>
      <c r="O178">
        <v>1</v>
      </c>
      <c r="Q178" t="s">
        <v>270</v>
      </c>
      <c r="R178">
        <v>0</v>
      </c>
      <c r="S178">
        <v>60</v>
      </c>
      <c r="T178">
        <v>62000</v>
      </c>
    </row>
    <row r="179" spans="1:20" x14ac:dyDescent="0.25">
      <c r="A179">
        <v>2</v>
      </c>
      <c r="B179" t="s">
        <v>142</v>
      </c>
      <c r="C179">
        <v>37</v>
      </c>
      <c r="D179" t="s">
        <v>57</v>
      </c>
      <c r="E179" t="s">
        <v>205</v>
      </c>
      <c r="F179" t="s">
        <v>206</v>
      </c>
      <c r="G179" t="s">
        <v>207</v>
      </c>
      <c r="H179" t="s">
        <v>60</v>
      </c>
      <c r="K179" s="138">
        <v>43139</v>
      </c>
      <c r="L179" s="138">
        <v>42398</v>
      </c>
      <c r="M179" s="138">
        <v>45320</v>
      </c>
      <c r="N179" s="138">
        <v>43313</v>
      </c>
      <c r="O179">
        <v>1</v>
      </c>
      <c r="Q179" t="s">
        <v>270</v>
      </c>
      <c r="R179">
        <v>0</v>
      </c>
      <c r="S179">
        <v>60</v>
      </c>
      <c r="T179">
        <v>40694.280000000006</v>
      </c>
    </row>
    <row r="180" spans="1:20" x14ac:dyDescent="0.25">
      <c r="A180">
        <v>2</v>
      </c>
      <c r="B180" t="s">
        <v>142</v>
      </c>
      <c r="C180">
        <v>37</v>
      </c>
      <c r="D180" t="s">
        <v>57</v>
      </c>
      <c r="E180" t="s">
        <v>205</v>
      </c>
      <c r="F180" t="s">
        <v>206</v>
      </c>
      <c r="G180" t="s">
        <v>207</v>
      </c>
      <c r="H180" t="s">
        <v>60</v>
      </c>
      <c r="K180" s="138">
        <v>43139</v>
      </c>
      <c r="L180" s="138">
        <v>42398</v>
      </c>
      <c r="M180" s="138">
        <v>45320</v>
      </c>
      <c r="N180" s="138">
        <v>43313</v>
      </c>
      <c r="O180">
        <v>1</v>
      </c>
      <c r="Q180" t="s">
        <v>270</v>
      </c>
      <c r="R180">
        <v>0</v>
      </c>
      <c r="S180">
        <v>60</v>
      </c>
      <c r="T180">
        <v>40694.280000000006</v>
      </c>
    </row>
    <row r="181" spans="1:20" x14ac:dyDescent="0.25">
      <c r="A181">
        <v>2</v>
      </c>
      <c r="B181" t="s">
        <v>142</v>
      </c>
      <c r="C181">
        <v>37</v>
      </c>
      <c r="D181" t="s">
        <v>57</v>
      </c>
      <c r="E181" t="s">
        <v>205</v>
      </c>
      <c r="F181" t="s">
        <v>206</v>
      </c>
      <c r="G181" t="s">
        <v>207</v>
      </c>
      <c r="H181" t="s">
        <v>60</v>
      </c>
      <c r="K181" s="138">
        <v>43139</v>
      </c>
      <c r="L181" s="138">
        <v>42398</v>
      </c>
      <c r="M181" s="138">
        <v>45320</v>
      </c>
      <c r="N181" s="138">
        <v>43313</v>
      </c>
      <c r="O181">
        <v>1</v>
      </c>
      <c r="Q181" t="s">
        <v>270</v>
      </c>
      <c r="R181">
        <v>0</v>
      </c>
      <c r="S181">
        <v>60</v>
      </c>
      <c r="T181">
        <v>40694.280000000006</v>
      </c>
    </row>
    <row r="182" spans="1:20" x14ac:dyDescent="0.25">
      <c r="A182">
        <v>2</v>
      </c>
      <c r="B182" t="s">
        <v>142</v>
      </c>
      <c r="C182">
        <v>37</v>
      </c>
      <c r="D182" t="s">
        <v>57</v>
      </c>
      <c r="E182" t="s">
        <v>205</v>
      </c>
      <c r="F182" t="s">
        <v>206</v>
      </c>
      <c r="G182" t="s">
        <v>207</v>
      </c>
      <c r="H182" t="s">
        <v>60</v>
      </c>
      <c r="K182" s="138">
        <v>43139</v>
      </c>
      <c r="L182" s="138">
        <v>42398</v>
      </c>
      <c r="M182" s="138">
        <v>45320</v>
      </c>
      <c r="N182" s="138">
        <v>43313</v>
      </c>
      <c r="O182">
        <v>1</v>
      </c>
      <c r="Q182" t="s">
        <v>270</v>
      </c>
      <c r="R182">
        <v>0</v>
      </c>
      <c r="S182">
        <v>60</v>
      </c>
      <c r="T182">
        <v>40694.280000000006</v>
      </c>
    </row>
    <row r="183" spans="1:20" x14ac:dyDescent="0.25">
      <c r="A183">
        <v>2</v>
      </c>
      <c r="B183" t="s">
        <v>142</v>
      </c>
      <c r="C183">
        <v>37</v>
      </c>
      <c r="D183" t="s">
        <v>57</v>
      </c>
      <c r="E183" t="s">
        <v>205</v>
      </c>
      <c r="F183" t="s">
        <v>206</v>
      </c>
      <c r="G183" t="s">
        <v>207</v>
      </c>
      <c r="H183" t="s">
        <v>60</v>
      </c>
      <c r="K183" s="138">
        <v>43139</v>
      </c>
      <c r="L183" s="138">
        <v>42398</v>
      </c>
      <c r="M183" s="138">
        <v>45320</v>
      </c>
      <c r="N183" s="138">
        <v>43313</v>
      </c>
      <c r="O183">
        <v>1</v>
      </c>
      <c r="Q183" t="s">
        <v>270</v>
      </c>
      <c r="R183">
        <v>0</v>
      </c>
      <c r="S183">
        <v>60</v>
      </c>
      <c r="T183">
        <v>40694.280000000006</v>
      </c>
    </row>
    <row r="184" spans="1:20" x14ac:dyDescent="0.25">
      <c r="A184">
        <v>2</v>
      </c>
      <c r="B184" t="s">
        <v>142</v>
      </c>
      <c r="C184">
        <v>37</v>
      </c>
      <c r="D184" t="s">
        <v>57</v>
      </c>
      <c r="E184" t="s">
        <v>205</v>
      </c>
      <c r="F184" t="s">
        <v>206</v>
      </c>
      <c r="G184" t="s">
        <v>207</v>
      </c>
      <c r="H184" t="s">
        <v>60</v>
      </c>
      <c r="K184" s="138">
        <v>43139</v>
      </c>
      <c r="L184" s="138">
        <v>42398</v>
      </c>
      <c r="M184" s="138">
        <v>45320</v>
      </c>
      <c r="N184" s="138">
        <v>43313</v>
      </c>
      <c r="O184">
        <v>1</v>
      </c>
      <c r="Q184" t="s">
        <v>270</v>
      </c>
      <c r="R184">
        <v>0</v>
      </c>
      <c r="S184">
        <v>60</v>
      </c>
      <c r="T184">
        <v>40694.280000000006</v>
      </c>
    </row>
    <row r="185" spans="1:20" x14ac:dyDescent="0.25">
      <c r="A185">
        <v>2</v>
      </c>
      <c r="B185" t="s">
        <v>142</v>
      </c>
      <c r="C185">
        <v>37</v>
      </c>
      <c r="D185" t="s">
        <v>57</v>
      </c>
      <c r="E185" t="s">
        <v>205</v>
      </c>
      <c r="F185" t="s">
        <v>206</v>
      </c>
      <c r="G185" t="s">
        <v>207</v>
      </c>
      <c r="H185" t="s">
        <v>60</v>
      </c>
      <c r="K185" s="138">
        <v>43139</v>
      </c>
      <c r="L185" s="138">
        <v>42398</v>
      </c>
      <c r="M185" s="138">
        <v>45320</v>
      </c>
      <c r="N185" s="138">
        <v>43313</v>
      </c>
      <c r="O185">
        <v>1</v>
      </c>
      <c r="Q185" t="s">
        <v>270</v>
      </c>
      <c r="R185">
        <v>0</v>
      </c>
      <c r="S185">
        <v>60</v>
      </c>
      <c r="T185">
        <v>40694.280000000006</v>
      </c>
    </row>
    <row r="186" spans="1:20" x14ac:dyDescent="0.25">
      <c r="A186">
        <v>2</v>
      </c>
      <c r="B186" t="s">
        <v>142</v>
      </c>
      <c r="C186">
        <v>37</v>
      </c>
      <c r="D186" t="s">
        <v>57</v>
      </c>
      <c r="E186" t="s">
        <v>205</v>
      </c>
      <c r="F186" t="s">
        <v>206</v>
      </c>
      <c r="G186" t="s">
        <v>207</v>
      </c>
      <c r="H186" t="s">
        <v>60</v>
      </c>
      <c r="K186" s="138">
        <v>43139</v>
      </c>
      <c r="L186" s="138">
        <v>42398</v>
      </c>
      <c r="M186" s="138">
        <v>45320</v>
      </c>
      <c r="N186" s="138">
        <v>43313</v>
      </c>
      <c r="O186">
        <v>1</v>
      </c>
      <c r="Q186" t="s">
        <v>270</v>
      </c>
      <c r="R186">
        <v>0</v>
      </c>
      <c r="S186">
        <v>60</v>
      </c>
      <c r="T186">
        <v>40694.280000000006</v>
      </c>
    </row>
    <row r="187" spans="1:20" x14ac:dyDescent="0.25">
      <c r="A187">
        <v>2</v>
      </c>
      <c r="B187" t="s">
        <v>142</v>
      </c>
      <c r="C187">
        <v>37</v>
      </c>
      <c r="D187" t="s">
        <v>57</v>
      </c>
      <c r="E187" t="s">
        <v>205</v>
      </c>
      <c r="F187" t="s">
        <v>206</v>
      </c>
      <c r="G187" t="s">
        <v>207</v>
      </c>
      <c r="H187" t="s">
        <v>60</v>
      </c>
      <c r="K187" s="138">
        <v>43139</v>
      </c>
      <c r="L187" s="138">
        <v>42398</v>
      </c>
      <c r="M187" s="138">
        <v>45320</v>
      </c>
      <c r="N187" s="138">
        <v>43313</v>
      </c>
      <c r="O187">
        <v>1</v>
      </c>
      <c r="Q187" t="s">
        <v>270</v>
      </c>
      <c r="R187">
        <v>0</v>
      </c>
      <c r="S187">
        <v>60</v>
      </c>
      <c r="T187">
        <v>40694.280000000006</v>
      </c>
    </row>
    <row r="188" spans="1:20" x14ac:dyDescent="0.25">
      <c r="A188">
        <v>2</v>
      </c>
      <c r="B188" t="s">
        <v>142</v>
      </c>
      <c r="C188">
        <v>37</v>
      </c>
      <c r="D188" t="s">
        <v>57</v>
      </c>
      <c r="E188" t="s">
        <v>205</v>
      </c>
      <c r="F188" t="s">
        <v>206</v>
      </c>
      <c r="G188" t="s">
        <v>207</v>
      </c>
      <c r="H188" t="s">
        <v>60</v>
      </c>
      <c r="K188" s="138">
        <v>43139</v>
      </c>
      <c r="L188" s="138">
        <v>42398</v>
      </c>
      <c r="M188" s="138">
        <v>45320</v>
      </c>
      <c r="N188" s="138">
        <v>43313</v>
      </c>
      <c r="O188">
        <v>1</v>
      </c>
      <c r="Q188" t="s">
        <v>270</v>
      </c>
      <c r="R188">
        <v>0</v>
      </c>
      <c r="S188">
        <v>60</v>
      </c>
      <c r="T188">
        <v>40694.280000000006</v>
      </c>
    </row>
    <row r="189" spans="1:20" x14ac:dyDescent="0.25">
      <c r="A189">
        <v>2</v>
      </c>
      <c r="B189" t="s">
        <v>142</v>
      </c>
      <c r="C189">
        <v>37</v>
      </c>
      <c r="D189" t="s">
        <v>57</v>
      </c>
      <c r="E189" t="s">
        <v>205</v>
      </c>
      <c r="F189" t="s">
        <v>206</v>
      </c>
      <c r="G189" t="s">
        <v>207</v>
      </c>
      <c r="H189" t="s">
        <v>60</v>
      </c>
      <c r="K189" s="138">
        <v>43139</v>
      </c>
      <c r="L189" s="138">
        <v>42398</v>
      </c>
      <c r="M189" s="138">
        <v>45320</v>
      </c>
      <c r="N189" s="138">
        <v>43313</v>
      </c>
      <c r="O189">
        <v>1</v>
      </c>
      <c r="Q189" t="s">
        <v>270</v>
      </c>
      <c r="R189">
        <v>0</v>
      </c>
      <c r="S189">
        <v>60</v>
      </c>
      <c r="T189">
        <v>40694.280000000006</v>
      </c>
    </row>
    <row r="190" spans="1:20" x14ac:dyDescent="0.25">
      <c r="A190">
        <v>2</v>
      </c>
      <c r="B190" t="s">
        <v>142</v>
      </c>
      <c r="C190">
        <v>37</v>
      </c>
      <c r="D190" t="s">
        <v>57</v>
      </c>
      <c r="E190" t="s">
        <v>205</v>
      </c>
      <c r="F190" t="s">
        <v>206</v>
      </c>
      <c r="G190" t="s">
        <v>207</v>
      </c>
      <c r="H190" t="s">
        <v>60</v>
      </c>
      <c r="K190" s="138">
        <v>43139</v>
      </c>
      <c r="L190" s="138">
        <v>42398</v>
      </c>
      <c r="M190" s="138">
        <v>45320</v>
      </c>
      <c r="N190" s="138">
        <v>43313</v>
      </c>
      <c r="O190">
        <v>1</v>
      </c>
      <c r="Q190" t="s">
        <v>270</v>
      </c>
      <c r="R190">
        <v>0</v>
      </c>
      <c r="S190">
        <v>60</v>
      </c>
      <c r="T190">
        <v>40694.280000000006</v>
      </c>
    </row>
    <row r="191" spans="1:20" x14ac:dyDescent="0.25">
      <c r="A191">
        <v>2</v>
      </c>
      <c r="B191" t="s">
        <v>142</v>
      </c>
      <c r="C191">
        <v>37</v>
      </c>
      <c r="D191" t="s">
        <v>57</v>
      </c>
      <c r="E191" t="s">
        <v>205</v>
      </c>
      <c r="F191" t="s">
        <v>206</v>
      </c>
      <c r="G191" t="s">
        <v>207</v>
      </c>
      <c r="H191" t="s">
        <v>60</v>
      </c>
      <c r="K191" s="138">
        <v>43139</v>
      </c>
      <c r="L191" s="138">
        <v>42398</v>
      </c>
      <c r="M191" s="138">
        <v>45320</v>
      </c>
      <c r="N191" s="138">
        <v>43313</v>
      </c>
      <c r="O191">
        <v>1</v>
      </c>
      <c r="Q191" t="s">
        <v>270</v>
      </c>
      <c r="R191">
        <v>0</v>
      </c>
      <c r="S191">
        <v>60</v>
      </c>
      <c r="T191">
        <v>40694.280000000006</v>
      </c>
    </row>
    <row r="192" spans="1:20" x14ac:dyDescent="0.25">
      <c r="A192">
        <v>2</v>
      </c>
      <c r="B192" t="s">
        <v>142</v>
      </c>
      <c r="C192">
        <v>37</v>
      </c>
      <c r="D192" t="s">
        <v>57</v>
      </c>
      <c r="E192" t="s">
        <v>205</v>
      </c>
      <c r="F192" t="s">
        <v>206</v>
      </c>
      <c r="G192" t="s">
        <v>207</v>
      </c>
      <c r="H192" t="s">
        <v>60</v>
      </c>
      <c r="K192" s="138">
        <v>43139</v>
      </c>
      <c r="L192" s="138">
        <v>42398</v>
      </c>
      <c r="M192" s="138">
        <v>45320</v>
      </c>
      <c r="N192" s="138">
        <v>43313</v>
      </c>
      <c r="O192">
        <v>1</v>
      </c>
      <c r="Q192" t="s">
        <v>270</v>
      </c>
      <c r="R192">
        <v>0</v>
      </c>
      <c r="S192">
        <v>60</v>
      </c>
      <c r="T192">
        <v>40694.280000000006</v>
      </c>
    </row>
    <row r="193" spans="1:20" x14ac:dyDescent="0.25">
      <c r="A193">
        <v>2</v>
      </c>
      <c r="B193" t="s">
        <v>142</v>
      </c>
      <c r="C193">
        <v>37</v>
      </c>
      <c r="D193" t="s">
        <v>57</v>
      </c>
      <c r="E193" t="s">
        <v>205</v>
      </c>
      <c r="F193" t="s">
        <v>206</v>
      </c>
      <c r="G193" t="s">
        <v>207</v>
      </c>
      <c r="H193" t="s">
        <v>60</v>
      </c>
      <c r="K193" s="138">
        <v>43139</v>
      </c>
      <c r="L193" s="138">
        <v>42398</v>
      </c>
      <c r="M193" s="138">
        <v>45320</v>
      </c>
      <c r="N193" s="138">
        <v>43313</v>
      </c>
      <c r="O193">
        <v>1</v>
      </c>
      <c r="Q193" t="s">
        <v>270</v>
      </c>
      <c r="R193">
        <v>0</v>
      </c>
      <c r="S193">
        <v>60</v>
      </c>
      <c r="T193">
        <v>40694.280000000006</v>
      </c>
    </row>
    <row r="194" spans="1:20" x14ac:dyDescent="0.25">
      <c r="A194">
        <v>2</v>
      </c>
      <c r="B194" t="s">
        <v>142</v>
      </c>
      <c r="C194">
        <v>37</v>
      </c>
      <c r="D194" t="s">
        <v>57</v>
      </c>
      <c r="E194" t="s">
        <v>205</v>
      </c>
      <c r="F194" t="s">
        <v>206</v>
      </c>
      <c r="G194" t="s">
        <v>207</v>
      </c>
      <c r="H194" t="s">
        <v>60</v>
      </c>
      <c r="K194" s="138">
        <v>43139</v>
      </c>
      <c r="L194" s="138">
        <v>42398</v>
      </c>
      <c r="M194" s="138">
        <v>45320</v>
      </c>
      <c r="N194" s="138">
        <v>43313</v>
      </c>
      <c r="O194">
        <v>1</v>
      </c>
      <c r="Q194" t="s">
        <v>270</v>
      </c>
      <c r="R194">
        <v>0</v>
      </c>
      <c r="S194">
        <v>60</v>
      </c>
      <c r="T194">
        <v>40694.280000000006</v>
      </c>
    </row>
    <row r="195" spans="1:20" x14ac:dyDescent="0.25">
      <c r="A195">
        <v>2</v>
      </c>
      <c r="B195" t="s">
        <v>142</v>
      </c>
      <c r="C195">
        <v>37</v>
      </c>
      <c r="D195" t="s">
        <v>57</v>
      </c>
      <c r="E195" t="s">
        <v>205</v>
      </c>
      <c r="F195" t="s">
        <v>206</v>
      </c>
      <c r="G195" t="s">
        <v>207</v>
      </c>
      <c r="H195" t="s">
        <v>60</v>
      </c>
      <c r="K195" s="138">
        <v>43139</v>
      </c>
      <c r="L195" s="138">
        <v>42398</v>
      </c>
      <c r="M195" s="138">
        <v>45320</v>
      </c>
      <c r="N195" s="138">
        <v>43313</v>
      </c>
      <c r="O195">
        <v>1</v>
      </c>
      <c r="Q195" t="s">
        <v>270</v>
      </c>
      <c r="R195">
        <v>0</v>
      </c>
      <c r="S195">
        <v>60</v>
      </c>
      <c r="T195">
        <v>40694.280000000006</v>
      </c>
    </row>
    <row r="196" spans="1:20" x14ac:dyDescent="0.25">
      <c r="A196">
        <v>2</v>
      </c>
      <c r="B196" t="s">
        <v>142</v>
      </c>
      <c r="C196">
        <v>37</v>
      </c>
      <c r="D196" t="s">
        <v>57</v>
      </c>
      <c r="E196" t="s">
        <v>205</v>
      </c>
      <c r="F196" t="s">
        <v>206</v>
      </c>
      <c r="G196" t="s">
        <v>207</v>
      </c>
      <c r="H196" t="s">
        <v>60</v>
      </c>
      <c r="K196" s="138">
        <v>43139</v>
      </c>
      <c r="L196" s="138">
        <v>42398</v>
      </c>
      <c r="M196" s="138">
        <v>45320</v>
      </c>
      <c r="N196" s="138">
        <v>43313</v>
      </c>
      <c r="O196">
        <v>1</v>
      </c>
      <c r="Q196" t="s">
        <v>270</v>
      </c>
      <c r="R196">
        <v>0</v>
      </c>
      <c r="S196">
        <v>60</v>
      </c>
      <c r="T196">
        <v>40694.280000000006</v>
      </c>
    </row>
    <row r="197" spans="1:20" x14ac:dyDescent="0.25">
      <c r="A197">
        <v>2</v>
      </c>
      <c r="B197" t="s">
        <v>142</v>
      </c>
      <c r="C197">
        <v>37</v>
      </c>
      <c r="D197" t="s">
        <v>57</v>
      </c>
      <c r="E197" t="s">
        <v>205</v>
      </c>
      <c r="F197" t="s">
        <v>206</v>
      </c>
      <c r="G197" t="s">
        <v>207</v>
      </c>
      <c r="H197" t="s">
        <v>60</v>
      </c>
      <c r="K197" s="138">
        <v>43139</v>
      </c>
      <c r="L197" s="138">
        <v>42398</v>
      </c>
      <c r="M197" s="138">
        <v>45320</v>
      </c>
      <c r="N197" s="138">
        <v>43313</v>
      </c>
      <c r="O197">
        <v>1</v>
      </c>
      <c r="Q197" t="s">
        <v>270</v>
      </c>
      <c r="R197">
        <v>0</v>
      </c>
      <c r="S197">
        <v>60</v>
      </c>
      <c r="T197">
        <v>40694.280000000006</v>
      </c>
    </row>
    <row r="198" spans="1:20" x14ac:dyDescent="0.25">
      <c r="A198">
        <v>2</v>
      </c>
      <c r="B198" t="s">
        <v>142</v>
      </c>
      <c r="C198">
        <v>37</v>
      </c>
      <c r="D198" t="s">
        <v>57</v>
      </c>
      <c r="E198" t="s">
        <v>205</v>
      </c>
      <c r="F198" t="s">
        <v>206</v>
      </c>
      <c r="G198" t="s">
        <v>207</v>
      </c>
      <c r="H198" t="s">
        <v>60</v>
      </c>
      <c r="K198" s="138">
        <v>43139</v>
      </c>
      <c r="L198" s="138">
        <v>42398</v>
      </c>
      <c r="M198" s="138">
        <v>45320</v>
      </c>
      <c r="N198" s="138">
        <v>43313</v>
      </c>
      <c r="O198">
        <v>1</v>
      </c>
      <c r="Q198" t="s">
        <v>270</v>
      </c>
      <c r="R198">
        <v>0</v>
      </c>
      <c r="S198">
        <v>60</v>
      </c>
      <c r="T198">
        <v>40694.280000000006</v>
      </c>
    </row>
    <row r="199" spans="1:20" x14ac:dyDescent="0.25">
      <c r="A199">
        <v>2</v>
      </c>
      <c r="B199" t="s">
        <v>142</v>
      </c>
      <c r="C199">
        <v>37</v>
      </c>
      <c r="D199" t="s">
        <v>57</v>
      </c>
      <c r="E199" t="s">
        <v>205</v>
      </c>
      <c r="F199" t="s">
        <v>206</v>
      </c>
      <c r="G199" t="s">
        <v>207</v>
      </c>
      <c r="H199" t="s">
        <v>60</v>
      </c>
      <c r="K199" s="138">
        <v>43139</v>
      </c>
      <c r="L199" s="138">
        <v>42398</v>
      </c>
      <c r="M199" s="138">
        <v>45320</v>
      </c>
      <c r="N199" s="138">
        <v>43313</v>
      </c>
      <c r="O199">
        <v>1</v>
      </c>
      <c r="Q199" t="s">
        <v>270</v>
      </c>
      <c r="R199">
        <v>0</v>
      </c>
      <c r="S199">
        <v>60</v>
      </c>
      <c r="T199">
        <v>40694.280000000006</v>
      </c>
    </row>
    <row r="200" spans="1:20" x14ac:dyDescent="0.25">
      <c r="A200">
        <v>2</v>
      </c>
      <c r="B200" t="s">
        <v>142</v>
      </c>
      <c r="C200">
        <v>37</v>
      </c>
      <c r="D200" t="s">
        <v>57</v>
      </c>
      <c r="E200" t="s">
        <v>205</v>
      </c>
      <c r="F200" t="s">
        <v>206</v>
      </c>
      <c r="G200" t="s">
        <v>207</v>
      </c>
      <c r="H200" t="s">
        <v>60</v>
      </c>
      <c r="K200" s="138">
        <v>43139</v>
      </c>
      <c r="L200" s="138">
        <v>42398</v>
      </c>
      <c r="M200" s="138">
        <v>45320</v>
      </c>
      <c r="N200" s="138">
        <v>43313</v>
      </c>
      <c r="O200">
        <v>1</v>
      </c>
      <c r="Q200" t="s">
        <v>270</v>
      </c>
      <c r="R200">
        <v>0</v>
      </c>
      <c r="S200">
        <v>60</v>
      </c>
      <c r="T200">
        <v>40694.280000000006</v>
      </c>
    </row>
    <row r="201" spans="1:20" x14ac:dyDescent="0.25">
      <c r="A201">
        <v>2</v>
      </c>
      <c r="B201" t="s">
        <v>142</v>
      </c>
      <c r="C201">
        <v>37</v>
      </c>
      <c r="D201" t="s">
        <v>57</v>
      </c>
      <c r="E201" t="s">
        <v>205</v>
      </c>
      <c r="F201" t="s">
        <v>206</v>
      </c>
      <c r="G201" t="s">
        <v>207</v>
      </c>
      <c r="H201" t="s">
        <v>60</v>
      </c>
      <c r="K201" s="138">
        <v>43139</v>
      </c>
      <c r="L201" s="138">
        <v>42398</v>
      </c>
      <c r="M201" s="138">
        <v>45320</v>
      </c>
      <c r="N201" s="138">
        <v>43313</v>
      </c>
      <c r="O201">
        <v>1</v>
      </c>
      <c r="Q201" t="s">
        <v>270</v>
      </c>
      <c r="R201">
        <v>0</v>
      </c>
      <c r="S201">
        <v>60</v>
      </c>
      <c r="T201">
        <v>40694.280000000006</v>
      </c>
    </row>
    <row r="202" spans="1:20" x14ac:dyDescent="0.25">
      <c r="A202">
        <v>2</v>
      </c>
      <c r="B202" t="s">
        <v>142</v>
      </c>
      <c r="C202">
        <v>37</v>
      </c>
      <c r="D202" t="s">
        <v>57</v>
      </c>
      <c r="E202" t="s">
        <v>205</v>
      </c>
      <c r="F202" t="s">
        <v>206</v>
      </c>
      <c r="G202" t="s">
        <v>207</v>
      </c>
      <c r="H202" t="s">
        <v>60</v>
      </c>
      <c r="K202" s="138">
        <v>43139</v>
      </c>
      <c r="L202" s="138">
        <v>42398</v>
      </c>
      <c r="M202" s="138">
        <v>45320</v>
      </c>
      <c r="N202" s="138">
        <v>43313</v>
      </c>
      <c r="O202">
        <v>1</v>
      </c>
      <c r="Q202" t="s">
        <v>270</v>
      </c>
      <c r="R202">
        <v>0</v>
      </c>
      <c r="S202">
        <v>60</v>
      </c>
      <c r="T202">
        <v>40694.280000000006</v>
      </c>
    </row>
    <row r="203" spans="1:20" x14ac:dyDescent="0.25">
      <c r="A203">
        <v>2</v>
      </c>
      <c r="B203" t="s">
        <v>142</v>
      </c>
      <c r="C203">
        <v>37</v>
      </c>
      <c r="D203" t="s">
        <v>57</v>
      </c>
      <c r="E203" t="s">
        <v>205</v>
      </c>
      <c r="F203" t="s">
        <v>206</v>
      </c>
      <c r="G203" t="s">
        <v>207</v>
      </c>
      <c r="H203" t="s">
        <v>60</v>
      </c>
      <c r="K203" s="138">
        <v>43139</v>
      </c>
      <c r="L203" s="138">
        <v>42398</v>
      </c>
      <c r="M203" s="138">
        <v>45320</v>
      </c>
      <c r="N203" s="138">
        <v>43313</v>
      </c>
      <c r="O203">
        <v>1</v>
      </c>
      <c r="Q203" t="s">
        <v>270</v>
      </c>
      <c r="R203">
        <v>0</v>
      </c>
      <c r="S203">
        <v>60</v>
      </c>
      <c r="T203">
        <v>40694.280000000006</v>
      </c>
    </row>
    <row r="204" spans="1:20" x14ac:dyDescent="0.25">
      <c r="A204">
        <v>2</v>
      </c>
      <c r="B204" t="s">
        <v>142</v>
      </c>
      <c r="C204">
        <v>37</v>
      </c>
      <c r="D204" t="s">
        <v>57</v>
      </c>
      <c r="E204" t="s">
        <v>205</v>
      </c>
      <c r="F204" t="s">
        <v>206</v>
      </c>
      <c r="G204" t="s">
        <v>207</v>
      </c>
      <c r="H204" t="s">
        <v>60</v>
      </c>
      <c r="K204" s="138">
        <v>43139</v>
      </c>
      <c r="L204" s="138">
        <v>42398</v>
      </c>
      <c r="M204" s="138">
        <v>45320</v>
      </c>
      <c r="N204" s="138">
        <v>43313</v>
      </c>
      <c r="O204">
        <v>1</v>
      </c>
      <c r="Q204" t="s">
        <v>270</v>
      </c>
      <c r="R204">
        <v>0</v>
      </c>
      <c r="S204">
        <v>60</v>
      </c>
      <c r="T204">
        <v>40694.280000000006</v>
      </c>
    </row>
    <row r="205" spans="1:20" x14ac:dyDescent="0.25">
      <c r="A205">
        <v>2</v>
      </c>
      <c r="B205" t="s">
        <v>142</v>
      </c>
      <c r="C205">
        <v>37</v>
      </c>
      <c r="D205" t="s">
        <v>57</v>
      </c>
      <c r="E205" t="s">
        <v>205</v>
      </c>
      <c r="F205" t="s">
        <v>206</v>
      </c>
      <c r="G205" t="s">
        <v>207</v>
      </c>
      <c r="H205" t="s">
        <v>60</v>
      </c>
      <c r="K205" s="138">
        <v>43139</v>
      </c>
      <c r="L205" s="138">
        <v>42398</v>
      </c>
      <c r="M205" s="138">
        <v>45320</v>
      </c>
      <c r="N205" s="138">
        <v>43313</v>
      </c>
      <c r="O205">
        <v>1</v>
      </c>
      <c r="Q205" t="s">
        <v>270</v>
      </c>
      <c r="R205">
        <v>0</v>
      </c>
      <c r="S205">
        <v>60</v>
      </c>
      <c r="T205">
        <v>40694.280000000006</v>
      </c>
    </row>
    <row r="206" spans="1:20" x14ac:dyDescent="0.25">
      <c r="A206">
        <v>2</v>
      </c>
      <c r="B206" t="s">
        <v>142</v>
      </c>
      <c r="C206">
        <v>37</v>
      </c>
      <c r="D206" t="s">
        <v>57</v>
      </c>
      <c r="E206" t="s">
        <v>205</v>
      </c>
      <c r="F206" t="s">
        <v>206</v>
      </c>
      <c r="G206" t="s">
        <v>207</v>
      </c>
      <c r="H206" t="s">
        <v>60</v>
      </c>
      <c r="K206" s="138">
        <v>43139</v>
      </c>
      <c r="L206" s="138">
        <v>42398</v>
      </c>
      <c r="M206" s="138">
        <v>45320</v>
      </c>
      <c r="N206" s="138">
        <v>43313</v>
      </c>
      <c r="O206">
        <v>1</v>
      </c>
      <c r="Q206" t="s">
        <v>270</v>
      </c>
      <c r="R206">
        <v>0</v>
      </c>
      <c r="S206">
        <v>60</v>
      </c>
      <c r="T206">
        <v>40694.280000000006</v>
      </c>
    </row>
    <row r="207" spans="1:20" x14ac:dyDescent="0.25">
      <c r="A207">
        <v>2</v>
      </c>
      <c r="B207" t="s">
        <v>142</v>
      </c>
      <c r="C207">
        <v>37</v>
      </c>
      <c r="D207" t="s">
        <v>57</v>
      </c>
      <c r="E207" t="s">
        <v>205</v>
      </c>
      <c r="F207" t="s">
        <v>206</v>
      </c>
      <c r="G207" t="s">
        <v>207</v>
      </c>
      <c r="H207" t="s">
        <v>60</v>
      </c>
      <c r="K207" s="138">
        <v>43139</v>
      </c>
      <c r="L207" s="138">
        <v>42398</v>
      </c>
      <c r="M207" s="138">
        <v>45320</v>
      </c>
      <c r="N207" s="138">
        <v>43313</v>
      </c>
      <c r="O207">
        <v>1</v>
      </c>
      <c r="Q207" t="s">
        <v>270</v>
      </c>
      <c r="R207">
        <v>0</v>
      </c>
      <c r="S207">
        <v>60</v>
      </c>
      <c r="T207">
        <v>40694.280000000006</v>
      </c>
    </row>
    <row r="208" spans="1:20" x14ac:dyDescent="0.25">
      <c r="A208">
        <v>2</v>
      </c>
      <c r="B208" t="s">
        <v>142</v>
      </c>
      <c r="C208">
        <v>37</v>
      </c>
      <c r="D208" t="s">
        <v>57</v>
      </c>
      <c r="E208" t="s">
        <v>205</v>
      </c>
      <c r="F208" t="s">
        <v>206</v>
      </c>
      <c r="G208" t="s">
        <v>207</v>
      </c>
      <c r="H208" t="s">
        <v>60</v>
      </c>
      <c r="K208" s="138">
        <v>43139</v>
      </c>
      <c r="L208" s="138">
        <v>42398</v>
      </c>
      <c r="M208" s="138">
        <v>45320</v>
      </c>
      <c r="N208" s="138">
        <v>43313</v>
      </c>
      <c r="O208">
        <v>1</v>
      </c>
      <c r="Q208" t="s">
        <v>270</v>
      </c>
      <c r="R208">
        <v>0</v>
      </c>
      <c r="S208">
        <v>60</v>
      </c>
      <c r="T208">
        <v>40694.280000000006</v>
      </c>
    </row>
    <row r="209" spans="1:20" x14ac:dyDescent="0.25">
      <c r="A209">
        <v>2</v>
      </c>
      <c r="B209" t="s">
        <v>142</v>
      </c>
      <c r="C209">
        <v>31</v>
      </c>
      <c r="D209" t="s">
        <v>57</v>
      </c>
      <c r="E209" t="s">
        <v>208</v>
      </c>
      <c r="F209" t="s">
        <v>209</v>
      </c>
      <c r="G209">
        <v>58023</v>
      </c>
      <c r="H209" t="s">
        <v>60</v>
      </c>
      <c r="I209" t="s">
        <v>145</v>
      </c>
      <c r="K209" s="138">
        <v>43178</v>
      </c>
      <c r="L209" s="138">
        <v>42398</v>
      </c>
      <c r="M209" s="138">
        <v>45320</v>
      </c>
      <c r="N209" s="138">
        <v>43313</v>
      </c>
      <c r="O209">
        <v>1</v>
      </c>
      <c r="Q209" t="s">
        <v>270</v>
      </c>
      <c r="R209">
        <v>0</v>
      </c>
      <c r="S209">
        <v>60</v>
      </c>
      <c r="T209">
        <v>826891</v>
      </c>
    </row>
    <row r="210" spans="1:20" x14ac:dyDescent="0.25">
      <c r="A210">
        <v>2</v>
      </c>
      <c r="B210" t="s">
        <v>142</v>
      </c>
      <c r="C210">
        <v>16</v>
      </c>
      <c r="D210" t="s">
        <v>57</v>
      </c>
      <c r="E210" t="s">
        <v>161</v>
      </c>
      <c r="F210" t="s">
        <v>160</v>
      </c>
      <c r="G210">
        <v>1029957</v>
      </c>
      <c r="H210" t="s">
        <v>60</v>
      </c>
      <c r="I210" t="s">
        <v>145</v>
      </c>
      <c r="K210" s="138">
        <v>43186</v>
      </c>
      <c r="L210" s="138">
        <v>42398</v>
      </c>
      <c r="M210" s="138">
        <v>45320</v>
      </c>
      <c r="N210" s="138">
        <v>43313</v>
      </c>
      <c r="O210">
        <v>1</v>
      </c>
      <c r="Q210" t="s">
        <v>270</v>
      </c>
      <c r="R210">
        <v>0</v>
      </c>
      <c r="S210">
        <v>60</v>
      </c>
      <c r="T210">
        <v>217319</v>
      </c>
    </row>
    <row r="211" spans="1:20" x14ac:dyDescent="0.25">
      <c r="A211">
        <v>2</v>
      </c>
      <c r="B211" t="s">
        <v>142</v>
      </c>
      <c r="C211">
        <v>28</v>
      </c>
      <c r="D211" t="s">
        <v>57</v>
      </c>
      <c r="E211" t="s">
        <v>210</v>
      </c>
      <c r="F211" t="s">
        <v>211</v>
      </c>
      <c r="G211">
        <v>42241</v>
      </c>
      <c r="H211" t="s">
        <v>60</v>
      </c>
      <c r="I211" t="s">
        <v>145</v>
      </c>
      <c r="K211" s="138">
        <v>43188</v>
      </c>
      <c r="L211" s="138">
        <v>42398</v>
      </c>
      <c r="M211" s="138">
        <v>45320</v>
      </c>
      <c r="N211" s="138">
        <v>43313</v>
      </c>
      <c r="O211">
        <v>1</v>
      </c>
      <c r="Q211" t="s">
        <v>270</v>
      </c>
      <c r="R211">
        <v>0</v>
      </c>
      <c r="S211">
        <v>60</v>
      </c>
      <c r="T211">
        <v>46900</v>
      </c>
    </row>
    <row r="212" spans="1:20" x14ac:dyDescent="0.25">
      <c r="A212">
        <v>2</v>
      </c>
      <c r="B212" t="s">
        <v>142</v>
      </c>
      <c r="C212">
        <v>28</v>
      </c>
      <c r="D212" t="s">
        <v>57</v>
      </c>
      <c r="E212" t="s">
        <v>210</v>
      </c>
      <c r="F212" t="s">
        <v>211</v>
      </c>
      <c r="G212">
        <v>42241</v>
      </c>
      <c r="H212" t="s">
        <v>60</v>
      </c>
      <c r="I212" t="s">
        <v>145</v>
      </c>
      <c r="K212" s="138">
        <v>43188</v>
      </c>
      <c r="L212" s="138">
        <v>42398</v>
      </c>
      <c r="M212" s="138">
        <v>45320</v>
      </c>
      <c r="N212" s="138">
        <v>43313</v>
      </c>
      <c r="O212">
        <v>1</v>
      </c>
      <c r="Q212" t="s">
        <v>270</v>
      </c>
      <c r="R212">
        <v>0</v>
      </c>
      <c r="S212">
        <v>60</v>
      </c>
      <c r="T212">
        <v>46900</v>
      </c>
    </row>
    <row r="213" spans="1:20" x14ac:dyDescent="0.25">
      <c r="A213">
        <v>2</v>
      </c>
      <c r="B213" t="s">
        <v>142</v>
      </c>
      <c r="C213">
        <v>28</v>
      </c>
      <c r="D213" t="s">
        <v>57</v>
      </c>
      <c r="E213" t="s">
        <v>210</v>
      </c>
      <c r="F213" t="s">
        <v>211</v>
      </c>
      <c r="G213">
        <v>42241</v>
      </c>
      <c r="H213" t="s">
        <v>60</v>
      </c>
      <c r="I213" t="s">
        <v>145</v>
      </c>
      <c r="K213" s="138">
        <v>43188</v>
      </c>
      <c r="L213" s="138">
        <v>42398</v>
      </c>
      <c r="M213" s="138">
        <v>45320</v>
      </c>
      <c r="N213" s="138">
        <v>43313</v>
      </c>
      <c r="O213">
        <v>1</v>
      </c>
      <c r="Q213" t="s">
        <v>270</v>
      </c>
      <c r="R213">
        <v>0</v>
      </c>
      <c r="S213">
        <v>60</v>
      </c>
      <c r="T213">
        <v>46900</v>
      </c>
    </row>
    <row r="214" spans="1:20" x14ac:dyDescent="0.25">
      <c r="A214">
        <v>2</v>
      </c>
      <c r="B214" t="s">
        <v>142</v>
      </c>
      <c r="C214">
        <v>28</v>
      </c>
      <c r="D214" t="s">
        <v>57</v>
      </c>
      <c r="E214" t="s">
        <v>210</v>
      </c>
      <c r="F214" t="s">
        <v>211</v>
      </c>
      <c r="G214">
        <v>42241</v>
      </c>
      <c r="H214" t="s">
        <v>60</v>
      </c>
      <c r="I214" t="s">
        <v>145</v>
      </c>
      <c r="K214" s="138">
        <v>43188</v>
      </c>
      <c r="L214" s="138">
        <v>42398</v>
      </c>
      <c r="M214" s="138">
        <v>45320</v>
      </c>
      <c r="N214" s="138">
        <v>43313</v>
      </c>
      <c r="O214">
        <v>1</v>
      </c>
      <c r="Q214" t="s">
        <v>270</v>
      </c>
      <c r="R214">
        <v>0</v>
      </c>
      <c r="S214">
        <v>60</v>
      </c>
      <c r="T214">
        <v>46900</v>
      </c>
    </row>
    <row r="215" spans="1:20" x14ac:dyDescent="0.25">
      <c r="A215">
        <v>2</v>
      </c>
      <c r="B215" t="s">
        <v>142</v>
      </c>
      <c r="C215">
        <v>28</v>
      </c>
      <c r="D215" t="s">
        <v>57</v>
      </c>
      <c r="E215" t="s">
        <v>210</v>
      </c>
      <c r="F215" t="s">
        <v>211</v>
      </c>
      <c r="G215">
        <v>42241</v>
      </c>
      <c r="H215" t="s">
        <v>60</v>
      </c>
      <c r="I215" t="s">
        <v>145</v>
      </c>
      <c r="K215" s="138">
        <v>43188</v>
      </c>
      <c r="L215" s="138">
        <v>42398</v>
      </c>
      <c r="M215" s="138">
        <v>45320</v>
      </c>
      <c r="N215" s="138">
        <v>43313</v>
      </c>
      <c r="O215">
        <v>1</v>
      </c>
      <c r="Q215" t="s">
        <v>270</v>
      </c>
      <c r="R215">
        <v>0</v>
      </c>
      <c r="S215">
        <v>60</v>
      </c>
      <c r="T215">
        <v>46900</v>
      </c>
    </row>
    <row r="216" spans="1:20" x14ac:dyDescent="0.25">
      <c r="A216">
        <v>2</v>
      </c>
      <c r="B216" t="s">
        <v>142</v>
      </c>
      <c r="C216">
        <v>28</v>
      </c>
      <c r="D216" t="s">
        <v>57</v>
      </c>
      <c r="E216" t="s">
        <v>210</v>
      </c>
      <c r="F216" t="s">
        <v>211</v>
      </c>
      <c r="G216">
        <v>42241</v>
      </c>
      <c r="H216" t="s">
        <v>60</v>
      </c>
      <c r="I216" t="s">
        <v>145</v>
      </c>
      <c r="K216" s="138">
        <v>43188</v>
      </c>
      <c r="L216" s="138">
        <v>42398</v>
      </c>
      <c r="M216" s="138">
        <v>45320</v>
      </c>
      <c r="N216" s="138">
        <v>43313</v>
      </c>
      <c r="O216">
        <v>1</v>
      </c>
      <c r="Q216" t="s">
        <v>270</v>
      </c>
      <c r="R216">
        <v>0</v>
      </c>
      <c r="S216">
        <v>60</v>
      </c>
      <c r="T216">
        <v>46900</v>
      </c>
    </row>
    <row r="217" spans="1:20" x14ac:dyDescent="0.25">
      <c r="A217">
        <v>2</v>
      </c>
      <c r="B217" t="s">
        <v>142</v>
      </c>
      <c r="C217">
        <v>28</v>
      </c>
      <c r="D217" t="s">
        <v>57</v>
      </c>
      <c r="E217" t="s">
        <v>210</v>
      </c>
      <c r="F217" t="s">
        <v>211</v>
      </c>
      <c r="G217">
        <v>42241</v>
      </c>
      <c r="H217" t="s">
        <v>60</v>
      </c>
      <c r="I217" t="s">
        <v>145</v>
      </c>
      <c r="K217" s="138">
        <v>43188</v>
      </c>
      <c r="L217" s="138">
        <v>42398</v>
      </c>
      <c r="M217" s="138">
        <v>45320</v>
      </c>
      <c r="N217" s="138">
        <v>43313</v>
      </c>
      <c r="O217">
        <v>1</v>
      </c>
      <c r="Q217" t="s">
        <v>270</v>
      </c>
      <c r="R217">
        <v>0</v>
      </c>
      <c r="S217">
        <v>60</v>
      </c>
      <c r="T217">
        <v>46900</v>
      </c>
    </row>
    <row r="218" spans="1:20" x14ac:dyDescent="0.25">
      <c r="A218">
        <v>2</v>
      </c>
      <c r="B218" t="s">
        <v>142</v>
      </c>
      <c r="C218">
        <v>28</v>
      </c>
      <c r="D218" t="s">
        <v>57</v>
      </c>
      <c r="E218" t="s">
        <v>212</v>
      </c>
      <c r="F218" t="s">
        <v>211</v>
      </c>
      <c r="G218">
        <v>42241</v>
      </c>
      <c r="H218" t="s">
        <v>60</v>
      </c>
      <c r="I218" t="s">
        <v>145</v>
      </c>
      <c r="K218" s="138">
        <v>43188</v>
      </c>
      <c r="L218" s="138">
        <v>42398</v>
      </c>
      <c r="M218" s="138">
        <v>45320</v>
      </c>
      <c r="N218" s="138">
        <v>43313</v>
      </c>
      <c r="O218">
        <v>1</v>
      </c>
      <c r="Q218" t="s">
        <v>270</v>
      </c>
      <c r="R218">
        <v>0</v>
      </c>
      <c r="S218">
        <v>60</v>
      </c>
      <c r="T218">
        <v>69900</v>
      </c>
    </row>
    <row r="219" spans="1:20" x14ac:dyDescent="0.25">
      <c r="A219">
        <v>2</v>
      </c>
      <c r="B219" t="s">
        <v>142</v>
      </c>
      <c r="C219">
        <v>28</v>
      </c>
      <c r="D219" t="s">
        <v>57</v>
      </c>
      <c r="E219" t="s">
        <v>212</v>
      </c>
      <c r="F219" t="s">
        <v>211</v>
      </c>
      <c r="G219">
        <v>42241</v>
      </c>
      <c r="H219" t="s">
        <v>60</v>
      </c>
      <c r="I219" t="s">
        <v>145</v>
      </c>
      <c r="K219" s="138">
        <v>43188</v>
      </c>
      <c r="L219" s="138">
        <v>42398</v>
      </c>
      <c r="M219" s="138">
        <v>45320</v>
      </c>
      <c r="N219" s="138">
        <v>43313</v>
      </c>
      <c r="O219">
        <v>1</v>
      </c>
      <c r="Q219" t="s">
        <v>270</v>
      </c>
      <c r="R219">
        <v>0</v>
      </c>
      <c r="S219">
        <v>60</v>
      </c>
      <c r="T219">
        <v>69900</v>
      </c>
    </row>
    <row r="220" spans="1:20" x14ac:dyDescent="0.25">
      <c r="A220">
        <v>2</v>
      </c>
      <c r="B220" t="s">
        <v>142</v>
      </c>
      <c r="C220">
        <v>28</v>
      </c>
      <c r="D220" t="s">
        <v>57</v>
      </c>
      <c r="E220" t="s">
        <v>212</v>
      </c>
      <c r="F220" t="s">
        <v>211</v>
      </c>
      <c r="G220">
        <v>42241</v>
      </c>
      <c r="H220" t="s">
        <v>60</v>
      </c>
      <c r="I220" t="s">
        <v>145</v>
      </c>
      <c r="K220" s="138">
        <v>43188</v>
      </c>
      <c r="L220" s="138">
        <v>42398</v>
      </c>
      <c r="M220" s="138">
        <v>45320</v>
      </c>
      <c r="N220" s="138">
        <v>43313</v>
      </c>
      <c r="O220">
        <v>1</v>
      </c>
      <c r="Q220" t="s">
        <v>270</v>
      </c>
      <c r="R220">
        <v>0</v>
      </c>
      <c r="S220">
        <v>60</v>
      </c>
      <c r="T220">
        <v>69900</v>
      </c>
    </row>
    <row r="221" spans="1:20" x14ac:dyDescent="0.25">
      <c r="A221">
        <v>2</v>
      </c>
      <c r="B221" t="s">
        <v>142</v>
      </c>
      <c r="C221">
        <v>32</v>
      </c>
      <c r="D221" t="s">
        <v>57</v>
      </c>
      <c r="E221" t="s">
        <v>213</v>
      </c>
      <c r="F221" t="s">
        <v>105</v>
      </c>
      <c r="G221">
        <v>122828</v>
      </c>
      <c r="H221" t="s">
        <v>60</v>
      </c>
      <c r="I221" t="s">
        <v>145</v>
      </c>
      <c r="K221" s="138">
        <v>43231</v>
      </c>
      <c r="L221" s="138">
        <v>42398</v>
      </c>
      <c r="M221" s="138">
        <v>45320</v>
      </c>
      <c r="N221" s="138">
        <v>43313</v>
      </c>
      <c r="O221">
        <v>1</v>
      </c>
      <c r="Q221" t="s">
        <v>270</v>
      </c>
      <c r="R221">
        <v>0</v>
      </c>
      <c r="S221">
        <v>60</v>
      </c>
      <c r="T221">
        <v>604200</v>
      </c>
    </row>
    <row r="222" spans="1:20" x14ac:dyDescent="0.25">
      <c r="A222">
        <v>2</v>
      </c>
      <c r="B222" t="s">
        <v>142</v>
      </c>
      <c r="C222">
        <v>27</v>
      </c>
      <c r="D222" t="s">
        <v>57</v>
      </c>
      <c r="E222" t="s">
        <v>214</v>
      </c>
      <c r="F222" t="s">
        <v>215</v>
      </c>
      <c r="G222">
        <v>13480</v>
      </c>
      <c r="H222" t="s">
        <v>60</v>
      </c>
      <c r="I222" t="s">
        <v>216</v>
      </c>
      <c r="K222" s="138">
        <v>43236</v>
      </c>
      <c r="L222" s="138">
        <v>42398</v>
      </c>
      <c r="M222" s="138">
        <v>45320</v>
      </c>
      <c r="N222" s="138">
        <v>43313</v>
      </c>
      <c r="O222">
        <v>1</v>
      </c>
      <c r="Q222" t="s">
        <v>270</v>
      </c>
      <c r="R222">
        <v>0</v>
      </c>
      <c r="S222">
        <v>60</v>
      </c>
      <c r="T222">
        <v>12313</v>
      </c>
    </row>
    <row r="223" spans="1:20" x14ac:dyDescent="0.25">
      <c r="A223">
        <v>2</v>
      </c>
      <c r="B223" t="s">
        <v>142</v>
      </c>
      <c r="C223">
        <v>27</v>
      </c>
      <c r="D223" t="s">
        <v>57</v>
      </c>
      <c r="E223" t="s">
        <v>214</v>
      </c>
      <c r="F223" t="s">
        <v>215</v>
      </c>
      <c r="G223">
        <v>13480</v>
      </c>
      <c r="H223" t="s">
        <v>60</v>
      </c>
      <c r="I223" t="s">
        <v>216</v>
      </c>
      <c r="K223" s="138">
        <v>43236</v>
      </c>
      <c r="L223" s="138">
        <v>42398</v>
      </c>
      <c r="M223" s="138">
        <v>45320</v>
      </c>
      <c r="N223" s="138">
        <v>43313</v>
      </c>
      <c r="O223">
        <v>1</v>
      </c>
      <c r="Q223" t="s">
        <v>270</v>
      </c>
      <c r="R223">
        <v>0</v>
      </c>
      <c r="S223">
        <v>60</v>
      </c>
      <c r="T223">
        <v>12313</v>
      </c>
    </row>
    <row r="224" spans="1:20" x14ac:dyDescent="0.25">
      <c r="A224">
        <v>2</v>
      </c>
      <c r="B224" t="s">
        <v>142</v>
      </c>
      <c r="C224">
        <v>27</v>
      </c>
      <c r="D224" t="s">
        <v>57</v>
      </c>
      <c r="E224" t="s">
        <v>214</v>
      </c>
      <c r="F224" t="s">
        <v>215</v>
      </c>
      <c r="G224">
        <v>13480</v>
      </c>
      <c r="H224" t="s">
        <v>60</v>
      </c>
      <c r="I224" t="s">
        <v>216</v>
      </c>
      <c r="K224" s="138">
        <v>43236</v>
      </c>
      <c r="L224" s="138">
        <v>42398</v>
      </c>
      <c r="M224" s="138">
        <v>45320</v>
      </c>
      <c r="N224" s="138">
        <v>43313</v>
      </c>
      <c r="O224">
        <v>1</v>
      </c>
      <c r="Q224" t="s">
        <v>270</v>
      </c>
      <c r="R224">
        <v>0</v>
      </c>
      <c r="S224">
        <v>60</v>
      </c>
      <c r="T224">
        <v>12313</v>
      </c>
    </row>
    <row r="225" spans="1:20" x14ac:dyDescent="0.25">
      <c r="A225">
        <v>2</v>
      </c>
      <c r="B225" t="s">
        <v>142</v>
      </c>
      <c r="C225">
        <v>27</v>
      </c>
      <c r="D225" t="s">
        <v>57</v>
      </c>
      <c r="E225" t="s">
        <v>214</v>
      </c>
      <c r="F225" t="s">
        <v>215</v>
      </c>
      <c r="G225">
        <v>13480</v>
      </c>
      <c r="H225" t="s">
        <v>60</v>
      </c>
      <c r="I225" t="s">
        <v>216</v>
      </c>
      <c r="K225" s="138">
        <v>43236</v>
      </c>
      <c r="L225" s="138">
        <v>42398</v>
      </c>
      <c r="M225" s="138">
        <v>45320</v>
      </c>
      <c r="N225" s="138">
        <v>43313</v>
      </c>
      <c r="O225">
        <v>1</v>
      </c>
      <c r="Q225" t="s">
        <v>270</v>
      </c>
      <c r="R225">
        <v>0</v>
      </c>
      <c r="S225">
        <v>60</v>
      </c>
      <c r="T225">
        <v>12313</v>
      </c>
    </row>
    <row r="226" spans="1:20" x14ac:dyDescent="0.25">
      <c r="A226">
        <v>2</v>
      </c>
      <c r="B226" t="s">
        <v>142</v>
      </c>
      <c r="C226">
        <v>27</v>
      </c>
      <c r="D226" t="s">
        <v>57</v>
      </c>
      <c r="E226" t="s">
        <v>214</v>
      </c>
      <c r="F226" t="s">
        <v>215</v>
      </c>
      <c r="G226">
        <v>13480</v>
      </c>
      <c r="H226" t="s">
        <v>60</v>
      </c>
      <c r="I226" t="s">
        <v>216</v>
      </c>
      <c r="K226" s="138">
        <v>43236</v>
      </c>
      <c r="L226" s="138">
        <v>42398</v>
      </c>
      <c r="M226" s="138">
        <v>45320</v>
      </c>
      <c r="N226" s="138">
        <v>43313</v>
      </c>
      <c r="O226">
        <v>1</v>
      </c>
      <c r="Q226" t="s">
        <v>270</v>
      </c>
      <c r="R226">
        <v>0</v>
      </c>
      <c r="S226">
        <v>60</v>
      </c>
      <c r="T226">
        <v>12313</v>
      </c>
    </row>
    <row r="227" spans="1:20" x14ac:dyDescent="0.25">
      <c r="A227">
        <v>2</v>
      </c>
      <c r="B227" t="s">
        <v>142</v>
      </c>
      <c r="C227">
        <v>27</v>
      </c>
      <c r="D227" t="s">
        <v>57</v>
      </c>
      <c r="E227" t="s">
        <v>214</v>
      </c>
      <c r="F227" t="s">
        <v>215</v>
      </c>
      <c r="G227">
        <v>13480</v>
      </c>
      <c r="H227" t="s">
        <v>60</v>
      </c>
      <c r="I227" t="s">
        <v>216</v>
      </c>
      <c r="K227" s="138">
        <v>43236</v>
      </c>
      <c r="L227" s="138">
        <v>42398</v>
      </c>
      <c r="M227" s="138">
        <v>45320</v>
      </c>
      <c r="N227" s="138">
        <v>43313</v>
      </c>
      <c r="O227">
        <v>1</v>
      </c>
      <c r="Q227" t="s">
        <v>270</v>
      </c>
      <c r="R227">
        <v>0</v>
      </c>
      <c r="S227">
        <v>60</v>
      </c>
      <c r="T227">
        <v>12313</v>
      </c>
    </row>
    <row r="228" spans="1:20" x14ac:dyDescent="0.25">
      <c r="A228">
        <v>2</v>
      </c>
      <c r="B228" t="s">
        <v>142</v>
      </c>
      <c r="C228">
        <v>27</v>
      </c>
      <c r="D228" t="s">
        <v>57</v>
      </c>
      <c r="E228" t="s">
        <v>214</v>
      </c>
      <c r="F228" t="s">
        <v>215</v>
      </c>
      <c r="G228">
        <v>13480</v>
      </c>
      <c r="H228" t="s">
        <v>60</v>
      </c>
      <c r="I228" t="s">
        <v>216</v>
      </c>
      <c r="K228" s="138">
        <v>43236</v>
      </c>
      <c r="L228" s="138">
        <v>42398</v>
      </c>
      <c r="M228" s="138">
        <v>45320</v>
      </c>
      <c r="N228" s="138">
        <v>43313</v>
      </c>
      <c r="O228">
        <v>1</v>
      </c>
      <c r="Q228" t="s">
        <v>270</v>
      </c>
      <c r="R228">
        <v>0</v>
      </c>
      <c r="S228">
        <v>60</v>
      </c>
      <c r="T228">
        <v>12313</v>
      </c>
    </row>
    <row r="229" spans="1:20" x14ac:dyDescent="0.25">
      <c r="A229">
        <v>2</v>
      </c>
      <c r="B229" t="s">
        <v>142</v>
      </c>
      <c r="C229">
        <v>27</v>
      </c>
      <c r="D229" t="s">
        <v>57</v>
      </c>
      <c r="E229" t="s">
        <v>214</v>
      </c>
      <c r="F229" t="s">
        <v>215</v>
      </c>
      <c r="G229">
        <v>13480</v>
      </c>
      <c r="H229" t="s">
        <v>60</v>
      </c>
      <c r="I229" t="s">
        <v>216</v>
      </c>
      <c r="K229" s="138">
        <v>43236</v>
      </c>
      <c r="L229" s="138">
        <v>42398</v>
      </c>
      <c r="M229" s="138">
        <v>45320</v>
      </c>
      <c r="N229" s="138">
        <v>43313</v>
      </c>
      <c r="O229">
        <v>1</v>
      </c>
      <c r="Q229" t="s">
        <v>270</v>
      </c>
      <c r="R229">
        <v>0</v>
      </c>
      <c r="S229">
        <v>60</v>
      </c>
      <c r="T229">
        <v>12313</v>
      </c>
    </row>
    <row r="230" spans="1:20" x14ac:dyDescent="0.25">
      <c r="A230">
        <v>2</v>
      </c>
      <c r="B230" t="s">
        <v>142</v>
      </c>
      <c r="C230">
        <v>27</v>
      </c>
      <c r="D230" t="s">
        <v>57</v>
      </c>
      <c r="E230" t="s">
        <v>214</v>
      </c>
      <c r="F230" t="s">
        <v>215</v>
      </c>
      <c r="G230">
        <v>13480</v>
      </c>
      <c r="H230" t="s">
        <v>60</v>
      </c>
      <c r="I230" t="s">
        <v>216</v>
      </c>
      <c r="K230" s="138">
        <v>43236</v>
      </c>
      <c r="L230" s="138">
        <v>42398</v>
      </c>
      <c r="M230" s="138">
        <v>45320</v>
      </c>
      <c r="N230" s="138">
        <v>43313</v>
      </c>
      <c r="O230">
        <v>1</v>
      </c>
      <c r="Q230" t="s">
        <v>270</v>
      </c>
      <c r="R230">
        <v>0</v>
      </c>
      <c r="S230">
        <v>60</v>
      </c>
      <c r="T230">
        <v>12313</v>
      </c>
    </row>
    <row r="231" spans="1:20" x14ac:dyDescent="0.25">
      <c r="A231">
        <v>2</v>
      </c>
      <c r="B231" t="s">
        <v>142</v>
      </c>
      <c r="C231">
        <v>27</v>
      </c>
      <c r="D231" t="s">
        <v>57</v>
      </c>
      <c r="E231" t="s">
        <v>214</v>
      </c>
      <c r="F231" t="s">
        <v>215</v>
      </c>
      <c r="G231">
        <v>13480</v>
      </c>
      <c r="H231" t="s">
        <v>60</v>
      </c>
      <c r="I231" t="s">
        <v>216</v>
      </c>
      <c r="K231" s="138">
        <v>43236</v>
      </c>
      <c r="L231" s="138">
        <v>42398</v>
      </c>
      <c r="M231" s="138">
        <v>45320</v>
      </c>
      <c r="N231" s="138">
        <v>43313</v>
      </c>
      <c r="O231">
        <v>1</v>
      </c>
      <c r="Q231" t="s">
        <v>270</v>
      </c>
      <c r="R231">
        <v>0</v>
      </c>
      <c r="S231">
        <v>60</v>
      </c>
      <c r="T231">
        <v>12313</v>
      </c>
    </row>
    <row r="232" spans="1:20" x14ac:dyDescent="0.25">
      <c r="A232">
        <v>2</v>
      </c>
      <c r="B232" t="s">
        <v>142</v>
      </c>
      <c r="C232">
        <v>27</v>
      </c>
      <c r="D232" t="s">
        <v>57</v>
      </c>
      <c r="E232" t="s">
        <v>214</v>
      </c>
      <c r="F232" t="s">
        <v>215</v>
      </c>
      <c r="G232">
        <v>13480</v>
      </c>
      <c r="H232" t="s">
        <v>60</v>
      </c>
      <c r="I232" t="s">
        <v>216</v>
      </c>
      <c r="K232" s="138">
        <v>43236</v>
      </c>
      <c r="L232" s="138">
        <v>42398</v>
      </c>
      <c r="M232" s="138">
        <v>45320</v>
      </c>
      <c r="N232" s="138">
        <v>43313</v>
      </c>
      <c r="O232">
        <v>1</v>
      </c>
      <c r="Q232" t="s">
        <v>270</v>
      </c>
      <c r="R232">
        <v>0</v>
      </c>
      <c r="S232">
        <v>60</v>
      </c>
      <c r="T232">
        <v>12313</v>
      </c>
    </row>
    <row r="233" spans="1:20" x14ac:dyDescent="0.25">
      <c r="A233">
        <v>2</v>
      </c>
      <c r="B233" t="s">
        <v>142</v>
      </c>
      <c r="C233">
        <v>27</v>
      </c>
      <c r="D233" t="s">
        <v>57</v>
      </c>
      <c r="E233" t="s">
        <v>214</v>
      </c>
      <c r="F233" t="s">
        <v>215</v>
      </c>
      <c r="G233">
        <v>13480</v>
      </c>
      <c r="H233" t="s">
        <v>60</v>
      </c>
      <c r="I233" t="s">
        <v>216</v>
      </c>
      <c r="K233" s="138">
        <v>43236</v>
      </c>
      <c r="L233" s="138">
        <v>42398</v>
      </c>
      <c r="M233" s="138">
        <v>45320</v>
      </c>
      <c r="N233" s="138">
        <v>43313</v>
      </c>
      <c r="O233">
        <v>1</v>
      </c>
      <c r="Q233" t="s">
        <v>270</v>
      </c>
      <c r="R233">
        <v>0</v>
      </c>
      <c r="S233">
        <v>60</v>
      </c>
      <c r="T233">
        <v>12313</v>
      </c>
    </row>
    <row r="234" spans="1:20" x14ac:dyDescent="0.25">
      <c r="A234">
        <v>2</v>
      </c>
      <c r="B234" t="s">
        <v>142</v>
      </c>
      <c r="C234">
        <v>27</v>
      </c>
      <c r="D234" t="s">
        <v>57</v>
      </c>
      <c r="E234" t="s">
        <v>214</v>
      </c>
      <c r="F234" t="s">
        <v>215</v>
      </c>
      <c r="G234">
        <v>13480</v>
      </c>
      <c r="H234" t="s">
        <v>60</v>
      </c>
      <c r="I234" t="s">
        <v>216</v>
      </c>
      <c r="K234" s="138">
        <v>43236</v>
      </c>
      <c r="L234" s="138">
        <v>42398</v>
      </c>
      <c r="M234" s="138">
        <v>45320</v>
      </c>
      <c r="N234" s="138">
        <v>43313</v>
      </c>
      <c r="O234">
        <v>1</v>
      </c>
      <c r="Q234" t="s">
        <v>270</v>
      </c>
      <c r="R234">
        <v>0</v>
      </c>
      <c r="S234">
        <v>60</v>
      </c>
      <c r="T234">
        <v>12313</v>
      </c>
    </row>
    <row r="235" spans="1:20" x14ac:dyDescent="0.25">
      <c r="A235">
        <v>2</v>
      </c>
      <c r="B235" t="s">
        <v>142</v>
      </c>
      <c r="C235">
        <v>27</v>
      </c>
      <c r="D235" t="s">
        <v>57</v>
      </c>
      <c r="E235" t="s">
        <v>214</v>
      </c>
      <c r="F235" t="s">
        <v>215</v>
      </c>
      <c r="G235">
        <v>13480</v>
      </c>
      <c r="H235" t="s">
        <v>60</v>
      </c>
      <c r="I235" t="s">
        <v>216</v>
      </c>
      <c r="K235" s="138">
        <v>43236</v>
      </c>
      <c r="L235" s="138">
        <v>42398</v>
      </c>
      <c r="M235" s="138">
        <v>45320</v>
      </c>
      <c r="N235" s="138">
        <v>43313</v>
      </c>
      <c r="O235">
        <v>1</v>
      </c>
      <c r="Q235" t="s">
        <v>270</v>
      </c>
      <c r="R235">
        <v>0</v>
      </c>
      <c r="S235">
        <v>60</v>
      </c>
      <c r="T235">
        <v>12313</v>
      </c>
    </row>
    <row r="236" spans="1:20" x14ac:dyDescent="0.25">
      <c r="A236">
        <v>2</v>
      </c>
      <c r="B236" t="s">
        <v>142</v>
      </c>
      <c r="C236">
        <v>27</v>
      </c>
      <c r="D236" t="s">
        <v>57</v>
      </c>
      <c r="E236" t="s">
        <v>214</v>
      </c>
      <c r="F236" t="s">
        <v>215</v>
      </c>
      <c r="G236">
        <v>13480</v>
      </c>
      <c r="H236" t="s">
        <v>60</v>
      </c>
      <c r="I236" t="s">
        <v>216</v>
      </c>
      <c r="K236" s="138">
        <v>43236</v>
      </c>
      <c r="L236" s="138">
        <v>42398</v>
      </c>
      <c r="M236" s="138">
        <v>45320</v>
      </c>
      <c r="N236" s="138">
        <v>43313</v>
      </c>
      <c r="O236">
        <v>1</v>
      </c>
      <c r="Q236" t="s">
        <v>270</v>
      </c>
      <c r="R236">
        <v>0</v>
      </c>
      <c r="S236">
        <v>60</v>
      </c>
      <c r="T236">
        <v>12313</v>
      </c>
    </row>
    <row r="237" spans="1:20" x14ac:dyDescent="0.25">
      <c r="A237">
        <v>2</v>
      </c>
      <c r="B237" t="s">
        <v>142</v>
      </c>
      <c r="C237">
        <v>27</v>
      </c>
      <c r="D237" t="s">
        <v>57</v>
      </c>
      <c r="E237" t="s">
        <v>217</v>
      </c>
      <c r="F237" t="s">
        <v>215</v>
      </c>
      <c r="G237">
        <v>13480</v>
      </c>
      <c r="H237" t="s">
        <v>60</v>
      </c>
      <c r="I237" t="s">
        <v>216</v>
      </c>
      <c r="K237" s="138">
        <v>43236</v>
      </c>
      <c r="L237" s="138">
        <v>42398</v>
      </c>
      <c r="M237" s="138">
        <v>45320</v>
      </c>
      <c r="N237" s="138">
        <v>43313</v>
      </c>
      <c r="O237">
        <v>1</v>
      </c>
      <c r="Q237" t="s">
        <v>270</v>
      </c>
      <c r="R237">
        <v>0</v>
      </c>
      <c r="S237">
        <v>60</v>
      </c>
      <c r="T237">
        <v>65404</v>
      </c>
    </row>
    <row r="238" spans="1:20" x14ac:dyDescent="0.25">
      <c r="A238">
        <v>2</v>
      </c>
      <c r="B238" t="s">
        <v>142</v>
      </c>
      <c r="C238">
        <v>27</v>
      </c>
      <c r="D238" t="s">
        <v>57</v>
      </c>
      <c r="E238" t="s">
        <v>217</v>
      </c>
      <c r="F238" t="s">
        <v>215</v>
      </c>
      <c r="G238">
        <v>13480</v>
      </c>
      <c r="H238" t="s">
        <v>60</v>
      </c>
      <c r="I238" t="s">
        <v>216</v>
      </c>
      <c r="K238" s="138">
        <v>43236</v>
      </c>
      <c r="L238" s="138">
        <v>42398</v>
      </c>
      <c r="M238" s="138">
        <v>45320</v>
      </c>
      <c r="N238" s="138">
        <v>43313</v>
      </c>
      <c r="O238">
        <v>1</v>
      </c>
      <c r="Q238" t="s">
        <v>270</v>
      </c>
      <c r="R238">
        <v>0</v>
      </c>
      <c r="S238">
        <v>60</v>
      </c>
      <c r="T238">
        <v>65404</v>
      </c>
    </row>
    <row r="239" spans="1:20" x14ac:dyDescent="0.25">
      <c r="A239">
        <v>2</v>
      </c>
      <c r="B239" t="s">
        <v>142</v>
      </c>
      <c r="C239">
        <v>30</v>
      </c>
      <c r="D239" t="s">
        <v>57</v>
      </c>
      <c r="E239" t="s">
        <v>218</v>
      </c>
      <c r="F239" t="s">
        <v>215</v>
      </c>
      <c r="G239">
        <v>13508</v>
      </c>
      <c r="H239" t="s">
        <v>60</v>
      </c>
      <c r="I239" t="s">
        <v>219</v>
      </c>
      <c r="K239" s="138">
        <v>43242</v>
      </c>
      <c r="L239" s="138">
        <v>42398</v>
      </c>
      <c r="M239" s="138">
        <v>45320</v>
      </c>
      <c r="N239" s="138">
        <v>43313</v>
      </c>
      <c r="O239">
        <v>1</v>
      </c>
      <c r="Q239" t="s">
        <v>270</v>
      </c>
      <c r="R239">
        <v>0</v>
      </c>
      <c r="S239">
        <v>60</v>
      </c>
      <c r="T239">
        <v>104997</v>
      </c>
    </row>
    <row r="240" spans="1:20" x14ac:dyDescent="0.25">
      <c r="A240">
        <v>2</v>
      </c>
      <c r="B240" t="s">
        <v>142</v>
      </c>
      <c r="C240">
        <v>30</v>
      </c>
      <c r="D240" t="s">
        <v>57</v>
      </c>
      <c r="E240" t="s">
        <v>220</v>
      </c>
      <c r="F240" t="s">
        <v>215</v>
      </c>
      <c r="G240">
        <v>13508</v>
      </c>
      <c r="H240" t="s">
        <v>60</v>
      </c>
      <c r="I240" t="s">
        <v>219</v>
      </c>
      <c r="K240" s="138">
        <v>43242</v>
      </c>
      <c r="L240" s="138">
        <v>42398</v>
      </c>
      <c r="M240" s="138">
        <v>45320</v>
      </c>
      <c r="N240" s="138">
        <v>43313</v>
      </c>
      <c r="O240">
        <v>1</v>
      </c>
      <c r="Q240" t="s">
        <v>270</v>
      </c>
      <c r="R240">
        <v>0</v>
      </c>
      <c r="S240">
        <v>60</v>
      </c>
      <c r="T240">
        <v>173549</v>
      </c>
    </row>
    <row r="241" spans="1:20" x14ac:dyDescent="0.25">
      <c r="A241">
        <v>2</v>
      </c>
      <c r="B241" t="s">
        <v>142</v>
      </c>
      <c r="C241">
        <v>15</v>
      </c>
      <c r="D241" t="s">
        <v>57</v>
      </c>
      <c r="E241" t="s">
        <v>221</v>
      </c>
      <c r="F241" t="s">
        <v>222</v>
      </c>
      <c r="G241">
        <v>8</v>
      </c>
      <c r="H241" t="s">
        <v>60</v>
      </c>
      <c r="I241" t="s">
        <v>145</v>
      </c>
      <c r="K241" s="138">
        <v>43249</v>
      </c>
      <c r="L241" s="138">
        <v>42398</v>
      </c>
      <c r="M241" s="138">
        <v>45320</v>
      </c>
      <c r="N241" s="138">
        <v>43313</v>
      </c>
      <c r="O241">
        <v>1</v>
      </c>
      <c r="Q241" t="s">
        <v>270</v>
      </c>
      <c r="R241">
        <v>0</v>
      </c>
      <c r="S241">
        <v>60</v>
      </c>
      <c r="T241">
        <v>122500</v>
      </c>
    </row>
    <row r="242" spans="1:20" x14ac:dyDescent="0.25">
      <c r="A242">
        <v>2</v>
      </c>
      <c r="B242" t="s">
        <v>142</v>
      </c>
      <c r="C242">
        <v>15</v>
      </c>
      <c r="D242" t="s">
        <v>57</v>
      </c>
      <c r="E242" t="s">
        <v>223</v>
      </c>
      <c r="F242" t="s">
        <v>222</v>
      </c>
      <c r="G242">
        <v>8</v>
      </c>
      <c r="H242" t="s">
        <v>60</v>
      </c>
      <c r="I242" t="s">
        <v>145</v>
      </c>
      <c r="K242" s="138">
        <v>43249</v>
      </c>
      <c r="L242" s="138">
        <v>42398</v>
      </c>
      <c r="M242" s="138">
        <v>45320</v>
      </c>
      <c r="N242" s="138">
        <v>43313</v>
      </c>
      <c r="O242">
        <v>1</v>
      </c>
      <c r="Q242" t="s">
        <v>270</v>
      </c>
      <c r="R242">
        <v>0</v>
      </c>
      <c r="S242">
        <v>60</v>
      </c>
      <c r="T242">
        <v>300000</v>
      </c>
    </row>
    <row r="243" spans="1:20" x14ac:dyDescent="0.25">
      <c r="A243">
        <v>2</v>
      </c>
      <c r="B243" t="s">
        <v>142</v>
      </c>
      <c r="C243">
        <v>18</v>
      </c>
      <c r="D243" t="s">
        <v>57</v>
      </c>
      <c r="E243" t="s">
        <v>194</v>
      </c>
      <c r="F243" t="s">
        <v>150</v>
      </c>
      <c r="G243" t="s">
        <v>224</v>
      </c>
      <c r="H243" t="s">
        <v>60</v>
      </c>
      <c r="K243" s="138">
        <v>43260</v>
      </c>
      <c r="L243" s="138">
        <v>42398</v>
      </c>
      <c r="M243" s="138">
        <v>45320</v>
      </c>
      <c r="N243" s="138">
        <v>43313</v>
      </c>
      <c r="O243">
        <v>1</v>
      </c>
      <c r="Q243" t="s">
        <v>270</v>
      </c>
      <c r="R243">
        <v>0</v>
      </c>
      <c r="S243">
        <v>60</v>
      </c>
      <c r="T243">
        <v>210555.18999999997</v>
      </c>
    </row>
    <row r="244" spans="1:20" x14ac:dyDescent="0.25">
      <c r="A244">
        <v>2</v>
      </c>
      <c r="B244" t="s">
        <v>142</v>
      </c>
      <c r="C244">
        <v>18</v>
      </c>
      <c r="D244" t="s">
        <v>57</v>
      </c>
      <c r="E244" t="s">
        <v>194</v>
      </c>
      <c r="F244" t="s">
        <v>150</v>
      </c>
      <c r="G244" t="s">
        <v>224</v>
      </c>
      <c r="H244" t="s">
        <v>60</v>
      </c>
      <c r="K244" s="138">
        <v>43260</v>
      </c>
      <c r="L244" s="138">
        <v>42398</v>
      </c>
      <c r="M244" s="138">
        <v>45320</v>
      </c>
      <c r="N244" s="138">
        <v>43313</v>
      </c>
      <c r="O244">
        <v>1</v>
      </c>
      <c r="Q244" t="s">
        <v>270</v>
      </c>
      <c r="R244">
        <v>0</v>
      </c>
      <c r="S244">
        <v>60</v>
      </c>
      <c r="T244">
        <v>210555.18999999997</v>
      </c>
    </row>
    <row r="245" spans="1:20" x14ac:dyDescent="0.25">
      <c r="A245">
        <v>2</v>
      </c>
      <c r="B245" t="s">
        <v>142</v>
      </c>
      <c r="C245">
        <v>18</v>
      </c>
      <c r="D245" t="s">
        <v>57</v>
      </c>
      <c r="E245" t="s">
        <v>194</v>
      </c>
      <c r="F245" t="s">
        <v>150</v>
      </c>
      <c r="G245" t="s">
        <v>224</v>
      </c>
      <c r="H245" t="s">
        <v>60</v>
      </c>
      <c r="K245" s="138">
        <v>43260</v>
      </c>
      <c r="L245" s="138">
        <v>42398</v>
      </c>
      <c r="M245" s="138">
        <v>45320</v>
      </c>
      <c r="N245" s="138">
        <v>43313</v>
      </c>
      <c r="O245">
        <v>1</v>
      </c>
      <c r="Q245" t="s">
        <v>270</v>
      </c>
      <c r="R245">
        <v>0</v>
      </c>
      <c r="S245">
        <v>60</v>
      </c>
      <c r="T245">
        <v>210555.18999999997</v>
      </c>
    </row>
    <row r="246" spans="1:20" x14ac:dyDescent="0.25">
      <c r="A246">
        <v>2</v>
      </c>
      <c r="B246" t="s">
        <v>142</v>
      </c>
      <c r="C246">
        <v>18</v>
      </c>
      <c r="D246" t="s">
        <v>57</v>
      </c>
      <c r="E246" t="s">
        <v>194</v>
      </c>
      <c r="F246" t="s">
        <v>150</v>
      </c>
      <c r="G246" t="s">
        <v>224</v>
      </c>
      <c r="H246" t="s">
        <v>60</v>
      </c>
      <c r="K246" s="138">
        <v>43260</v>
      </c>
      <c r="L246" s="138">
        <v>42398</v>
      </c>
      <c r="M246" s="138">
        <v>45320</v>
      </c>
      <c r="N246" s="138">
        <v>43313</v>
      </c>
      <c r="O246">
        <v>1</v>
      </c>
      <c r="Q246" t="s">
        <v>270</v>
      </c>
      <c r="R246">
        <v>0</v>
      </c>
      <c r="S246">
        <v>60</v>
      </c>
      <c r="T246">
        <v>210555.18999999997</v>
      </c>
    </row>
    <row r="247" spans="1:20" x14ac:dyDescent="0.25">
      <c r="A247">
        <v>2</v>
      </c>
      <c r="B247" t="s">
        <v>142</v>
      </c>
      <c r="C247">
        <v>18</v>
      </c>
      <c r="D247" t="s">
        <v>57</v>
      </c>
      <c r="E247" t="s">
        <v>194</v>
      </c>
      <c r="F247" t="s">
        <v>150</v>
      </c>
      <c r="G247" t="s">
        <v>224</v>
      </c>
      <c r="H247" t="s">
        <v>60</v>
      </c>
      <c r="K247" s="138">
        <v>43260</v>
      </c>
      <c r="L247" s="138">
        <v>42398</v>
      </c>
      <c r="M247" s="138">
        <v>45320</v>
      </c>
      <c r="N247" s="138">
        <v>43313</v>
      </c>
      <c r="O247">
        <v>1</v>
      </c>
      <c r="Q247" t="s">
        <v>270</v>
      </c>
      <c r="R247">
        <v>0</v>
      </c>
      <c r="S247">
        <v>60</v>
      </c>
      <c r="T247">
        <v>210555.18999999997</v>
      </c>
    </row>
    <row r="248" spans="1:20" x14ac:dyDescent="0.25">
      <c r="A248">
        <v>2</v>
      </c>
      <c r="B248" t="s">
        <v>142</v>
      </c>
      <c r="C248">
        <v>18</v>
      </c>
      <c r="D248" t="s">
        <v>57</v>
      </c>
      <c r="E248" t="s">
        <v>194</v>
      </c>
      <c r="F248" t="s">
        <v>150</v>
      </c>
      <c r="G248" t="s">
        <v>224</v>
      </c>
      <c r="H248" t="s">
        <v>60</v>
      </c>
      <c r="K248" s="138">
        <v>43260</v>
      </c>
      <c r="L248" s="138">
        <v>42398</v>
      </c>
      <c r="M248" s="138">
        <v>45320</v>
      </c>
      <c r="N248" s="138">
        <v>43313</v>
      </c>
      <c r="O248">
        <v>1</v>
      </c>
      <c r="Q248" t="s">
        <v>270</v>
      </c>
      <c r="R248">
        <v>0</v>
      </c>
      <c r="S248">
        <v>60</v>
      </c>
      <c r="T248">
        <v>210555.18999999997</v>
      </c>
    </row>
    <row r="249" spans="1:20" x14ac:dyDescent="0.25">
      <c r="A249">
        <v>2</v>
      </c>
      <c r="B249" t="s">
        <v>142</v>
      </c>
      <c r="C249">
        <v>18</v>
      </c>
      <c r="D249" t="s">
        <v>57</v>
      </c>
      <c r="E249" t="s">
        <v>194</v>
      </c>
      <c r="F249" t="s">
        <v>150</v>
      </c>
      <c r="G249" t="s">
        <v>224</v>
      </c>
      <c r="H249" t="s">
        <v>60</v>
      </c>
      <c r="K249" s="138">
        <v>43260</v>
      </c>
      <c r="L249" s="138">
        <v>42398</v>
      </c>
      <c r="M249" s="138">
        <v>45320</v>
      </c>
      <c r="N249" s="138">
        <v>43313</v>
      </c>
      <c r="O249">
        <v>1</v>
      </c>
      <c r="Q249" t="s">
        <v>270</v>
      </c>
      <c r="R249">
        <v>0</v>
      </c>
      <c r="S249">
        <v>60</v>
      </c>
      <c r="T249">
        <v>210555.18999999997</v>
      </c>
    </row>
    <row r="250" spans="1:20" x14ac:dyDescent="0.25">
      <c r="A250">
        <v>2</v>
      </c>
      <c r="B250" t="s">
        <v>142</v>
      </c>
      <c r="C250">
        <v>18</v>
      </c>
      <c r="D250" t="s">
        <v>57</v>
      </c>
      <c r="E250" t="s">
        <v>194</v>
      </c>
      <c r="F250" t="s">
        <v>150</v>
      </c>
      <c r="G250" t="s">
        <v>224</v>
      </c>
      <c r="H250" t="s">
        <v>60</v>
      </c>
      <c r="K250" s="138">
        <v>43260</v>
      </c>
      <c r="L250" s="138">
        <v>42398</v>
      </c>
      <c r="M250" s="138">
        <v>45320</v>
      </c>
      <c r="N250" s="138">
        <v>43313</v>
      </c>
      <c r="O250">
        <v>1</v>
      </c>
      <c r="Q250" t="s">
        <v>270</v>
      </c>
      <c r="R250">
        <v>0</v>
      </c>
      <c r="S250">
        <v>60</v>
      </c>
      <c r="T250">
        <v>210555.18999999997</v>
      </c>
    </row>
    <row r="251" spans="1:20" x14ac:dyDescent="0.25">
      <c r="A251">
        <v>2</v>
      </c>
      <c r="B251" t="s">
        <v>142</v>
      </c>
      <c r="C251">
        <v>18</v>
      </c>
      <c r="D251" t="s">
        <v>57</v>
      </c>
      <c r="E251" t="s">
        <v>194</v>
      </c>
      <c r="F251" t="s">
        <v>150</v>
      </c>
      <c r="G251" t="s">
        <v>224</v>
      </c>
      <c r="H251" t="s">
        <v>60</v>
      </c>
      <c r="K251" s="138">
        <v>43260</v>
      </c>
      <c r="L251" s="138">
        <v>42398</v>
      </c>
      <c r="M251" s="138">
        <v>45320</v>
      </c>
      <c r="N251" s="138">
        <v>43313</v>
      </c>
      <c r="O251">
        <v>1</v>
      </c>
      <c r="Q251" t="s">
        <v>270</v>
      </c>
      <c r="R251">
        <v>0</v>
      </c>
      <c r="S251">
        <v>60</v>
      </c>
      <c r="T251">
        <v>210555.18999999997</v>
      </c>
    </row>
    <row r="252" spans="1:20" x14ac:dyDescent="0.25">
      <c r="A252">
        <v>2</v>
      </c>
      <c r="B252" t="s">
        <v>142</v>
      </c>
      <c r="C252">
        <v>18</v>
      </c>
      <c r="D252" t="s">
        <v>57</v>
      </c>
      <c r="E252" t="s">
        <v>194</v>
      </c>
      <c r="F252" t="s">
        <v>150</v>
      </c>
      <c r="G252" t="s">
        <v>224</v>
      </c>
      <c r="H252" t="s">
        <v>60</v>
      </c>
      <c r="K252" s="138">
        <v>43260</v>
      </c>
      <c r="L252" s="138">
        <v>42398</v>
      </c>
      <c r="M252" s="138">
        <v>45320</v>
      </c>
      <c r="N252" s="138">
        <v>43313</v>
      </c>
      <c r="O252">
        <v>1</v>
      </c>
      <c r="Q252" t="s">
        <v>270</v>
      </c>
      <c r="R252">
        <v>0</v>
      </c>
      <c r="S252">
        <v>60</v>
      </c>
      <c r="T252">
        <v>210555.18999999997</v>
      </c>
    </row>
    <row r="253" spans="1:20" x14ac:dyDescent="0.25">
      <c r="A253">
        <v>2</v>
      </c>
      <c r="B253" t="s">
        <v>142</v>
      </c>
      <c r="C253">
        <v>18</v>
      </c>
      <c r="D253" t="s">
        <v>57</v>
      </c>
      <c r="E253" t="s">
        <v>194</v>
      </c>
      <c r="F253" t="s">
        <v>150</v>
      </c>
      <c r="G253" t="s">
        <v>224</v>
      </c>
      <c r="H253" t="s">
        <v>60</v>
      </c>
      <c r="K253" s="138">
        <v>43260</v>
      </c>
      <c r="L253" s="138">
        <v>42398</v>
      </c>
      <c r="M253" s="138">
        <v>45320</v>
      </c>
      <c r="N253" s="138">
        <v>43313</v>
      </c>
      <c r="O253">
        <v>1</v>
      </c>
      <c r="Q253" t="s">
        <v>270</v>
      </c>
      <c r="R253">
        <v>0</v>
      </c>
      <c r="S253">
        <v>60</v>
      </c>
      <c r="T253">
        <v>210555.18999999997</v>
      </c>
    </row>
    <row r="254" spans="1:20" x14ac:dyDescent="0.25">
      <c r="A254">
        <v>2</v>
      </c>
      <c r="B254" t="s">
        <v>142</v>
      </c>
      <c r="C254">
        <v>18</v>
      </c>
      <c r="D254" t="s">
        <v>57</v>
      </c>
      <c r="E254" t="s">
        <v>194</v>
      </c>
      <c r="F254" t="s">
        <v>150</v>
      </c>
      <c r="G254" t="s">
        <v>224</v>
      </c>
      <c r="H254" t="s">
        <v>60</v>
      </c>
      <c r="K254" s="138">
        <v>43260</v>
      </c>
      <c r="L254" s="138">
        <v>42398</v>
      </c>
      <c r="M254" s="138">
        <v>45320</v>
      </c>
      <c r="N254" s="138">
        <v>43313</v>
      </c>
      <c r="O254">
        <v>1</v>
      </c>
      <c r="Q254" t="s">
        <v>270</v>
      </c>
      <c r="R254">
        <v>0</v>
      </c>
      <c r="S254">
        <v>60</v>
      </c>
      <c r="T254">
        <v>210555.18999999997</v>
      </c>
    </row>
    <row r="255" spans="1:20" x14ac:dyDescent="0.25">
      <c r="A255">
        <v>2</v>
      </c>
      <c r="B255" t="s">
        <v>142</v>
      </c>
      <c r="C255">
        <v>18</v>
      </c>
      <c r="D255" t="s">
        <v>57</v>
      </c>
      <c r="E255" t="s">
        <v>194</v>
      </c>
      <c r="F255" t="s">
        <v>150</v>
      </c>
      <c r="G255" t="s">
        <v>224</v>
      </c>
      <c r="H255" t="s">
        <v>60</v>
      </c>
      <c r="K255" s="138">
        <v>43260</v>
      </c>
      <c r="L255" s="138">
        <v>42398</v>
      </c>
      <c r="M255" s="138">
        <v>45320</v>
      </c>
      <c r="N255" s="138">
        <v>43313</v>
      </c>
      <c r="O255">
        <v>1</v>
      </c>
      <c r="Q255" t="s">
        <v>270</v>
      </c>
      <c r="R255">
        <v>0</v>
      </c>
      <c r="S255">
        <v>60</v>
      </c>
      <c r="T255">
        <v>210555.18999999997</v>
      </c>
    </row>
    <row r="256" spans="1:20" x14ac:dyDescent="0.25">
      <c r="A256">
        <v>2</v>
      </c>
      <c r="B256" t="s">
        <v>142</v>
      </c>
      <c r="C256">
        <v>18</v>
      </c>
      <c r="D256" t="s">
        <v>57</v>
      </c>
      <c r="E256" t="s">
        <v>194</v>
      </c>
      <c r="F256" t="s">
        <v>150</v>
      </c>
      <c r="G256" t="s">
        <v>224</v>
      </c>
      <c r="H256" t="s">
        <v>60</v>
      </c>
      <c r="K256" s="138">
        <v>43260</v>
      </c>
      <c r="L256" s="138">
        <v>42398</v>
      </c>
      <c r="M256" s="138">
        <v>45320</v>
      </c>
      <c r="N256" s="138">
        <v>43313</v>
      </c>
      <c r="O256">
        <v>1</v>
      </c>
      <c r="Q256" t="s">
        <v>270</v>
      </c>
      <c r="R256">
        <v>0</v>
      </c>
      <c r="S256">
        <v>60</v>
      </c>
      <c r="T256">
        <v>210555.18999999997</v>
      </c>
    </row>
    <row r="257" spans="1:20" x14ac:dyDescent="0.25">
      <c r="A257">
        <v>2</v>
      </c>
      <c r="B257" t="s">
        <v>142</v>
      </c>
      <c r="C257">
        <v>18</v>
      </c>
      <c r="D257" t="s">
        <v>57</v>
      </c>
      <c r="E257" t="s">
        <v>194</v>
      </c>
      <c r="F257" t="s">
        <v>150</v>
      </c>
      <c r="G257" t="s">
        <v>224</v>
      </c>
      <c r="H257" t="s">
        <v>60</v>
      </c>
      <c r="K257" s="138">
        <v>43260</v>
      </c>
      <c r="L257" s="138">
        <v>42398</v>
      </c>
      <c r="M257" s="138">
        <v>45320</v>
      </c>
      <c r="N257" s="138">
        <v>43313</v>
      </c>
      <c r="O257">
        <v>1</v>
      </c>
      <c r="Q257" t="s">
        <v>270</v>
      </c>
      <c r="R257">
        <v>0</v>
      </c>
      <c r="S257">
        <v>60</v>
      </c>
      <c r="T257">
        <v>210555.18999999997</v>
      </c>
    </row>
    <row r="258" spans="1:20" x14ac:dyDescent="0.25">
      <c r="A258">
        <v>2</v>
      </c>
      <c r="B258" t="s">
        <v>142</v>
      </c>
      <c r="C258">
        <v>18</v>
      </c>
      <c r="D258" t="s">
        <v>57</v>
      </c>
      <c r="E258" t="s">
        <v>194</v>
      </c>
      <c r="F258" t="s">
        <v>150</v>
      </c>
      <c r="G258" t="s">
        <v>224</v>
      </c>
      <c r="H258" t="s">
        <v>60</v>
      </c>
      <c r="K258" s="138">
        <v>43260</v>
      </c>
      <c r="L258" s="138">
        <v>42398</v>
      </c>
      <c r="M258" s="138">
        <v>45320</v>
      </c>
      <c r="N258" s="138">
        <v>43313</v>
      </c>
      <c r="O258">
        <v>1</v>
      </c>
      <c r="Q258" t="s">
        <v>270</v>
      </c>
      <c r="R258">
        <v>0</v>
      </c>
      <c r="S258">
        <v>60</v>
      </c>
      <c r="T258">
        <v>210555.18999999997</v>
      </c>
    </row>
    <row r="259" spans="1:20" x14ac:dyDescent="0.25">
      <c r="A259">
        <v>2</v>
      </c>
      <c r="B259" t="s">
        <v>142</v>
      </c>
      <c r="C259">
        <v>18</v>
      </c>
      <c r="D259" t="s">
        <v>57</v>
      </c>
      <c r="E259" t="s">
        <v>194</v>
      </c>
      <c r="F259" t="s">
        <v>150</v>
      </c>
      <c r="G259" t="s">
        <v>224</v>
      </c>
      <c r="H259" t="s">
        <v>60</v>
      </c>
      <c r="K259" s="138">
        <v>43260</v>
      </c>
      <c r="L259" s="138">
        <v>42398</v>
      </c>
      <c r="M259" s="138">
        <v>45320</v>
      </c>
      <c r="N259" s="138">
        <v>43313</v>
      </c>
      <c r="O259">
        <v>1</v>
      </c>
      <c r="Q259" t="s">
        <v>270</v>
      </c>
      <c r="R259">
        <v>0</v>
      </c>
      <c r="S259">
        <v>60</v>
      </c>
      <c r="T259">
        <v>210555.18999999997</v>
      </c>
    </row>
    <row r="260" spans="1:20" x14ac:dyDescent="0.25">
      <c r="A260">
        <v>2</v>
      </c>
      <c r="B260" t="s">
        <v>142</v>
      </c>
      <c r="C260">
        <v>18</v>
      </c>
      <c r="D260" t="s">
        <v>57</v>
      </c>
      <c r="E260" t="s">
        <v>194</v>
      </c>
      <c r="F260" t="s">
        <v>150</v>
      </c>
      <c r="G260" t="s">
        <v>224</v>
      </c>
      <c r="H260" t="s">
        <v>60</v>
      </c>
      <c r="K260" s="138">
        <v>43260</v>
      </c>
      <c r="L260" s="138">
        <v>42398</v>
      </c>
      <c r="M260" s="138">
        <v>45320</v>
      </c>
      <c r="N260" s="138">
        <v>43313</v>
      </c>
      <c r="O260">
        <v>1</v>
      </c>
      <c r="Q260" t="s">
        <v>270</v>
      </c>
      <c r="R260">
        <v>0</v>
      </c>
      <c r="S260">
        <v>60</v>
      </c>
      <c r="T260">
        <v>210555.18999999997</v>
      </c>
    </row>
    <row r="261" spans="1:20" x14ac:dyDescent="0.25">
      <c r="A261">
        <v>2</v>
      </c>
      <c r="B261" t="s">
        <v>142</v>
      </c>
      <c r="C261">
        <v>18</v>
      </c>
      <c r="D261" t="s">
        <v>57</v>
      </c>
      <c r="E261" t="s">
        <v>194</v>
      </c>
      <c r="F261" t="s">
        <v>150</v>
      </c>
      <c r="G261" t="s">
        <v>224</v>
      </c>
      <c r="H261" t="s">
        <v>60</v>
      </c>
      <c r="K261" s="138">
        <v>43260</v>
      </c>
      <c r="L261" s="138">
        <v>42398</v>
      </c>
      <c r="M261" s="138">
        <v>45320</v>
      </c>
      <c r="N261" s="138">
        <v>43313</v>
      </c>
      <c r="O261">
        <v>1</v>
      </c>
      <c r="Q261" t="s">
        <v>270</v>
      </c>
      <c r="R261">
        <v>0</v>
      </c>
      <c r="S261">
        <v>60</v>
      </c>
      <c r="T261">
        <v>210555.18999999997</v>
      </c>
    </row>
    <row r="262" spans="1:20" x14ac:dyDescent="0.25">
      <c r="A262">
        <v>2</v>
      </c>
      <c r="B262" t="s">
        <v>142</v>
      </c>
      <c r="C262">
        <v>18</v>
      </c>
      <c r="D262" t="s">
        <v>57</v>
      </c>
      <c r="E262" t="s">
        <v>194</v>
      </c>
      <c r="F262" t="s">
        <v>150</v>
      </c>
      <c r="G262" t="s">
        <v>224</v>
      </c>
      <c r="H262" t="s">
        <v>60</v>
      </c>
      <c r="K262" s="138">
        <v>43260</v>
      </c>
      <c r="L262" s="138">
        <v>42398</v>
      </c>
      <c r="M262" s="138">
        <v>45320</v>
      </c>
      <c r="N262" s="138">
        <v>43313</v>
      </c>
      <c r="O262">
        <v>1</v>
      </c>
      <c r="Q262" t="s">
        <v>270</v>
      </c>
      <c r="R262">
        <v>0</v>
      </c>
      <c r="S262">
        <v>60</v>
      </c>
      <c r="T262">
        <v>210555.18999999997</v>
      </c>
    </row>
    <row r="263" spans="1:20" x14ac:dyDescent="0.25">
      <c r="A263">
        <v>2</v>
      </c>
      <c r="B263" t="s">
        <v>142</v>
      </c>
      <c r="C263">
        <v>18</v>
      </c>
      <c r="D263" t="s">
        <v>57</v>
      </c>
      <c r="E263" t="s">
        <v>194</v>
      </c>
      <c r="F263" t="s">
        <v>150</v>
      </c>
      <c r="G263" t="s">
        <v>224</v>
      </c>
      <c r="H263" t="s">
        <v>60</v>
      </c>
      <c r="K263" s="138">
        <v>43260</v>
      </c>
      <c r="L263" s="138">
        <v>42398</v>
      </c>
      <c r="M263" s="138">
        <v>45320</v>
      </c>
      <c r="N263" s="138">
        <v>43313</v>
      </c>
      <c r="O263">
        <v>1</v>
      </c>
      <c r="Q263" t="s">
        <v>270</v>
      </c>
      <c r="R263">
        <v>0</v>
      </c>
      <c r="S263">
        <v>60</v>
      </c>
      <c r="T263">
        <v>210555.18999999997</v>
      </c>
    </row>
    <row r="264" spans="1:20" x14ac:dyDescent="0.25">
      <c r="A264">
        <v>2</v>
      </c>
      <c r="B264" t="s">
        <v>142</v>
      </c>
      <c r="C264">
        <v>18</v>
      </c>
      <c r="D264" t="s">
        <v>57</v>
      </c>
      <c r="E264" t="s">
        <v>194</v>
      </c>
      <c r="F264" t="s">
        <v>150</v>
      </c>
      <c r="G264" t="s">
        <v>224</v>
      </c>
      <c r="H264" t="s">
        <v>60</v>
      </c>
      <c r="K264" s="138">
        <v>43260</v>
      </c>
      <c r="L264" s="138">
        <v>42398</v>
      </c>
      <c r="M264" s="138">
        <v>45320</v>
      </c>
      <c r="N264" s="138">
        <v>43313</v>
      </c>
      <c r="O264">
        <v>1</v>
      </c>
      <c r="Q264" t="s">
        <v>270</v>
      </c>
      <c r="R264">
        <v>0</v>
      </c>
      <c r="S264">
        <v>60</v>
      </c>
      <c r="T264">
        <v>210555.18999999997</v>
      </c>
    </row>
    <row r="265" spans="1:20" x14ac:dyDescent="0.25">
      <c r="A265">
        <v>2</v>
      </c>
      <c r="B265" t="s">
        <v>142</v>
      </c>
      <c r="C265">
        <v>18</v>
      </c>
      <c r="D265" t="s">
        <v>57</v>
      </c>
      <c r="E265" t="s">
        <v>194</v>
      </c>
      <c r="F265" t="s">
        <v>150</v>
      </c>
      <c r="G265" t="s">
        <v>224</v>
      </c>
      <c r="H265" t="s">
        <v>60</v>
      </c>
      <c r="K265" s="138">
        <v>43260</v>
      </c>
      <c r="L265" s="138">
        <v>42398</v>
      </c>
      <c r="M265" s="138">
        <v>45320</v>
      </c>
      <c r="N265" s="138">
        <v>43313</v>
      </c>
      <c r="O265">
        <v>1</v>
      </c>
      <c r="Q265" t="s">
        <v>270</v>
      </c>
      <c r="R265">
        <v>0</v>
      </c>
      <c r="S265">
        <v>60</v>
      </c>
      <c r="T265">
        <v>210555.18999999997</v>
      </c>
    </row>
    <row r="266" spans="1:20" x14ac:dyDescent="0.25">
      <c r="A266">
        <v>2</v>
      </c>
      <c r="B266" t="s">
        <v>142</v>
      </c>
      <c r="C266">
        <v>18</v>
      </c>
      <c r="D266" t="s">
        <v>57</v>
      </c>
      <c r="E266" t="s">
        <v>194</v>
      </c>
      <c r="F266" t="s">
        <v>150</v>
      </c>
      <c r="G266" t="s">
        <v>224</v>
      </c>
      <c r="H266" t="s">
        <v>60</v>
      </c>
      <c r="K266" s="138">
        <v>43260</v>
      </c>
      <c r="L266" s="138">
        <v>42398</v>
      </c>
      <c r="M266" s="138">
        <v>45320</v>
      </c>
      <c r="N266" s="138">
        <v>43313</v>
      </c>
      <c r="O266">
        <v>1</v>
      </c>
      <c r="Q266" t="s">
        <v>270</v>
      </c>
      <c r="R266">
        <v>0</v>
      </c>
      <c r="S266">
        <v>60</v>
      </c>
      <c r="T266">
        <v>210555.18999999997</v>
      </c>
    </row>
    <row r="267" spans="1:20" x14ac:dyDescent="0.25">
      <c r="A267">
        <v>2</v>
      </c>
      <c r="B267" t="s">
        <v>142</v>
      </c>
      <c r="C267">
        <v>18</v>
      </c>
      <c r="D267" t="s">
        <v>57</v>
      </c>
      <c r="E267" t="s">
        <v>194</v>
      </c>
      <c r="F267" t="s">
        <v>150</v>
      </c>
      <c r="G267" t="s">
        <v>224</v>
      </c>
      <c r="H267" t="s">
        <v>60</v>
      </c>
      <c r="K267" s="138">
        <v>43260</v>
      </c>
      <c r="L267" s="138">
        <v>42398</v>
      </c>
      <c r="M267" s="138">
        <v>45320</v>
      </c>
      <c r="N267" s="138">
        <v>43313</v>
      </c>
      <c r="O267">
        <v>1</v>
      </c>
      <c r="Q267" t="s">
        <v>270</v>
      </c>
      <c r="R267">
        <v>0</v>
      </c>
      <c r="S267">
        <v>60</v>
      </c>
      <c r="T267">
        <v>210555.18999999997</v>
      </c>
    </row>
    <row r="268" spans="1:20" x14ac:dyDescent="0.25">
      <c r="A268">
        <v>2</v>
      </c>
      <c r="B268" t="s">
        <v>142</v>
      </c>
      <c r="C268">
        <v>18</v>
      </c>
      <c r="D268" t="s">
        <v>57</v>
      </c>
      <c r="E268" t="s">
        <v>194</v>
      </c>
      <c r="F268" t="s">
        <v>150</v>
      </c>
      <c r="G268" t="s">
        <v>224</v>
      </c>
      <c r="H268" t="s">
        <v>60</v>
      </c>
      <c r="K268" s="138">
        <v>43260</v>
      </c>
      <c r="L268" s="138">
        <v>42398</v>
      </c>
      <c r="M268" s="138">
        <v>45320</v>
      </c>
      <c r="N268" s="138">
        <v>43313</v>
      </c>
      <c r="O268">
        <v>1</v>
      </c>
      <c r="Q268" t="s">
        <v>270</v>
      </c>
      <c r="R268">
        <v>0</v>
      </c>
      <c r="S268">
        <v>60</v>
      </c>
      <c r="T268">
        <v>210555.18999999997</v>
      </c>
    </row>
    <row r="269" spans="1:20" x14ac:dyDescent="0.25">
      <c r="A269">
        <v>2</v>
      </c>
      <c r="B269" t="s">
        <v>142</v>
      </c>
      <c r="C269">
        <v>18</v>
      </c>
      <c r="D269" t="s">
        <v>57</v>
      </c>
      <c r="E269" t="s">
        <v>194</v>
      </c>
      <c r="F269" t="s">
        <v>150</v>
      </c>
      <c r="G269" t="s">
        <v>224</v>
      </c>
      <c r="H269" t="s">
        <v>60</v>
      </c>
      <c r="K269" s="138">
        <v>43260</v>
      </c>
      <c r="L269" s="138">
        <v>42398</v>
      </c>
      <c r="M269" s="138">
        <v>45320</v>
      </c>
      <c r="N269" s="138">
        <v>43313</v>
      </c>
      <c r="O269">
        <v>1</v>
      </c>
      <c r="Q269" t="s">
        <v>270</v>
      </c>
      <c r="R269">
        <v>0</v>
      </c>
      <c r="S269">
        <v>60</v>
      </c>
      <c r="T269">
        <v>210555.18999999997</v>
      </c>
    </row>
    <row r="270" spans="1:20" x14ac:dyDescent="0.25">
      <c r="A270">
        <v>2</v>
      </c>
      <c r="B270" t="s">
        <v>142</v>
      </c>
      <c r="C270">
        <v>18</v>
      </c>
      <c r="D270" t="s">
        <v>57</v>
      </c>
      <c r="E270" t="s">
        <v>194</v>
      </c>
      <c r="F270" t="s">
        <v>150</v>
      </c>
      <c r="G270" t="s">
        <v>224</v>
      </c>
      <c r="H270" t="s">
        <v>60</v>
      </c>
      <c r="K270" s="138">
        <v>43260</v>
      </c>
      <c r="L270" s="138">
        <v>42398</v>
      </c>
      <c r="M270" s="138">
        <v>45320</v>
      </c>
      <c r="N270" s="138">
        <v>43313</v>
      </c>
      <c r="O270">
        <v>1</v>
      </c>
      <c r="Q270" t="s">
        <v>270</v>
      </c>
      <c r="R270">
        <v>0</v>
      </c>
      <c r="S270">
        <v>60</v>
      </c>
      <c r="T270">
        <v>210555.18999999997</v>
      </c>
    </row>
    <row r="271" spans="1:20" x14ac:dyDescent="0.25">
      <c r="A271">
        <v>2</v>
      </c>
      <c r="B271" t="s">
        <v>142</v>
      </c>
      <c r="C271">
        <v>18</v>
      </c>
      <c r="D271" t="s">
        <v>57</v>
      </c>
      <c r="E271" t="s">
        <v>194</v>
      </c>
      <c r="F271" t="s">
        <v>150</v>
      </c>
      <c r="G271" t="s">
        <v>224</v>
      </c>
      <c r="H271" t="s">
        <v>60</v>
      </c>
      <c r="K271" s="138">
        <v>43260</v>
      </c>
      <c r="L271" s="138">
        <v>42398</v>
      </c>
      <c r="M271" s="138">
        <v>45320</v>
      </c>
      <c r="N271" s="138">
        <v>43313</v>
      </c>
      <c r="O271">
        <v>1</v>
      </c>
      <c r="Q271" t="s">
        <v>270</v>
      </c>
      <c r="R271">
        <v>0</v>
      </c>
      <c r="S271">
        <v>60</v>
      </c>
      <c r="T271">
        <v>210555.18999999997</v>
      </c>
    </row>
    <row r="272" spans="1:20" x14ac:dyDescent="0.25">
      <c r="A272">
        <v>2</v>
      </c>
      <c r="B272" t="s">
        <v>142</v>
      </c>
      <c r="C272">
        <v>18</v>
      </c>
      <c r="D272" t="s">
        <v>57</v>
      </c>
      <c r="E272" t="s">
        <v>194</v>
      </c>
      <c r="F272" t="s">
        <v>150</v>
      </c>
      <c r="G272" t="s">
        <v>224</v>
      </c>
      <c r="H272" t="s">
        <v>60</v>
      </c>
      <c r="K272" s="138">
        <v>43260</v>
      </c>
      <c r="L272" s="138">
        <v>42398</v>
      </c>
      <c r="M272" s="138">
        <v>45320</v>
      </c>
      <c r="N272" s="138">
        <v>43313</v>
      </c>
      <c r="O272">
        <v>1</v>
      </c>
      <c r="Q272" t="s">
        <v>270</v>
      </c>
      <c r="R272">
        <v>0</v>
      </c>
      <c r="S272">
        <v>60</v>
      </c>
      <c r="T272">
        <v>210555.18999999997</v>
      </c>
    </row>
    <row r="273" spans="1:20" x14ac:dyDescent="0.25">
      <c r="A273">
        <v>2</v>
      </c>
      <c r="B273" t="s">
        <v>142</v>
      </c>
      <c r="C273">
        <v>18</v>
      </c>
      <c r="D273" t="s">
        <v>57</v>
      </c>
      <c r="E273" t="s">
        <v>194</v>
      </c>
      <c r="F273" t="s">
        <v>150</v>
      </c>
      <c r="G273" t="s">
        <v>224</v>
      </c>
      <c r="H273" t="s">
        <v>60</v>
      </c>
      <c r="K273" s="138">
        <v>43260</v>
      </c>
      <c r="L273" s="138">
        <v>42398</v>
      </c>
      <c r="M273" s="138">
        <v>45320</v>
      </c>
      <c r="N273" s="138">
        <v>43313</v>
      </c>
      <c r="O273">
        <v>1</v>
      </c>
      <c r="Q273" t="s">
        <v>270</v>
      </c>
      <c r="R273">
        <v>0</v>
      </c>
      <c r="S273">
        <v>60</v>
      </c>
      <c r="T273">
        <v>210555.18999999997</v>
      </c>
    </row>
    <row r="274" spans="1:20" x14ac:dyDescent="0.25">
      <c r="A274">
        <v>2</v>
      </c>
      <c r="B274" t="s">
        <v>142</v>
      </c>
      <c r="C274">
        <v>18</v>
      </c>
      <c r="D274" t="s">
        <v>57</v>
      </c>
      <c r="E274" t="s">
        <v>194</v>
      </c>
      <c r="F274" t="s">
        <v>150</v>
      </c>
      <c r="G274" t="s">
        <v>224</v>
      </c>
      <c r="H274" t="s">
        <v>60</v>
      </c>
      <c r="K274" s="138">
        <v>43260</v>
      </c>
      <c r="L274" s="138">
        <v>42398</v>
      </c>
      <c r="M274" s="138">
        <v>45320</v>
      </c>
      <c r="N274" s="138">
        <v>43313</v>
      </c>
      <c r="O274">
        <v>1</v>
      </c>
      <c r="Q274" t="s">
        <v>270</v>
      </c>
      <c r="R274">
        <v>0</v>
      </c>
      <c r="S274">
        <v>60</v>
      </c>
      <c r="T274">
        <v>210555.18999999997</v>
      </c>
    </row>
    <row r="275" spans="1:20" x14ac:dyDescent="0.25">
      <c r="A275">
        <v>2</v>
      </c>
      <c r="B275" t="s">
        <v>142</v>
      </c>
      <c r="C275">
        <v>18</v>
      </c>
      <c r="D275" t="s">
        <v>57</v>
      </c>
      <c r="E275" t="s">
        <v>194</v>
      </c>
      <c r="F275" t="s">
        <v>150</v>
      </c>
      <c r="G275" t="s">
        <v>224</v>
      </c>
      <c r="H275" t="s">
        <v>60</v>
      </c>
      <c r="K275" s="138">
        <v>43260</v>
      </c>
      <c r="L275" s="138">
        <v>42398</v>
      </c>
      <c r="M275" s="138">
        <v>45320</v>
      </c>
      <c r="N275" s="138">
        <v>43313</v>
      </c>
      <c r="O275">
        <v>1</v>
      </c>
      <c r="Q275" t="s">
        <v>270</v>
      </c>
      <c r="R275">
        <v>0</v>
      </c>
      <c r="S275">
        <v>60</v>
      </c>
      <c r="T275">
        <v>210555.18999999997</v>
      </c>
    </row>
    <row r="276" spans="1:20" x14ac:dyDescent="0.25">
      <c r="A276">
        <v>2</v>
      </c>
      <c r="B276" t="s">
        <v>142</v>
      </c>
      <c r="C276">
        <v>18</v>
      </c>
      <c r="D276" t="s">
        <v>57</v>
      </c>
      <c r="E276" t="s">
        <v>194</v>
      </c>
      <c r="F276" t="s">
        <v>150</v>
      </c>
      <c r="G276" t="s">
        <v>224</v>
      </c>
      <c r="H276" t="s">
        <v>60</v>
      </c>
      <c r="K276" s="138">
        <v>43260</v>
      </c>
      <c r="L276" s="138">
        <v>42398</v>
      </c>
      <c r="M276" s="138">
        <v>45320</v>
      </c>
      <c r="N276" s="138">
        <v>43313</v>
      </c>
      <c r="O276">
        <v>1</v>
      </c>
      <c r="Q276" t="s">
        <v>270</v>
      </c>
      <c r="R276">
        <v>0</v>
      </c>
      <c r="S276">
        <v>60</v>
      </c>
      <c r="T276">
        <v>210555.18999999997</v>
      </c>
    </row>
    <row r="277" spans="1:20" x14ac:dyDescent="0.25">
      <c r="A277">
        <v>2</v>
      </c>
      <c r="B277" t="s">
        <v>142</v>
      </c>
      <c r="C277">
        <v>18</v>
      </c>
      <c r="D277" t="s">
        <v>57</v>
      </c>
      <c r="E277" t="s">
        <v>194</v>
      </c>
      <c r="F277" t="s">
        <v>150</v>
      </c>
      <c r="G277" t="s">
        <v>224</v>
      </c>
      <c r="H277" t="s">
        <v>60</v>
      </c>
      <c r="K277" s="138">
        <v>43260</v>
      </c>
      <c r="L277" s="138">
        <v>42398</v>
      </c>
      <c r="M277" s="138">
        <v>45320</v>
      </c>
      <c r="N277" s="138">
        <v>43313</v>
      </c>
      <c r="O277">
        <v>1</v>
      </c>
      <c r="Q277" t="s">
        <v>270</v>
      </c>
      <c r="R277">
        <v>0</v>
      </c>
      <c r="S277">
        <v>60</v>
      </c>
      <c r="T277">
        <v>210555.18999999997</v>
      </c>
    </row>
    <row r="278" spans="1:20" x14ac:dyDescent="0.25">
      <c r="A278">
        <v>2</v>
      </c>
      <c r="B278" t="s">
        <v>142</v>
      </c>
      <c r="C278">
        <v>18</v>
      </c>
      <c r="D278" t="s">
        <v>57</v>
      </c>
      <c r="E278" t="s">
        <v>194</v>
      </c>
      <c r="F278" t="s">
        <v>150</v>
      </c>
      <c r="G278" t="s">
        <v>224</v>
      </c>
      <c r="H278" t="s">
        <v>60</v>
      </c>
      <c r="K278" s="138">
        <v>43260</v>
      </c>
      <c r="L278" s="138">
        <v>42398</v>
      </c>
      <c r="M278" s="138">
        <v>45320</v>
      </c>
      <c r="N278" s="138">
        <v>43313</v>
      </c>
      <c r="O278">
        <v>1</v>
      </c>
      <c r="Q278" t="s">
        <v>270</v>
      </c>
      <c r="R278">
        <v>0</v>
      </c>
      <c r="S278">
        <v>60</v>
      </c>
      <c r="T278">
        <v>210555.18999999997</v>
      </c>
    </row>
    <row r="279" spans="1:20" x14ac:dyDescent="0.25">
      <c r="A279">
        <v>2</v>
      </c>
      <c r="B279" t="s">
        <v>142</v>
      </c>
      <c r="C279">
        <v>18</v>
      </c>
      <c r="D279" t="s">
        <v>57</v>
      </c>
      <c r="E279" t="s">
        <v>194</v>
      </c>
      <c r="F279" t="s">
        <v>150</v>
      </c>
      <c r="G279" t="s">
        <v>224</v>
      </c>
      <c r="H279" t="s">
        <v>60</v>
      </c>
      <c r="K279" s="138">
        <v>43260</v>
      </c>
      <c r="L279" s="138">
        <v>42398</v>
      </c>
      <c r="M279" s="138">
        <v>45320</v>
      </c>
      <c r="N279" s="138">
        <v>43313</v>
      </c>
      <c r="O279">
        <v>1</v>
      </c>
      <c r="Q279" t="s">
        <v>270</v>
      </c>
      <c r="R279">
        <v>0</v>
      </c>
      <c r="S279">
        <v>60</v>
      </c>
      <c r="T279">
        <v>210555.18999999997</v>
      </c>
    </row>
    <row r="280" spans="1:20" x14ac:dyDescent="0.25">
      <c r="A280">
        <v>2</v>
      </c>
      <c r="B280" t="s">
        <v>142</v>
      </c>
      <c r="C280">
        <v>18</v>
      </c>
      <c r="D280" t="s">
        <v>57</v>
      </c>
      <c r="E280" t="s">
        <v>194</v>
      </c>
      <c r="F280" t="s">
        <v>150</v>
      </c>
      <c r="G280" t="s">
        <v>224</v>
      </c>
      <c r="H280" t="s">
        <v>60</v>
      </c>
      <c r="K280" s="138">
        <v>43260</v>
      </c>
      <c r="L280" s="138">
        <v>42398</v>
      </c>
      <c r="M280" s="138">
        <v>45320</v>
      </c>
      <c r="N280" s="138">
        <v>43313</v>
      </c>
      <c r="O280">
        <v>1</v>
      </c>
      <c r="Q280" t="s">
        <v>270</v>
      </c>
      <c r="R280">
        <v>0</v>
      </c>
      <c r="S280">
        <v>60</v>
      </c>
      <c r="T280">
        <v>210555.18999999997</v>
      </c>
    </row>
    <row r="281" spans="1:20" x14ac:dyDescent="0.25">
      <c r="A281">
        <v>2</v>
      </c>
      <c r="B281" t="s">
        <v>142</v>
      </c>
      <c r="C281">
        <v>18</v>
      </c>
      <c r="D281" t="s">
        <v>57</v>
      </c>
      <c r="E281" t="s">
        <v>194</v>
      </c>
      <c r="F281" t="s">
        <v>150</v>
      </c>
      <c r="G281" t="s">
        <v>224</v>
      </c>
      <c r="H281" t="s">
        <v>60</v>
      </c>
      <c r="K281" s="138">
        <v>43260</v>
      </c>
      <c r="L281" s="138">
        <v>42398</v>
      </c>
      <c r="M281" s="138">
        <v>45320</v>
      </c>
      <c r="N281" s="138">
        <v>43313</v>
      </c>
      <c r="O281">
        <v>1</v>
      </c>
      <c r="Q281" t="s">
        <v>270</v>
      </c>
      <c r="R281">
        <v>0</v>
      </c>
      <c r="S281">
        <v>60</v>
      </c>
      <c r="T281">
        <v>210555.18999999997</v>
      </c>
    </row>
    <row r="282" spans="1:20" x14ac:dyDescent="0.25">
      <c r="A282">
        <v>2</v>
      </c>
      <c r="B282" t="s">
        <v>142</v>
      </c>
      <c r="C282">
        <v>18</v>
      </c>
      <c r="D282" t="s">
        <v>57</v>
      </c>
      <c r="E282" t="s">
        <v>194</v>
      </c>
      <c r="F282" t="s">
        <v>150</v>
      </c>
      <c r="G282" t="s">
        <v>224</v>
      </c>
      <c r="H282" t="s">
        <v>60</v>
      </c>
      <c r="K282" s="138">
        <v>43260</v>
      </c>
      <c r="L282" s="138">
        <v>42398</v>
      </c>
      <c r="M282" s="138">
        <v>45320</v>
      </c>
      <c r="N282" s="138">
        <v>43313</v>
      </c>
      <c r="O282">
        <v>1</v>
      </c>
      <c r="Q282" t="s">
        <v>270</v>
      </c>
      <c r="R282">
        <v>0</v>
      </c>
      <c r="S282">
        <v>60</v>
      </c>
      <c r="T282">
        <v>210555.18999999997</v>
      </c>
    </row>
    <row r="283" spans="1:20" x14ac:dyDescent="0.25">
      <c r="A283">
        <v>2</v>
      </c>
      <c r="B283" t="s">
        <v>142</v>
      </c>
      <c r="C283">
        <v>18</v>
      </c>
      <c r="D283" t="s">
        <v>57</v>
      </c>
      <c r="E283" t="s">
        <v>194</v>
      </c>
      <c r="F283" t="s">
        <v>150</v>
      </c>
      <c r="G283" t="s">
        <v>224</v>
      </c>
      <c r="H283" t="s">
        <v>60</v>
      </c>
      <c r="K283" s="138">
        <v>43260</v>
      </c>
      <c r="L283" s="138">
        <v>42398</v>
      </c>
      <c r="M283" s="138">
        <v>45320</v>
      </c>
      <c r="N283" s="138">
        <v>43313</v>
      </c>
      <c r="O283">
        <v>1</v>
      </c>
      <c r="Q283" t="s">
        <v>270</v>
      </c>
      <c r="R283">
        <v>0</v>
      </c>
      <c r="S283">
        <v>60</v>
      </c>
      <c r="T283">
        <v>210555.18999999997</v>
      </c>
    </row>
    <row r="284" spans="1:20" x14ac:dyDescent="0.25">
      <c r="A284">
        <v>2</v>
      </c>
      <c r="B284" t="s">
        <v>142</v>
      </c>
      <c r="C284">
        <v>18</v>
      </c>
      <c r="D284" t="s">
        <v>57</v>
      </c>
      <c r="E284" t="s">
        <v>194</v>
      </c>
      <c r="F284" t="s">
        <v>150</v>
      </c>
      <c r="G284" t="s">
        <v>224</v>
      </c>
      <c r="H284" t="s">
        <v>60</v>
      </c>
      <c r="K284" s="138">
        <v>43260</v>
      </c>
      <c r="L284" s="138">
        <v>42398</v>
      </c>
      <c r="M284" s="138">
        <v>45320</v>
      </c>
      <c r="N284" s="138">
        <v>43313</v>
      </c>
      <c r="O284">
        <v>1</v>
      </c>
      <c r="Q284" t="s">
        <v>270</v>
      </c>
      <c r="R284">
        <v>0</v>
      </c>
      <c r="S284">
        <v>60</v>
      </c>
      <c r="T284">
        <v>210555.18999999997</v>
      </c>
    </row>
    <row r="285" spans="1:20" x14ac:dyDescent="0.25">
      <c r="A285">
        <v>2</v>
      </c>
      <c r="B285" t="s">
        <v>142</v>
      </c>
      <c r="C285">
        <v>18</v>
      </c>
      <c r="D285" t="s">
        <v>57</v>
      </c>
      <c r="E285" t="s">
        <v>194</v>
      </c>
      <c r="F285" t="s">
        <v>150</v>
      </c>
      <c r="G285" t="s">
        <v>224</v>
      </c>
      <c r="H285" t="s">
        <v>60</v>
      </c>
      <c r="K285" s="138">
        <v>43260</v>
      </c>
      <c r="L285" s="138">
        <v>42398</v>
      </c>
      <c r="M285" s="138">
        <v>45320</v>
      </c>
      <c r="N285" s="138">
        <v>43313</v>
      </c>
      <c r="O285">
        <v>1</v>
      </c>
      <c r="Q285" t="s">
        <v>270</v>
      </c>
      <c r="R285">
        <v>0</v>
      </c>
      <c r="S285">
        <v>60</v>
      </c>
      <c r="T285">
        <v>210555.18999999997</v>
      </c>
    </row>
    <row r="286" spans="1:20" x14ac:dyDescent="0.25">
      <c r="A286">
        <v>2</v>
      </c>
      <c r="B286" t="s">
        <v>142</v>
      </c>
      <c r="C286">
        <v>18</v>
      </c>
      <c r="D286" t="s">
        <v>57</v>
      </c>
      <c r="E286" t="s">
        <v>194</v>
      </c>
      <c r="F286" t="s">
        <v>150</v>
      </c>
      <c r="G286" t="s">
        <v>224</v>
      </c>
      <c r="H286" t="s">
        <v>60</v>
      </c>
      <c r="K286" s="138">
        <v>43260</v>
      </c>
      <c r="L286" s="138">
        <v>42398</v>
      </c>
      <c r="M286" s="138">
        <v>45320</v>
      </c>
      <c r="N286" s="138">
        <v>43313</v>
      </c>
      <c r="O286">
        <v>1</v>
      </c>
      <c r="Q286" t="s">
        <v>270</v>
      </c>
      <c r="R286">
        <v>0</v>
      </c>
      <c r="S286">
        <v>60</v>
      </c>
      <c r="T286">
        <v>210555.18999999997</v>
      </c>
    </row>
    <row r="287" spans="1:20" x14ac:dyDescent="0.25">
      <c r="A287">
        <v>2</v>
      </c>
      <c r="B287" t="s">
        <v>142</v>
      </c>
      <c r="C287">
        <v>18</v>
      </c>
      <c r="D287" t="s">
        <v>57</v>
      </c>
      <c r="E287" t="s">
        <v>194</v>
      </c>
      <c r="F287" t="s">
        <v>150</v>
      </c>
      <c r="G287" t="s">
        <v>224</v>
      </c>
      <c r="H287" t="s">
        <v>60</v>
      </c>
      <c r="K287" s="138">
        <v>43260</v>
      </c>
      <c r="L287" s="138">
        <v>42398</v>
      </c>
      <c r="M287" s="138">
        <v>45320</v>
      </c>
      <c r="N287" s="138">
        <v>43313</v>
      </c>
      <c r="O287">
        <v>1</v>
      </c>
      <c r="Q287" t="s">
        <v>270</v>
      </c>
      <c r="R287">
        <v>0</v>
      </c>
      <c r="S287">
        <v>60</v>
      </c>
      <c r="T287">
        <v>210555.18999999997</v>
      </c>
    </row>
    <row r="288" spans="1:20" x14ac:dyDescent="0.25">
      <c r="A288">
        <v>2</v>
      </c>
      <c r="B288" t="s">
        <v>142</v>
      </c>
      <c r="C288">
        <v>33</v>
      </c>
      <c r="D288" t="s">
        <v>57</v>
      </c>
      <c r="E288" t="s">
        <v>225</v>
      </c>
      <c r="F288" t="s">
        <v>226</v>
      </c>
      <c r="G288">
        <v>548960</v>
      </c>
      <c r="H288" t="s">
        <v>60</v>
      </c>
      <c r="I288" t="s">
        <v>145</v>
      </c>
      <c r="K288" s="138">
        <v>43260</v>
      </c>
      <c r="L288" s="138">
        <v>42398</v>
      </c>
      <c r="M288" s="138">
        <v>45320</v>
      </c>
      <c r="N288" s="138">
        <v>43313</v>
      </c>
      <c r="O288">
        <v>1</v>
      </c>
      <c r="Q288" t="s">
        <v>270</v>
      </c>
      <c r="R288">
        <v>0</v>
      </c>
      <c r="S288">
        <v>60</v>
      </c>
      <c r="T288">
        <v>179990</v>
      </c>
    </row>
    <row r="289" spans="1:20" x14ac:dyDescent="0.25">
      <c r="A289">
        <v>2</v>
      </c>
      <c r="B289" t="s">
        <v>142</v>
      </c>
      <c r="C289">
        <v>26</v>
      </c>
      <c r="D289" t="s">
        <v>57</v>
      </c>
      <c r="E289" t="s">
        <v>227</v>
      </c>
      <c r="F289" t="s">
        <v>228</v>
      </c>
      <c r="G289">
        <v>2777</v>
      </c>
      <c r="H289" t="s">
        <v>60</v>
      </c>
      <c r="I289" t="s">
        <v>168</v>
      </c>
      <c r="K289" s="138">
        <v>43322</v>
      </c>
      <c r="L289" s="138">
        <v>42398</v>
      </c>
      <c r="M289" s="138">
        <v>45320</v>
      </c>
      <c r="N289" s="138">
        <v>43313</v>
      </c>
      <c r="O289">
        <v>1</v>
      </c>
      <c r="Q289" t="s">
        <v>270</v>
      </c>
      <c r="R289">
        <v>0</v>
      </c>
      <c r="S289">
        <v>60</v>
      </c>
      <c r="T289">
        <v>79500</v>
      </c>
    </row>
    <row r="290" spans="1:20" x14ac:dyDescent="0.25">
      <c r="A290">
        <v>2</v>
      </c>
      <c r="B290" t="s">
        <v>142</v>
      </c>
      <c r="C290">
        <v>26</v>
      </c>
      <c r="D290" t="s">
        <v>57</v>
      </c>
      <c r="E290" t="s">
        <v>227</v>
      </c>
      <c r="F290" t="s">
        <v>228</v>
      </c>
      <c r="G290">
        <v>2777</v>
      </c>
      <c r="H290" t="s">
        <v>60</v>
      </c>
      <c r="I290" t="s">
        <v>168</v>
      </c>
      <c r="K290" s="138">
        <v>43322</v>
      </c>
      <c r="L290" s="138">
        <v>42398</v>
      </c>
      <c r="M290" s="138">
        <v>45320</v>
      </c>
      <c r="N290" s="138">
        <v>43313</v>
      </c>
      <c r="O290">
        <v>1</v>
      </c>
      <c r="Q290" t="s">
        <v>270</v>
      </c>
      <c r="R290">
        <v>0</v>
      </c>
      <c r="S290">
        <v>60</v>
      </c>
      <c r="T290">
        <v>79500</v>
      </c>
    </row>
    <row r="291" spans="1:20" x14ac:dyDescent="0.25">
      <c r="A291">
        <v>2</v>
      </c>
      <c r="B291" t="s">
        <v>142</v>
      </c>
      <c r="C291">
        <v>26</v>
      </c>
      <c r="D291" t="s">
        <v>57</v>
      </c>
      <c r="E291" t="s">
        <v>227</v>
      </c>
      <c r="F291" t="s">
        <v>228</v>
      </c>
      <c r="G291">
        <v>2777</v>
      </c>
      <c r="H291" t="s">
        <v>60</v>
      </c>
      <c r="I291" t="s">
        <v>168</v>
      </c>
      <c r="K291" s="138">
        <v>43322</v>
      </c>
      <c r="L291" s="138">
        <v>42398</v>
      </c>
      <c r="M291" s="138">
        <v>45320</v>
      </c>
      <c r="N291" s="138">
        <v>43313</v>
      </c>
      <c r="O291">
        <v>1</v>
      </c>
      <c r="Q291" t="s">
        <v>270</v>
      </c>
      <c r="R291">
        <v>0</v>
      </c>
      <c r="S291">
        <v>60</v>
      </c>
      <c r="T291">
        <v>79500</v>
      </c>
    </row>
    <row r="292" spans="1:20" x14ac:dyDescent="0.25">
      <c r="A292">
        <v>2</v>
      </c>
      <c r="B292" t="s">
        <v>142</v>
      </c>
      <c r="C292">
        <v>26</v>
      </c>
      <c r="D292" t="s">
        <v>57</v>
      </c>
      <c r="E292" t="s">
        <v>227</v>
      </c>
      <c r="F292" t="s">
        <v>228</v>
      </c>
      <c r="G292">
        <v>2777</v>
      </c>
      <c r="H292" t="s">
        <v>60</v>
      </c>
      <c r="I292" t="s">
        <v>168</v>
      </c>
      <c r="K292" s="138">
        <v>43322</v>
      </c>
      <c r="L292" s="138">
        <v>42398</v>
      </c>
      <c r="M292" s="138">
        <v>45320</v>
      </c>
      <c r="N292" s="138">
        <v>43313</v>
      </c>
      <c r="O292">
        <v>1</v>
      </c>
      <c r="Q292" t="s">
        <v>270</v>
      </c>
      <c r="R292">
        <v>0</v>
      </c>
      <c r="S292">
        <v>60</v>
      </c>
      <c r="T292">
        <v>79500</v>
      </c>
    </row>
    <row r="293" spans="1:20" x14ac:dyDescent="0.25">
      <c r="A293">
        <v>2</v>
      </c>
      <c r="B293" t="s">
        <v>142</v>
      </c>
      <c r="C293">
        <v>26</v>
      </c>
      <c r="D293" t="s">
        <v>57</v>
      </c>
      <c r="E293" t="s">
        <v>227</v>
      </c>
      <c r="F293" t="s">
        <v>228</v>
      </c>
      <c r="G293">
        <v>2777</v>
      </c>
      <c r="H293" t="s">
        <v>60</v>
      </c>
      <c r="I293" t="s">
        <v>168</v>
      </c>
      <c r="K293" s="138">
        <v>43322</v>
      </c>
      <c r="L293" s="138">
        <v>42398</v>
      </c>
      <c r="M293" s="138">
        <v>45320</v>
      </c>
      <c r="N293" s="138">
        <v>43313</v>
      </c>
      <c r="O293">
        <v>1</v>
      </c>
      <c r="Q293" t="s">
        <v>270</v>
      </c>
      <c r="R293">
        <v>0</v>
      </c>
      <c r="S293">
        <v>60</v>
      </c>
      <c r="T293">
        <v>79500</v>
      </c>
    </row>
    <row r="294" spans="1:20" x14ac:dyDescent="0.25">
      <c r="A294">
        <v>2</v>
      </c>
      <c r="B294" t="s">
        <v>142</v>
      </c>
      <c r="C294">
        <v>26</v>
      </c>
      <c r="D294" t="s">
        <v>57</v>
      </c>
      <c r="E294" t="s">
        <v>227</v>
      </c>
      <c r="F294" t="s">
        <v>228</v>
      </c>
      <c r="G294">
        <v>2777</v>
      </c>
      <c r="H294" t="s">
        <v>60</v>
      </c>
      <c r="I294" t="s">
        <v>168</v>
      </c>
      <c r="K294" s="138">
        <v>43322</v>
      </c>
      <c r="L294" s="138">
        <v>42398</v>
      </c>
      <c r="M294" s="138">
        <v>45320</v>
      </c>
      <c r="N294" s="138">
        <v>43313</v>
      </c>
      <c r="O294">
        <v>1</v>
      </c>
      <c r="Q294" t="s">
        <v>270</v>
      </c>
      <c r="R294">
        <v>0</v>
      </c>
      <c r="S294">
        <v>60</v>
      </c>
      <c r="T294">
        <v>79500</v>
      </c>
    </row>
    <row r="295" spans="1:20" x14ac:dyDescent="0.25">
      <c r="A295">
        <v>2</v>
      </c>
      <c r="B295" t="s">
        <v>142</v>
      </c>
      <c r="C295">
        <v>26</v>
      </c>
      <c r="D295" t="s">
        <v>57</v>
      </c>
      <c r="E295" t="s">
        <v>227</v>
      </c>
      <c r="F295" t="s">
        <v>228</v>
      </c>
      <c r="G295">
        <v>2777</v>
      </c>
      <c r="H295" t="s">
        <v>60</v>
      </c>
      <c r="I295" t="s">
        <v>168</v>
      </c>
      <c r="K295" s="138">
        <v>43322</v>
      </c>
      <c r="L295" s="138">
        <v>42398</v>
      </c>
      <c r="M295" s="138">
        <v>45320</v>
      </c>
      <c r="N295" s="138">
        <v>43313</v>
      </c>
      <c r="O295">
        <v>1</v>
      </c>
      <c r="Q295" t="s">
        <v>270</v>
      </c>
      <c r="R295">
        <v>0</v>
      </c>
      <c r="S295">
        <v>60</v>
      </c>
      <c r="T295">
        <v>79500</v>
      </c>
    </row>
    <row r="296" spans="1:20" x14ac:dyDescent="0.25">
      <c r="A296">
        <v>2</v>
      </c>
      <c r="B296" t="s">
        <v>142</v>
      </c>
      <c r="C296">
        <v>26</v>
      </c>
      <c r="D296" t="s">
        <v>57</v>
      </c>
      <c r="E296" t="s">
        <v>227</v>
      </c>
      <c r="F296" t="s">
        <v>228</v>
      </c>
      <c r="G296">
        <v>2777</v>
      </c>
      <c r="H296" t="s">
        <v>60</v>
      </c>
      <c r="I296" t="s">
        <v>168</v>
      </c>
      <c r="K296" s="138">
        <v>43322</v>
      </c>
      <c r="L296" s="138">
        <v>42398</v>
      </c>
      <c r="M296" s="138">
        <v>45320</v>
      </c>
      <c r="N296" s="138">
        <v>43313</v>
      </c>
      <c r="O296">
        <v>1</v>
      </c>
      <c r="Q296" t="s">
        <v>270</v>
      </c>
      <c r="R296">
        <v>0</v>
      </c>
      <c r="S296">
        <v>60</v>
      </c>
      <c r="T296">
        <v>79500</v>
      </c>
    </row>
    <row r="297" spans="1:20" x14ac:dyDescent="0.25">
      <c r="A297">
        <v>2</v>
      </c>
      <c r="B297" t="s">
        <v>142</v>
      </c>
      <c r="C297">
        <v>26</v>
      </c>
      <c r="D297" t="s">
        <v>57</v>
      </c>
      <c r="E297" t="s">
        <v>227</v>
      </c>
      <c r="F297" t="s">
        <v>228</v>
      </c>
      <c r="G297">
        <v>2777</v>
      </c>
      <c r="H297" t="s">
        <v>60</v>
      </c>
      <c r="I297" t="s">
        <v>168</v>
      </c>
      <c r="K297" s="138">
        <v>43322</v>
      </c>
      <c r="L297" s="138">
        <v>42398</v>
      </c>
      <c r="M297" s="138">
        <v>45320</v>
      </c>
      <c r="N297" s="138">
        <v>43313</v>
      </c>
      <c r="O297">
        <v>1</v>
      </c>
      <c r="Q297" t="s">
        <v>270</v>
      </c>
      <c r="R297">
        <v>0</v>
      </c>
      <c r="S297">
        <v>60</v>
      </c>
      <c r="T297">
        <v>79500</v>
      </c>
    </row>
    <row r="298" spans="1:20" x14ac:dyDescent="0.25">
      <c r="A298">
        <v>2</v>
      </c>
      <c r="B298" t="s">
        <v>142</v>
      </c>
      <c r="C298">
        <v>26</v>
      </c>
      <c r="D298" t="s">
        <v>57</v>
      </c>
      <c r="E298" t="s">
        <v>227</v>
      </c>
      <c r="F298" t="s">
        <v>228</v>
      </c>
      <c r="G298">
        <v>2777</v>
      </c>
      <c r="H298" t="s">
        <v>60</v>
      </c>
      <c r="I298" t="s">
        <v>168</v>
      </c>
      <c r="K298" s="138">
        <v>43322</v>
      </c>
      <c r="L298" s="138">
        <v>42398</v>
      </c>
      <c r="M298" s="138">
        <v>45320</v>
      </c>
      <c r="N298" s="138">
        <v>43313</v>
      </c>
      <c r="O298">
        <v>1</v>
      </c>
      <c r="Q298" t="s">
        <v>270</v>
      </c>
      <c r="R298">
        <v>0</v>
      </c>
      <c r="S298">
        <v>60</v>
      </c>
      <c r="T298">
        <v>79500</v>
      </c>
    </row>
    <row r="299" spans="1:20" x14ac:dyDescent="0.25">
      <c r="A299">
        <v>2</v>
      </c>
      <c r="B299" t="s">
        <v>142</v>
      </c>
      <c r="C299">
        <v>26</v>
      </c>
      <c r="D299" t="s">
        <v>57</v>
      </c>
      <c r="E299" t="s">
        <v>227</v>
      </c>
      <c r="F299" t="s">
        <v>228</v>
      </c>
      <c r="G299">
        <v>2777</v>
      </c>
      <c r="H299" t="s">
        <v>60</v>
      </c>
      <c r="I299" t="s">
        <v>168</v>
      </c>
      <c r="K299" s="138">
        <v>43322</v>
      </c>
      <c r="L299" s="138">
        <v>42398</v>
      </c>
      <c r="M299" s="138">
        <v>45320</v>
      </c>
      <c r="N299" s="138">
        <v>43313</v>
      </c>
      <c r="O299">
        <v>1</v>
      </c>
      <c r="Q299" t="s">
        <v>270</v>
      </c>
      <c r="R299">
        <v>0</v>
      </c>
      <c r="S299">
        <v>60</v>
      </c>
      <c r="T299">
        <v>79500</v>
      </c>
    </row>
    <row r="300" spans="1:20" x14ac:dyDescent="0.25">
      <c r="A300">
        <v>2</v>
      </c>
      <c r="B300" t="s">
        <v>142</v>
      </c>
      <c r="C300">
        <v>26</v>
      </c>
      <c r="D300" t="s">
        <v>57</v>
      </c>
      <c r="E300" t="s">
        <v>227</v>
      </c>
      <c r="F300" t="s">
        <v>228</v>
      </c>
      <c r="G300">
        <v>2777</v>
      </c>
      <c r="H300" t="s">
        <v>60</v>
      </c>
      <c r="I300" t="s">
        <v>168</v>
      </c>
      <c r="K300" s="138">
        <v>43322</v>
      </c>
      <c r="L300" s="138">
        <v>42398</v>
      </c>
      <c r="M300" s="138">
        <v>45320</v>
      </c>
      <c r="N300" s="138">
        <v>43313</v>
      </c>
      <c r="O300">
        <v>1</v>
      </c>
      <c r="Q300" t="s">
        <v>270</v>
      </c>
      <c r="R300">
        <v>0</v>
      </c>
      <c r="S300">
        <v>60</v>
      </c>
      <c r="T300">
        <v>79500</v>
      </c>
    </row>
    <row r="301" spans="1:20" x14ac:dyDescent="0.25">
      <c r="A301">
        <v>2</v>
      </c>
      <c r="B301" t="s">
        <v>142</v>
      </c>
      <c r="C301">
        <v>26</v>
      </c>
      <c r="D301" t="s">
        <v>57</v>
      </c>
      <c r="E301" t="s">
        <v>227</v>
      </c>
      <c r="F301" t="s">
        <v>228</v>
      </c>
      <c r="G301">
        <v>2777</v>
      </c>
      <c r="H301" t="s">
        <v>60</v>
      </c>
      <c r="I301" t="s">
        <v>168</v>
      </c>
      <c r="K301" s="138">
        <v>43322</v>
      </c>
      <c r="L301" s="138">
        <v>42398</v>
      </c>
      <c r="M301" s="138">
        <v>45320</v>
      </c>
      <c r="N301" s="138">
        <v>43313</v>
      </c>
      <c r="O301">
        <v>1</v>
      </c>
      <c r="Q301" t="s">
        <v>270</v>
      </c>
      <c r="R301">
        <v>0</v>
      </c>
      <c r="S301">
        <v>60</v>
      </c>
      <c r="T301">
        <v>79500</v>
      </c>
    </row>
    <row r="302" spans="1:20" x14ac:dyDescent="0.25">
      <c r="A302">
        <v>2</v>
      </c>
      <c r="B302" t="s">
        <v>142</v>
      </c>
      <c r="C302">
        <v>108</v>
      </c>
      <c r="D302" t="s">
        <v>57</v>
      </c>
      <c r="E302" t="s">
        <v>229</v>
      </c>
      <c r="F302" t="s">
        <v>230</v>
      </c>
      <c r="G302">
        <v>1457</v>
      </c>
      <c r="H302" t="s">
        <v>60</v>
      </c>
      <c r="K302" s="138">
        <v>43528</v>
      </c>
      <c r="L302" s="138">
        <v>42398</v>
      </c>
      <c r="M302" s="138">
        <v>45320</v>
      </c>
      <c r="N302" s="138">
        <v>43313</v>
      </c>
      <c r="O302">
        <v>1</v>
      </c>
      <c r="Q302" t="s">
        <v>270</v>
      </c>
      <c r="R302">
        <v>0</v>
      </c>
      <c r="S302">
        <v>36</v>
      </c>
      <c r="T302">
        <v>151493</v>
      </c>
    </row>
    <row r="303" spans="1:20" x14ac:dyDescent="0.25">
      <c r="A303">
        <v>2</v>
      </c>
      <c r="B303" t="s">
        <v>142</v>
      </c>
      <c r="C303">
        <v>109</v>
      </c>
      <c r="D303" t="s">
        <v>57</v>
      </c>
      <c r="E303" t="s">
        <v>231</v>
      </c>
      <c r="F303" t="s">
        <v>232</v>
      </c>
      <c r="G303" t="s">
        <v>233</v>
      </c>
      <c r="H303" t="s">
        <v>60</v>
      </c>
      <c r="K303" s="138">
        <v>43760</v>
      </c>
      <c r="L303" s="138">
        <v>42398</v>
      </c>
      <c r="M303" s="138">
        <v>45320</v>
      </c>
      <c r="N303" s="138">
        <v>43313</v>
      </c>
      <c r="O303">
        <v>1</v>
      </c>
      <c r="Q303" t="s">
        <v>270</v>
      </c>
      <c r="R303">
        <v>0</v>
      </c>
      <c r="S303">
        <v>36</v>
      </c>
      <c r="T303">
        <v>390985</v>
      </c>
    </row>
    <row r="304" spans="1:20" x14ac:dyDescent="0.25">
      <c r="A304">
        <v>2</v>
      </c>
      <c r="B304" t="s">
        <v>142</v>
      </c>
      <c r="C304">
        <v>110</v>
      </c>
      <c r="D304" t="s">
        <v>57</v>
      </c>
      <c r="E304" t="s">
        <v>234</v>
      </c>
      <c r="F304" t="s">
        <v>235</v>
      </c>
      <c r="G304">
        <v>1257233</v>
      </c>
      <c r="H304" t="s">
        <v>60</v>
      </c>
      <c r="K304" s="138">
        <v>43747</v>
      </c>
      <c r="L304" s="138">
        <v>42398</v>
      </c>
      <c r="M304" s="138">
        <v>45320</v>
      </c>
      <c r="N304" s="138">
        <v>43313</v>
      </c>
      <c r="O304">
        <v>1</v>
      </c>
      <c r="Q304" t="s">
        <v>270</v>
      </c>
      <c r="R304">
        <v>0</v>
      </c>
      <c r="S304">
        <v>36</v>
      </c>
      <c r="T304">
        <v>573630</v>
      </c>
    </row>
    <row r="305" spans="1:20" x14ac:dyDescent="0.25">
      <c r="A305">
        <v>2</v>
      </c>
      <c r="B305" t="s">
        <v>142</v>
      </c>
      <c r="C305">
        <v>111</v>
      </c>
      <c r="D305" t="s">
        <v>57</v>
      </c>
      <c r="E305" t="s">
        <v>236</v>
      </c>
      <c r="F305" t="s">
        <v>235</v>
      </c>
      <c r="G305">
        <v>1262566</v>
      </c>
      <c r="H305" t="s">
        <v>60</v>
      </c>
      <c r="K305" s="138">
        <v>43768</v>
      </c>
      <c r="L305" s="138">
        <v>42398</v>
      </c>
      <c r="M305" s="138">
        <v>45320</v>
      </c>
      <c r="N305" s="138">
        <v>43313</v>
      </c>
      <c r="O305">
        <v>1</v>
      </c>
      <c r="Q305" t="s">
        <v>270</v>
      </c>
      <c r="R305">
        <v>0</v>
      </c>
      <c r="S305">
        <v>36</v>
      </c>
      <c r="T305">
        <v>69382</v>
      </c>
    </row>
    <row r="306" spans="1:20" x14ac:dyDescent="0.25">
      <c r="A306">
        <v>2</v>
      </c>
      <c r="B306" t="s">
        <v>142</v>
      </c>
      <c r="C306">
        <v>112</v>
      </c>
      <c r="D306" t="s">
        <v>57</v>
      </c>
      <c r="E306" t="s">
        <v>91</v>
      </c>
      <c r="F306" t="s">
        <v>237</v>
      </c>
      <c r="G306">
        <v>11006</v>
      </c>
      <c r="H306" t="s">
        <v>60</v>
      </c>
      <c r="K306" s="138">
        <v>43761</v>
      </c>
      <c r="L306" s="138">
        <v>42398</v>
      </c>
      <c r="M306" s="138">
        <v>45320</v>
      </c>
      <c r="N306" s="138">
        <v>43313</v>
      </c>
      <c r="O306">
        <v>1</v>
      </c>
      <c r="Q306" t="s">
        <v>270</v>
      </c>
      <c r="R306">
        <v>0</v>
      </c>
      <c r="S306">
        <v>36</v>
      </c>
      <c r="T306">
        <v>3630</v>
      </c>
    </row>
    <row r="307" spans="1:20" x14ac:dyDescent="0.25">
      <c r="A307">
        <v>2</v>
      </c>
      <c r="B307" t="s">
        <v>142</v>
      </c>
      <c r="C307">
        <v>112</v>
      </c>
      <c r="D307" t="s">
        <v>57</v>
      </c>
      <c r="E307" t="s">
        <v>238</v>
      </c>
      <c r="F307" t="s">
        <v>237</v>
      </c>
      <c r="G307">
        <v>11006</v>
      </c>
      <c r="H307" t="s">
        <v>60</v>
      </c>
      <c r="K307" s="138">
        <v>43761</v>
      </c>
      <c r="L307" s="138">
        <v>42398</v>
      </c>
      <c r="M307" s="138">
        <v>45320</v>
      </c>
      <c r="N307" s="138">
        <v>43313</v>
      </c>
      <c r="O307">
        <v>1</v>
      </c>
      <c r="Q307" t="s">
        <v>270</v>
      </c>
      <c r="R307">
        <v>0</v>
      </c>
      <c r="S307">
        <v>36</v>
      </c>
      <c r="T307">
        <v>5083</v>
      </c>
    </row>
    <row r="308" spans="1:20" x14ac:dyDescent="0.25">
      <c r="A308">
        <v>2</v>
      </c>
      <c r="B308" t="s">
        <v>56</v>
      </c>
      <c r="C308">
        <v>113</v>
      </c>
      <c r="D308" t="s">
        <v>57</v>
      </c>
      <c r="E308" t="s">
        <v>239</v>
      </c>
      <c r="F308" t="s">
        <v>240</v>
      </c>
      <c r="G308">
        <v>79</v>
      </c>
      <c r="H308" t="s">
        <v>60</v>
      </c>
      <c r="K308" s="138">
        <v>43749</v>
      </c>
      <c r="L308" s="138">
        <v>42398</v>
      </c>
      <c r="M308" s="138">
        <v>45320</v>
      </c>
      <c r="N308" s="138">
        <v>43313</v>
      </c>
      <c r="O308">
        <v>1</v>
      </c>
      <c r="Q308" t="s">
        <v>270</v>
      </c>
      <c r="R308">
        <v>0</v>
      </c>
      <c r="S308">
        <v>36</v>
      </c>
      <c r="T308">
        <v>195000</v>
      </c>
    </row>
    <row r="309" spans="1:20" x14ac:dyDescent="0.25">
      <c r="A309">
        <v>2</v>
      </c>
      <c r="B309" t="s">
        <v>142</v>
      </c>
      <c r="C309">
        <v>114</v>
      </c>
      <c r="D309" t="s">
        <v>57</v>
      </c>
      <c r="E309" t="s">
        <v>241</v>
      </c>
      <c r="F309" t="s">
        <v>242</v>
      </c>
      <c r="G309">
        <v>121</v>
      </c>
      <c r="H309" t="s">
        <v>60</v>
      </c>
      <c r="K309" s="138">
        <v>43592</v>
      </c>
      <c r="L309" s="138">
        <v>42398</v>
      </c>
      <c r="M309" s="138">
        <v>45320</v>
      </c>
      <c r="N309" s="138">
        <v>43313</v>
      </c>
      <c r="O309">
        <v>1</v>
      </c>
      <c r="Q309" t="s">
        <v>270</v>
      </c>
      <c r="R309">
        <v>0</v>
      </c>
      <c r="S309">
        <v>36</v>
      </c>
      <c r="T309">
        <v>78250</v>
      </c>
    </row>
    <row r="310" spans="1:20" x14ac:dyDescent="0.25">
      <c r="A310">
        <v>2</v>
      </c>
      <c r="B310" t="s">
        <v>243</v>
      </c>
      <c r="C310">
        <v>115</v>
      </c>
      <c r="D310" t="s">
        <v>57</v>
      </c>
      <c r="E310" t="s">
        <v>244</v>
      </c>
      <c r="F310" t="s">
        <v>245</v>
      </c>
      <c r="G310">
        <v>9943</v>
      </c>
      <c r="H310" t="s">
        <v>60</v>
      </c>
      <c r="K310" s="138">
        <v>43890</v>
      </c>
      <c r="L310" s="138">
        <v>42398</v>
      </c>
      <c r="M310" s="138">
        <v>45320</v>
      </c>
      <c r="N310" s="138">
        <v>43313</v>
      </c>
      <c r="O310">
        <v>1</v>
      </c>
      <c r="Q310" t="s">
        <v>270</v>
      </c>
      <c r="S310">
        <v>36</v>
      </c>
      <c r="T310">
        <v>21008</v>
      </c>
    </row>
    <row r="311" spans="1:20" x14ac:dyDescent="0.25">
      <c r="A311">
        <v>2</v>
      </c>
      <c r="B311" t="s">
        <v>246</v>
      </c>
      <c r="C311">
        <v>116</v>
      </c>
      <c r="D311" t="s">
        <v>57</v>
      </c>
      <c r="E311" t="s">
        <v>247</v>
      </c>
      <c r="F311" t="s">
        <v>248</v>
      </c>
      <c r="G311">
        <v>9280599</v>
      </c>
      <c r="H311" t="s">
        <v>60</v>
      </c>
      <c r="K311" s="138">
        <v>43928</v>
      </c>
      <c r="L311" s="138">
        <v>42398</v>
      </c>
      <c r="M311" s="138">
        <v>45320</v>
      </c>
      <c r="N311" s="138">
        <v>43313</v>
      </c>
      <c r="O311">
        <v>1</v>
      </c>
      <c r="Q311" t="s">
        <v>270</v>
      </c>
      <c r="S311">
        <v>36</v>
      </c>
      <c r="T311">
        <v>6612</v>
      </c>
    </row>
    <row r="312" spans="1:20" x14ac:dyDescent="0.25">
      <c r="A312">
        <v>2</v>
      </c>
      <c r="B312" t="s">
        <v>243</v>
      </c>
      <c r="C312">
        <v>117</v>
      </c>
      <c r="D312" t="s">
        <v>57</v>
      </c>
      <c r="E312" t="s">
        <v>249</v>
      </c>
      <c r="F312" t="s">
        <v>250</v>
      </c>
      <c r="G312">
        <v>111817</v>
      </c>
      <c r="H312" t="s">
        <v>60</v>
      </c>
      <c r="K312" s="138">
        <v>43955</v>
      </c>
      <c r="L312" s="138">
        <v>42398</v>
      </c>
      <c r="M312" s="138">
        <v>45320</v>
      </c>
      <c r="N312" s="138">
        <v>43313</v>
      </c>
      <c r="O312">
        <v>1</v>
      </c>
      <c r="Q312" t="s">
        <v>270</v>
      </c>
      <c r="S312">
        <v>36</v>
      </c>
      <c r="T312">
        <v>529244</v>
      </c>
    </row>
    <row r="313" spans="1:20" x14ac:dyDescent="0.25">
      <c r="A313">
        <v>2</v>
      </c>
      <c r="B313" t="s">
        <v>243</v>
      </c>
      <c r="C313">
        <v>118</v>
      </c>
      <c r="D313" t="s">
        <v>57</v>
      </c>
      <c r="E313" t="s">
        <v>251</v>
      </c>
      <c r="F313" t="s">
        <v>144</v>
      </c>
      <c r="G313">
        <v>1988560</v>
      </c>
      <c r="H313" t="s">
        <v>60</v>
      </c>
      <c r="K313" s="138">
        <v>44019</v>
      </c>
      <c r="L313" s="138">
        <v>42398</v>
      </c>
      <c r="M313" s="138">
        <v>45320</v>
      </c>
      <c r="N313" s="138">
        <v>43313</v>
      </c>
      <c r="O313">
        <v>1</v>
      </c>
      <c r="Q313" t="s">
        <v>270</v>
      </c>
      <c r="S313">
        <v>36</v>
      </c>
      <c r="T313">
        <v>212086</v>
      </c>
    </row>
    <row r="314" spans="1:20" x14ac:dyDescent="0.25">
      <c r="A314">
        <v>2</v>
      </c>
      <c r="B314" t="s">
        <v>252</v>
      </c>
      <c r="C314">
        <v>121</v>
      </c>
      <c r="D314" t="s">
        <v>57</v>
      </c>
      <c r="E314" t="s">
        <v>253</v>
      </c>
      <c r="F314" t="s">
        <v>254</v>
      </c>
      <c r="G314">
        <v>58652</v>
      </c>
      <c r="H314" t="s">
        <v>60</v>
      </c>
      <c r="K314" s="138">
        <v>44047</v>
      </c>
      <c r="L314" s="138">
        <v>42398</v>
      </c>
      <c r="M314" s="138">
        <v>45320</v>
      </c>
      <c r="N314" s="138">
        <v>43313</v>
      </c>
      <c r="O314">
        <v>1</v>
      </c>
      <c r="Q314" t="s">
        <v>270</v>
      </c>
      <c r="S314">
        <v>36</v>
      </c>
      <c r="T314">
        <v>69000</v>
      </c>
    </row>
    <row r="315" spans="1:20" x14ac:dyDescent="0.25">
      <c r="A315">
        <v>2</v>
      </c>
      <c r="B315" t="s">
        <v>255</v>
      </c>
      <c r="C315">
        <v>122</v>
      </c>
      <c r="D315" t="s">
        <v>57</v>
      </c>
      <c r="E315" t="s">
        <v>256</v>
      </c>
      <c r="F315" t="s">
        <v>257</v>
      </c>
      <c r="G315">
        <v>225</v>
      </c>
      <c r="H315" t="s">
        <v>60</v>
      </c>
      <c r="K315" s="138">
        <v>44081</v>
      </c>
      <c r="L315" s="138">
        <v>42398</v>
      </c>
      <c r="M315" s="138">
        <v>45320</v>
      </c>
      <c r="N315" s="138">
        <v>43313</v>
      </c>
      <c r="O315">
        <v>1</v>
      </c>
      <c r="Q315" t="s">
        <v>270</v>
      </c>
      <c r="S315">
        <v>36</v>
      </c>
      <c r="T315">
        <v>2002200</v>
      </c>
    </row>
    <row r="316" spans="1:20" x14ac:dyDescent="0.25">
      <c r="A316">
        <v>2</v>
      </c>
      <c r="B316" t="s">
        <v>258</v>
      </c>
      <c r="C316">
        <v>123</v>
      </c>
      <c r="D316" t="s">
        <v>57</v>
      </c>
      <c r="E316" t="s">
        <v>259</v>
      </c>
      <c r="F316" t="s">
        <v>260</v>
      </c>
      <c r="G316" t="s">
        <v>261</v>
      </c>
      <c r="H316" t="s">
        <v>60</v>
      </c>
      <c r="K316" s="138">
        <v>44123</v>
      </c>
      <c r="L316" s="138">
        <v>42398</v>
      </c>
      <c r="M316" s="138">
        <v>45320</v>
      </c>
      <c r="N316" s="138">
        <v>43313</v>
      </c>
      <c r="O316">
        <v>1</v>
      </c>
      <c r="Q316" t="s">
        <v>270</v>
      </c>
      <c r="S316">
        <v>36</v>
      </c>
      <c r="T316">
        <v>111600</v>
      </c>
    </row>
    <row r="317" spans="1:20" x14ac:dyDescent="0.25">
      <c r="A317">
        <v>2</v>
      </c>
      <c r="B317" t="s">
        <v>262</v>
      </c>
      <c r="C317">
        <v>124</v>
      </c>
      <c r="D317" t="s">
        <v>57</v>
      </c>
      <c r="E317" t="s">
        <v>263</v>
      </c>
      <c r="F317" t="s">
        <v>264</v>
      </c>
      <c r="G317">
        <v>232</v>
      </c>
      <c r="H317" t="s">
        <v>60</v>
      </c>
      <c r="K317" s="138">
        <v>44139</v>
      </c>
      <c r="L317" s="138">
        <v>42398</v>
      </c>
      <c r="M317" s="138">
        <v>45320</v>
      </c>
      <c r="N317" s="138">
        <v>43313</v>
      </c>
      <c r="O317">
        <v>1</v>
      </c>
      <c r="Q317" t="s">
        <v>270</v>
      </c>
      <c r="S317">
        <v>36</v>
      </c>
      <c r="T317">
        <v>2002200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Rancagua 08-21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agalaz</dc:creator>
  <cp:lastModifiedBy>agalaz</cp:lastModifiedBy>
  <dcterms:created xsi:type="dcterms:W3CDTF">2021-10-10T21:53:33Z</dcterms:created>
  <dcterms:modified xsi:type="dcterms:W3CDTF">2021-10-10T23:09:53Z</dcterms:modified>
</cp:coreProperties>
</file>