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80070\OneDrive - WBG\Desktop\GFDRR Github Code\GFDRR_Grant-Monitoring-master\data\"/>
    </mc:Choice>
  </mc:AlternateContent>
  <xr:revisionPtr revIDLastSave="68" documentId="8_{C6AF56B1-2907-4A5A-81B5-390E12496D48}" xr6:coauthVersionLast="41" xr6:coauthVersionMax="41" xr10:uidLastSave="{C6F01EDC-53FF-4E20-8891-C41083F707A5}"/>
  <bookViews>
    <workbookView xWindow="-108" yWindow="-108" windowWidth="23256" windowHeight="12576" xr2:uid="{77322B51-8C88-488B-A612-EA9579934805}"/>
  </bookViews>
  <sheets>
    <sheet name="Sheet1" sheetId="1" r:id="rId1"/>
  </sheets>
  <definedNames>
    <definedName name="DATA1">Sheet1!$A$2:$A$20</definedName>
    <definedName name="DATA10">Sheet1!$J$2:$J$20</definedName>
    <definedName name="DATA11">Sheet1!$K$2:$K$20</definedName>
    <definedName name="DATA12">Sheet1!$L$2:$L$20</definedName>
    <definedName name="DATA13">Sheet1!$M$2:$M$20</definedName>
    <definedName name="DATA14">Sheet1!$N$2:$N$20</definedName>
    <definedName name="DATA15">Sheet1!$O$2:$O$20</definedName>
    <definedName name="DATA16">Sheet1!$P$2:$P$20</definedName>
    <definedName name="DATA17">Sheet1!$Q$2:$Q$20</definedName>
    <definedName name="DATA18">Sheet1!$R$2:$R$20</definedName>
    <definedName name="DATA19">Sheet1!$S$2:$S$20</definedName>
    <definedName name="DATA2">Sheet1!$B$2:$B$20</definedName>
    <definedName name="DATA20">Sheet1!$T$2:$T$20</definedName>
    <definedName name="DATA21">Sheet1!$U$2:$U$20</definedName>
    <definedName name="DATA22">Sheet1!$V$2:$V$20</definedName>
    <definedName name="DATA23">Sheet1!$W$2:$W$20</definedName>
    <definedName name="DATA24">Sheet1!$X$2:$X$20</definedName>
    <definedName name="DATA25">Sheet1!$AB$2:$AB$20</definedName>
    <definedName name="DATA26">Sheet1!$AC$2:$AC$20</definedName>
    <definedName name="DATA27">Sheet1!$AD$2:$AD$20</definedName>
    <definedName name="DATA28">Sheet1!$AE$2:$AE$20</definedName>
    <definedName name="DATA3">Sheet1!$C$2:$C$20</definedName>
    <definedName name="DATA4">Sheet1!$D$2:$D$20</definedName>
    <definedName name="DATA5">Sheet1!$E$2:$E$20</definedName>
    <definedName name="DATA6">Sheet1!$F$2:$F$20</definedName>
    <definedName name="DATA7">Sheet1!$G$2:$G$20</definedName>
    <definedName name="DATA8">Sheet1!$H$2:$H$20</definedName>
    <definedName name="DATA9">Sheet1!$I$2:$I$20</definedName>
    <definedName name="TEST0">Sheet1!$A$2:$AE$20</definedName>
    <definedName name="TESTHKEY">Sheet1!$M$1:$AE$1</definedName>
    <definedName name="TESTKEYS">Sheet1!$A$2:$L$20</definedName>
    <definedName name="TESTVKEY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F3" i="1"/>
  <c r="AF4" i="1"/>
  <c r="AF6" i="1"/>
  <c r="AG6" i="1" s="1"/>
  <c r="AF7" i="1"/>
  <c r="AF8" i="1"/>
  <c r="AF9" i="1"/>
  <c r="AF10" i="1"/>
  <c r="AG10" i="1" s="1"/>
  <c r="AF11" i="1"/>
  <c r="AF12" i="1"/>
  <c r="AF13" i="1"/>
  <c r="AF14" i="1"/>
  <c r="AG14" i="1" s="1"/>
  <c r="AF15" i="1"/>
  <c r="AF16" i="1"/>
  <c r="AF17" i="1"/>
  <c r="AF18" i="1"/>
  <c r="AG18" i="1" s="1"/>
  <c r="AF19" i="1"/>
  <c r="AF20" i="1"/>
  <c r="AF2" i="1"/>
  <c r="AG2" i="1" s="1"/>
  <c r="AG1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AG3" i="1"/>
  <c r="AG4" i="1"/>
  <c r="AG5" i="1"/>
  <c r="AG7" i="1"/>
  <c r="AG8" i="1"/>
  <c r="AG9" i="1"/>
  <c r="AG11" i="1"/>
  <c r="AG13" i="1"/>
  <c r="AG15" i="1"/>
  <c r="AG16" i="1"/>
  <c r="AG17" i="1"/>
  <c r="AG19" i="1"/>
  <c r="AG2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AA3" i="1"/>
  <c r="AA4" i="1"/>
  <c r="AA5" i="1"/>
  <c r="AA6" i="1"/>
  <c r="AA7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" i="1"/>
</calcChain>
</file>

<file path=xl/sharedStrings.xml><?xml version="1.0" encoding="utf-8"?>
<sst xmlns="http://schemas.openxmlformats.org/spreadsheetml/2006/main" count="275" uniqueCount="135">
  <si>
    <t>449</t>
  </si>
  <si>
    <t>TF071630</t>
  </si>
  <si>
    <t>European Union (EU) - African, Caribbean, and Pacific (ACP) Region Disaster Reduction Partnership Trust Fund</t>
  </si>
  <si>
    <t>GFDRR</t>
  </si>
  <si>
    <t>GGSVP</t>
  </si>
  <si>
    <t>World</t>
  </si>
  <si>
    <t>00204967</t>
  </si>
  <si>
    <t>Manuela Chiapparino</t>
  </si>
  <si>
    <t>TF612001</t>
  </si>
  <si>
    <t>EC/EU</t>
  </si>
  <si>
    <t>EU-Commission of the European</t>
  </si>
  <si>
    <t>USD</t>
  </si>
  <si>
    <t>1173</t>
  </si>
  <si>
    <t>TF072129</t>
  </si>
  <si>
    <t>Japan-World Bank Program for Mainstreaming Disaster Risk Management in Developing Countries</t>
  </si>
  <si>
    <t>00173642</t>
  </si>
  <si>
    <t>Luis Tineo</t>
  </si>
  <si>
    <t>TF513001</t>
  </si>
  <si>
    <t>Japan</t>
  </si>
  <si>
    <t>Japan - Ministry of Finance</t>
  </si>
  <si>
    <t>1239</t>
  </si>
  <si>
    <t>TF072236</t>
  </si>
  <si>
    <t>Multi Donor Trust Fund for Mainstreaming Disaster and Climate Risk Management in Developing Countries</t>
  </si>
  <si>
    <t>SCCD2</t>
  </si>
  <si>
    <t>00276600</t>
  </si>
  <si>
    <t>Cristina Otano Jimenez</t>
  </si>
  <si>
    <t/>
  </si>
  <si>
    <t>Multi Donor</t>
  </si>
  <si>
    <t>1265</t>
  </si>
  <si>
    <t>TF072281</t>
  </si>
  <si>
    <t>Trust Fund for Building Resilience of African Nations and Communities to Disasters caused by Natural Hazards</t>
  </si>
  <si>
    <t>00375881</t>
  </si>
  <si>
    <t>Rossella Della Monica</t>
  </si>
  <si>
    <t>1366</t>
  </si>
  <si>
    <t>TF072458</t>
  </si>
  <si>
    <t>EU-South Asia Capacity Building for Disaster Risk Management</t>
  </si>
  <si>
    <t>00226604</t>
  </si>
  <si>
    <t>Henriette B. Mampuya</t>
  </si>
  <si>
    <t>2021</t>
  </si>
  <si>
    <t>TF072528</t>
  </si>
  <si>
    <t>Serbia National Disaster Risk Management Program Single donor trust fund</t>
  </si>
  <si>
    <t>Serbia</t>
  </si>
  <si>
    <t>EUR</t>
  </si>
  <si>
    <t>2046</t>
  </si>
  <si>
    <t>TF072535</t>
  </si>
  <si>
    <t>Global Partnership on Disaster Risk Financing Analytics</t>
  </si>
  <si>
    <t>00496255</t>
  </si>
  <si>
    <t>Stephan Zimmermann</t>
  </si>
  <si>
    <t>TF072584</t>
  </si>
  <si>
    <t>Multi Donor Trust Fund for Mainstreaming Disaster and Climate Risk Management in Developing Countries - Parallel of TF072236</t>
  </si>
  <si>
    <t>TF602001</t>
  </si>
  <si>
    <t>MULTIPLE DONORS</t>
  </si>
  <si>
    <t>2106</t>
  </si>
  <si>
    <t>TF072789</t>
  </si>
  <si>
    <t>Climate Risk and Early Warning Systems Initiative - IBRD and IDA as Implementing Partner</t>
  </si>
  <si>
    <t>CREWS</t>
  </si>
  <si>
    <t>TF875035</t>
  </si>
  <si>
    <t>International/Intergovernmental Orgs</t>
  </si>
  <si>
    <t>CREWS FIF</t>
  </si>
  <si>
    <t>2147</t>
  </si>
  <si>
    <t>TF072835</t>
  </si>
  <si>
    <t>GFDRR SDTF for Mainstreaming Disaster Risk Management in the Indo-Pacific Region</t>
  </si>
  <si>
    <t>Multi-Regional</t>
  </si>
  <si>
    <t>00376215</t>
  </si>
  <si>
    <t>Elad Shenfeld</t>
  </si>
  <si>
    <t>TF501001</t>
  </si>
  <si>
    <t>Australia</t>
  </si>
  <si>
    <t>Australia-Department of Foreign</t>
  </si>
  <si>
    <t>2138</t>
  </si>
  <si>
    <t>TF072858</t>
  </si>
  <si>
    <t>Global Risk Financing Facility Multi-Donor Trust Fund</t>
  </si>
  <si>
    <t>00474583</t>
  </si>
  <si>
    <t>Sumati Rajput</t>
  </si>
  <si>
    <t>2153</t>
  </si>
  <si>
    <t>TF072896</t>
  </si>
  <si>
    <t>Global Facility for Disaster Reduction and Recovery Trust Fund for Mainstreaming Disaster Risk Management in Developing Countries</t>
  </si>
  <si>
    <t>00275450</t>
  </si>
  <si>
    <t>Anna-Maria Bogdanova</t>
  </si>
  <si>
    <t>TF506001</t>
  </si>
  <si>
    <t>United States</t>
  </si>
  <si>
    <t>United States Agency for</t>
  </si>
  <si>
    <t>2167</t>
  </si>
  <si>
    <t>TF072921</t>
  </si>
  <si>
    <t>City Resilience Program Multi Donor Trust Fund</t>
  </si>
  <si>
    <t>2271</t>
  </si>
  <si>
    <t>TF073227</t>
  </si>
  <si>
    <t>Caribbean Regional Resilience Building Facility</t>
  </si>
  <si>
    <t>Latin America</t>
  </si>
  <si>
    <t>2274</t>
  </si>
  <si>
    <t>TF073230</t>
  </si>
  <si>
    <t>Technical Assistance Program for Disaster Risk Financing and Insurance in Caribbean Overseas Countries and Territories</t>
  </si>
  <si>
    <t>2255</t>
  </si>
  <si>
    <t>TF073236</t>
  </si>
  <si>
    <t>Japan-World Bank Program for Mainstreaming Disaster Risk Management in Developing Countries – Second Phase</t>
  </si>
  <si>
    <t>2275</t>
  </si>
  <si>
    <t>TF073283</t>
  </si>
  <si>
    <t>Caribbean Resilience Facility Trust Fund</t>
  </si>
  <si>
    <t>TF509001</t>
  </si>
  <si>
    <t>Canada</t>
  </si>
  <si>
    <t>Canada - Department of Foreign</t>
  </si>
  <si>
    <t>2294</t>
  </si>
  <si>
    <t>TF073297</t>
  </si>
  <si>
    <t>Strengthening Financial Resilience and Accelerating Risk Reduction in Central Asia</t>
  </si>
  <si>
    <t>Central Asia</t>
  </si>
  <si>
    <t>2332</t>
  </si>
  <si>
    <t>TF073410</t>
  </si>
  <si>
    <t>GFDRR Multi-Donor Trust Fund for Supporting Disaster and Climate Resilience in Developing Countries</t>
  </si>
  <si>
    <t>TFP Approval Date</t>
  </si>
  <si>
    <t>Activation Date</t>
  </si>
  <si>
    <t>TF End Disb Date</t>
  </si>
  <si>
    <t>Holding Currency</t>
  </si>
  <si>
    <t>Contribution  Hold Curr</t>
  </si>
  <si>
    <t>Unpaid Contribution Hold Curr</t>
  </si>
  <si>
    <t>Net Signed Condribution in USD</t>
  </si>
  <si>
    <t>Net Paid-In Condribution in USD</t>
  </si>
  <si>
    <t>Net Unpaid contribution in USD</t>
  </si>
  <si>
    <t>Inv. Income USD</t>
  </si>
  <si>
    <t>Other Receipts USD</t>
  </si>
  <si>
    <t>Admin Fee USD</t>
  </si>
  <si>
    <t>Transfers to other Main Funds USD</t>
  </si>
  <si>
    <t>Transfers-out in USD</t>
  </si>
  <si>
    <t>Fund Balance Hold Curr</t>
  </si>
  <si>
    <t>Available Balance USD</t>
  </si>
  <si>
    <t>TFP ID</t>
  </si>
  <si>
    <t>Fund</t>
  </si>
  <si>
    <t>Fund Name</t>
  </si>
  <si>
    <t>Program</t>
  </si>
  <si>
    <t>Fund Managing Unit Name</t>
  </si>
  <si>
    <t>Fund VPU Name</t>
  </si>
  <si>
    <t>Country</t>
  </si>
  <si>
    <t>TF UPI Number</t>
  </si>
  <si>
    <t>Fund TTL Name</t>
  </si>
  <si>
    <t>Donor Agency</t>
  </si>
  <si>
    <t>Donor Name</t>
  </si>
  <si>
    <t>Donor Agency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</si>
</sst>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E835-A63F-4EF5-A93B-50F4198F2C6A}">
  <dimension ref="A1:AG27"/>
  <sheetViews>
    <sheetView tabSelected="1" topLeftCell="U1" workbookViewId="0">
      <selection activeCell="AF5" sqref="AF5"/>
    </sheetView>
  </sheetViews>
  <sheetFormatPr defaultRowHeight="14.4" x14ac:dyDescent="0.3"/>
  <cols>
    <col min="1" max="1" width="6.44140625" bestFit="1" customWidth="1"/>
    <col min="2" max="2" width="9" bestFit="1" customWidth="1"/>
    <col min="3" max="3" width="121.44140625" bestFit="1" customWidth="1"/>
    <col min="4" max="4" width="8.44140625" bestFit="1" customWidth="1"/>
    <col min="5" max="5" width="24.6640625" bestFit="1" customWidth="1"/>
    <col min="6" max="6" width="15.44140625" bestFit="1" customWidth="1"/>
    <col min="7" max="8" width="14.33203125" bestFit="1" customWidth="1"/>
    <col min="9" max="9" width="21.88671875" bestFit="1" customWidth="1"/>
    <col min="10" max="10" width="13.44140625" bestFit="1" customWidth="1"/>
    <col min="11" max="11" width="35.44140625" bestFit="1" customWidth="1"/>
    <col min="12" max="12" width="30.44140625" bestFit="1" customWidth="1"/>
    <col min="13" max="13" width="17.44140625" bestFit="1" customWidth="1"/>
    <col min="14" max="14" width="14.6640625" bestFit="1" customWidth="1"/>
    <col min="15" max="15" width="15.6640625" bestFit="1" customWidth="1"/>
    <col min="16" max="16" width="10.6640625" customWidth="1"/>
    <col min="17" max="17" width="13.33203125" customWidth="1"/>
    <col min="18" max="18" width="23.6640625" customWidth="1"/>
    <col min="19" max="19" width="18.77734375" customWidth="1"/>
    <col min="20" max="20" width="14.77734375" customWidth="1"/>
    <col min="21" max="21" width="12.33203125" customWidth="1"/>
    <col min="22" max="22" width="15.44140625" bestFit="1" customWidth="1"/>
    <col min="23" max="23" width="12.5546875" customWidth="1"/>
    <col min="24" max="24" width="14.6640625" bestFit="1" customWidth="1"/>
    <col min="25" max="27" width="14.6640625" customWidth="1"/>
    <col min="28" max="28" width="13.6640625" customWidth="1"/>
    <col min="29" max="29" width="14" customWidth="1"/>
    <col min="30" max="30" width="13.109375" customWidth="1"/>
    <col min="31" max="31" width="13.6640625" customWidth="1"/>
    <col min="32" max="32" width="14.77734375" customWidth="1"/>
    <col min="33" max="33" width="14.33203125" customWidth="1"/>
  </cols>
  <sheetData>
    <row r="1" spans="1:33" x14ac:dyDescent="0.3">
      <c r="A1" s="4" t="s">
        <v>123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6" t="s">
        <v>107</v>
      </c>
      <c r="N1" s="6" t="s">
        <v>108</v>
      </c>
      <c r="O1" s="6" t="s">
        <v>109</v>
      </c>
      <c r="P1" s="6" t="s">
        <v>110</v>
      </c>
      <c r="Q1" s="6" t="s">
        <v>111</v>
      </c>
      <c r="R1" s="6" t="s">
        <v>112</v>
      </c>
      <c r="S1" s="6" t="s">
        <v>113</v>
      </c>
      <c r="T1" s="6" t="s">
        <v>114</v>
      </c>
      <c r="U1" s="6" t="s">
        <v>115</v>
      </c>
      <c r="V1" s="6" t="s">
        <v>116</v>
      </c>
      <c r="W1" s="6" t="s">
        <v>117</v>
      </c>
      <c r="X1" s="6" t="s">
        <v>118</v>
      </c>
      <c r="Y1" s="6"/>
      <c r="Z1" s="6"/>
      <c r="AA1" s="6"/>
      <c r="AB1" s="6" t="s">
        <v>119</v>
      </c>
      <c r="AC1" s="6" t="s">
        <v>120</v>
      </c>
      <c r="AD1" s="6" t="s">
        <v>121</v>
      </c>
      <c r="AE1" s="6" t="s">
        <v>122</v>
      </c>
    </row>
    <row r="2" spans="1:33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2">
        <v>40569</v>
      </c>
      <c r="N2" s="2">
        <v>40693</v>
      </c>
      <c r="O2" s="2">
        <v>44165</v>
      </c>
      <c r="P2" s="1" t="s">
        <v>11</v>
      </c>
      <c r="Q2" s="3">
        <v>98463442.180000007</v>
      </c>
      <c r="R2" s="3">
        <v>0</v>
      </c>
      <c r="S2" s="3">
        <v>98463442.180000007</v>
      </c>
      <c r="T2" s="3">
        <v>98463442.180000007</v>
      </c>
      <c r="U2" s="3">
        <v>0</v>
      </c>
      <c r="V2" s="3">
        <v>0</v>
      </c>
      <c r="W2" s="3">
        <v>2318</v>
      </c>
      <c r="X2" s="3">
        <v>984634.42</v>
      </c>
      <c r="Y2" s="3">
        <f>T2*AA2</f>
        <v>984634.42</v>
      </c>
      <c r="Z2" s="3">
        <f>X2-Y2</f>
        <v>0</v>
      </c>
      <c r="AA2" s="7">
        <f>X2/S2</f>
        <v>9.9999999817191026E-3</v>
      </c>
      <c r="AB2" s="3">
        <v>0</v>
      </c>
      <c r="AC2" s="3">
        <v>96136746.400000006</v>
      </c>
      <c r="AD2" s="3">
        <v>1344379.36</v>
      </c>
      <c r="AE2" s="3">
        <v>1344379.36</v>
      </c>
      <c r="AF2" s="3">
        <f>S2-X2-AC2+W2-AB2+V2-U2</f>
        <v>1344379.3599999994</v>
      </c>
      <c r="AG2" s="3">
        <f>AE2-AF2</f>
        <v>0</v>
      </c>
    </row>
    <row r="3" spans="1:33" x14ac:dyDescent="0.3">
      <c r="A3" s="5" t="s">
        <v>12</v>
      </c>
      <c r="B3" s="5" t="s">
        <v>13</v>
      </c>
      <c r="C3" s="5" t="s">
        <v>14</v>
      </c>
      <c r="D3" s="5" t="s">
        <v>3</v>
      </c>
      <c r="E3" s="5" t="s">
        <v>3</v>
      </c>
      <c r="F3" s="5" t="s">
        <v>4</v>
      </c>
      <c r="G3" s="5" t="s">
        <v>5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2">
        <v>41600</v>
      </c>
      <c r="N3" s="2">
        <v>41668</v>
      </c>
      <c r="O3" s="2">
        <v>44196</v>
      </c>
      <c r="P3" s="1" t="s">
        <v>11</v>
      </c>
      <c r="Q3" s="3">
        <v>100000000</v>
      </c>
      <c r="R3" s="3">
        <v>0</v>
      </c>
      <c r="S3" s="3">
        <v>100000000</v>
      </c>
      <c r="T3" s="3">
        <v>100000000</v>
      </c>
      <c r="U3" s="3">
        <v>0</v>
      </c>
      <c r="V3" s="3">
        <v>3683897.05</v>
      </c>
      <c r="W3" s="3">
        <v>0</v>
      </c>
      <c r="X3" s="3">
        <v>1000000</v>
      </c>
      <c r="Y3" s="3">
        <f t="shared" ref="Y3:Y20" si="0">T3*AA3</f>
        <v>1000000</v>
      </c>
      <c r="Z3" s="3">
        <f t="shared" ref="Z3:Z20" si="1">X3-Y3</f>
        <v>0</v>
      </c>
      <c r="AA3" s="7">
        <f>X3/S3</f>
        <v>0.01</v>
      </c>
      <c r="AB3" s="3">
        <v>5000000</v>
      </c>
      <c r="AC3" s="3">
        <v>95464841.469999999</v>
      </c>
      <c r="AD3" s="3">
        <v>2219055.58</v>
      </c>
      <c r="AE3" s="3">
        <v>2219055.58</v>
      </c>
      <c r="AF3" s="3">
        <f t="shared" ref="AF3:AF20" si="2">S3-X3-AC3+W3-AB3+V3-U3</f>
        <v>2219055.580000001</v>
      </c>
      <c r="AG3" s="3">
        <f t="shared" ref="AG3:AG20" si="3">AE3-AF3</f>
        <v>0</v>
      </c>
    </row>
    <row r="4" spans="1:33" x14ac:dyDescent="0.3">
      <c r="A4" s="5" t="s">
        <v>20</v>
      </c>
      <c r="B4" s="5" t="s">
        <v>21</v>
      </c>
      <c r="C4" s="5" t="s">
        <v>22</v>
      </c>
      <c r="D4" s="5" t="s">
        <v>3</v>
      </c>
      <c r="E4" s="5" t="s">
        <v>23</v>
      </c>
      <c r="F4" s="5" t="s">
        <v>4</v>
      </c>
      <c r="G4" s="5" t="s">
        <v>5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27</v>
      </c>
      <c r="M4" s="2">
        <v>41760</v>
      </c>
      <c r="N4" s="2">
        <v>41828</v>
      </c>
      <c r="O4" s="2">
        <v>44196</v>
      </c>
      <c r="P4" s="1" t="s">
        <v>11</v>
      </c>
      <c r="Q4" s="3">
        <v>81502184.390000001</v>
      </c>
      <c r="R4" s="3">
        <v>350761.71</v>
      </c>
      <c r="S4" s="3">
        <v>81502184.390000001</v>
      </c>
      <c r="T4" s="3">
        <v>81151422.680000007</v>
      </c>
      <c r="U4" s="3">
        <v>350761.71</v>
      </c>
      <c r="V4" s="3">
        <v>2559361.84</v>
      </c>
      <c r="W4" s="3">
        <v>88555.05</v>
      </c>
      <c r="X4" s="3">
        <v>1623028.45</v>
      </c>
      <c r="Y4" s="3">
        <f t="shared" si="0"/>
        <v>1616043.4073442537</v>
      </c>
      <c r="Z4" s="3">
        <f t="shared" si="1"/>
        <v>6985.0426557462197</v>
      </c>
      <c r="AA4" s="7">
        <f>X4/S4</f>
        <v>1.9913925769566725E-2</v>
      </c>
      <c r="AB4" s="3">
        <v>0</v>
      </c>
      <c r="AC4" s="3">
        <v>82109812.060000002</v>
      </c>
      <c r="AD4" s="3">
        <v>66761</v>
      </c>
      <c r="AE4" s="3">
        <v>66761</v>
      </c>
      <c r="AF4" s="3">
        <f t="shared" si="2"/>
        <v>66499.059999994875</v>
      </c>
      <c r="AG4" s="3">
        <f t="shared" si="3"/>
        <v>261.9400000051246</v>
      </c>
    </row>
    <row r="5" spans="1:33" x14ac:dyDescent="0.3">
      <c r="A5" s="5" t="s">
        <v>28</v>
      </c>
      <c r="B5" s="5" t="s">
        <v>29</v>
      </c>
      <c r="C5" s="5" t="s">
        <v>30</v>
      </c>
      <c r="D5" s="5" t="s">
        <v>3</v>
      </c>
      <c r="E5" s="5" t="s">
        <v>3</v>
      </c>
      <c r="F5" s="5" t="s">
        <v>4</v>
      </c>
      <c r="G5" s="5" t="s">
        <v>5</v>
      </c>
      <c r="H5" s="5" t="s">
        <v>31</v>
      </c>
      <c r="I5" s="5" t="s">
        <v>32</v>
      </c>
      <c r="J5" s="5" t="s">
        <v>8</v>
      </c>
      <c r="K5" s="5" t="s">
        <v>9</v>
      </c>
      <c r="L5" s="5" t="s">
        <v>10</v>
      </c>
      <c r="M5" s="2">
        <v>41850</v>
      </c>
      <c r="N5" s="2">
        <v>41876</v>
      </c>
      <c r="O5" s="2">
        <v>43865</v>
      </c>
      <c r="P5" s="1" t="s">
        <v>11</v>
      </c>
      <c r="Q5" s="3">
        <v>23507350.010000002</v>
      </c>
      <c r="R5" s="3">
        <v>0</v>
      </c>
      <c r="S5" s="3">
        <v>23507350.010000002</v>
      </c>
      <c r="T5" s="3">
        <v>23507350.010000002</v>
      </c>
      <c r="U5" s="3">
        <v>0</v>
      </c>
      <c r="V5" s="3">
        <v>0</v>
      </c>
      <c r="W5" s="3">
        <v>0</v>
      </c>
      <c r="X5" s="3">
        <v>850727</v>
      </c>
      <c r="Y5" s="3">
        <f t="shared" si="0"/>
        <v>850727</v>
      </c>
      <c r="Z5" s="3">
        <f t="shared" si="1"/>
        <v>0</v>
      </c>
      <c r="AA5" s="7">
        <f>X5/S5</f>
        <v>3.6189829973948644E-2</v>
      </c>
      <c r="AB5" s="3">
        <v>0</v>
      </c>
      <c r="AC5" s="3">
        <v>22599697.550000001</v>
      </c>
      <c r="AD5" s="3">
        <v>21925.46</v>
      </c>
      <c r="AE5" s="3">
        <v>21925.46</v>
      </c>
      <c r="AF5" s="3">
        <f>S5-X5-AC5+W5-AB5+V5-U5</f>
        <v>56925.460000000894</v>
      </c>
      <c r="AG5" s="3">
        <f t="shared" si="3"/>
        <v>-35000.000000000895</v>
      </c>
    </row>
    <row r="6" spans="1:33" x14ac:dyDescent="0.3">
      <c r="A6" s="5" t="s">
        <v>33</v>
      </c>
      <c r="B6" s="5" t="s">
        <v>34</v>
      </c>
      <c r="C6" s="5" t="s">
        <v>35</v>
      </c>
      <c r="D6" s="5" t="s">
        <v>3</v>
      </c>
      <c r="E6" s="5" t="s">
        <v>3</v>
      </c>
      <c r="F6" s="5" t="s">
        <v>4</v>
      </c>
      <c r="G6" s="5" t="s">
        <v>5</v>
      </c>
      <c r="H6" s="5" t="s">
        <v>36</v>
      </c>
      <c r="I6" s="5" t="s">
        <v>37</v>
      </c>
      <c r="J6" s="5" t="s">
        <v>8</v>
      </c>
      <c r="K6" s="5" t="s">
        <v>9</v>
      </c>
      <c r="L6" s="5" t="s">
        <v>10</v>
      </c>
      <c r="M6" s="2">
        <v>42209</v>
      </c>
      <c r="N6" s="2">
        <v>42261</v>
      </c>
      <c r="O6" s="2">
        <v>44377</v>
      </c>
      <c r="P6" s="1" t="s">
        <v>11</v>
      </c>
      <c r="Q6" s="3">
        <v>11338600</v>
      </c>
      <c r="R6" s="3">
        <v>2229600</v>
      </c>
      <c r="S6" s="3">
        <v>11338600</v>
      </c>
      <c r="T6" s="3">
        <v>9109000</v>
      </c>
      <c r="U6" s="3">
        <v>2229600</v>
      </c>
      <c r="V6" s="3">
        <v>0</v>
      </c>
      <c r="W6" s="3">
        <v>0</v>
      </c>
      <c r="X6" s="3">
        <v>500995</v>
      </c>
      <c r="Y6" s="3">
        <f t="shared" si="0"/>
        <v>402480.32870019227</v>
      </c>
      <c r="Z6" s="3">
        <f t="shared" si="1"/>
        <v>98514.671299807727</v>
      </c>
      <c r="AA6" s="7">
        <f>X6/S6</f>
        <v>4.41849081897236E-2</v>
      </c>
      <c r="AB6" s="3">
        <v>0</v>
      </c>
      <c r="AC6" s="3">
        <v>6495000</v>
      </c>
      <c r="AD6" s="3">
        <v>2113005</v>
      </c>
      <c r="AE6" s="3">
        <v>2113005</v>
      </c>
      <c r="AF6" s="3">
        <f t="shared" si="2"/>
        <v>2113005</v>
      </c>
      <c r="AG6" s="3">
        <f t="shared" si="3"/>
        <v>0</v>
      </c>
    </row>
    <row r="7" spans="1:33" x14ac:dyDescent="0.3">
      <c r="A7" s="5" t="s">
        <v>38</v>
      </c>
      <c r="B7" s="5" t="s">
        <v>39</v>
      </c>
      <c r="C7" s="5" t="s">
        <v>40</v>
      </c>
      <c r="D7" s="5" t="s">
        <v>3</v>
      </c>
      <c r="E7" s="5" t="s">
        <v>3</v>
      </c>
      <c r="F7" s="5" t="s">
        <v>4</v>
      </c>
      <c r="G7" s="5" t="s">
        <v>41</v>
      </c>
      <c r="H7" s="5" t="s">
        <v>31</v>
      </c>
      <c r="I7" s="5" t="s">
        <v>32</v>
      </c>
      <c r="J7" s="5" t="s">
        <v>8</v>
      </c>
      <c r="K7" s="5" t="s">
        <v>9</v>
      </c>
      <c r="L7" s="5" t="s">
        <v>10</v>
      </c>
      <c r="M7" s="2">
        <v>42346</v>
      </c>
      <c r="N7" s="2">
        <v>42367</v>
      </c>
      <c r="O7" s="2">
        <v>44196</v>
      </c>
      <c r="P7" s="1" t="s">
        <v>42</v>
      </c>
      <c r="Q7" s="3">
        <v>6150000</v>
      </c>
      <c r="R7" s="3">
        <v>518033</v>
      </c>
      <c r="S7" s="3">
        <v>6811714.9000000004</v>
      </c>
      <c r="T7" s="3">
        <v>6234211.71</v>
      </c>
      <c r="U7" s="3">
        <v>577503.18999999994</v>
      </c>
      <c r="V7" s="3">
        <v>0</v>
      </c>
      <c r="W7" s="3">
        <v>0</v>
      </c>
      <c r="X7" s="3">
        <v>344026.04</v>
      </c>
      <c r="Y7" s="3">
        <f t="shared" si="0"/>
        <v>314859.20925917319</v>
      </c>
      <c r="Z7" s="3">
        <f t="shared" si="1"/>
        <v>29166.830740826786</v>
      </c>
      <c r="AA7" s="7">
        <f>X7/S7</f>
        <v>5.0505055635842885E-2</v>
      </c>
      <c r="AB7" s="3">
        <v>0</v>
      </c>
      <c r="AC7" s="3">
        <v>5981099.2400000002</v>
      </c>
      <c r="AD7" s="3">
        <v>2208.81</v>
      </c>
      <c r="AE7" s="3">
        <v>2462.39</v>
      </c>
      <c r="AF7" s="3">
        <f t="shared" si="2"/>
        <v>-90913.569999999832</v>
      </c>
      <c r="AG7" s="3">
        <f t="shared" si="3"/>
        <v>93375.959999999832</v>
      </c>
    </row>
    <row r="8" spans="1:33" x14ac:dyDescent="0.3">
      <c r="A8" s="5" t="s">
        <v>43</v>
      </c>
      <c r="B8" s="5" t="s">
        <v>44</v>
      </c>
      <c r="C8" s="5" t="s">
        <v>45</v>
      </c>
      <c r="D8" s="5" t="s">
        <v>3</v>
      </c>
      <c r="E8" s="5" t="s">
        <v>3</v>
      </c>
      <c r="F8" s="5" t="s">
        <v>4</v>
      </c>
      <c r="G8" s="5" t="s">
        <v>5</v>
      </c>
      <c r="H8" s="5" t="s">
        <v>46</v>
      </c>
      <c r="I8" s="5" t="s">
        <v>47</v>
      </c>
      <c r="J8" s="5" t="s">
        <v>8</v>
      </c>
      <c r="K8" s="5" t="s">
        <v>9</v>
      </c>
      <c r="L8" s="5" t="s">
        <v>10</v>
      </c>
      <c r="M8" s="2">
        <v>42356</v>
      </c>
      <c r="N8" s="2">
        <v>42380</v>
      </c>
      <c r="O8" s="2">
        <v>44316</v>
      </c>
      <c r="P8" s="1" t="s">
        <v>42</v>
      </c>
      <c r="Q8" s="3">
        <v>6000000</v>
      </c>
      <c r="R8" s="3">
        <v>0</v>
      </c>
      <c r="S8" s="3">
        <v>6605340</v>
      </c>
      <c r="T8" s="3">
        <v>6605340</v>
      </c>
      <c r="U8" s="3">
        <v>0</v>
      </c>
      <c r="V8" s="3">
        <v>0</v>
      </c>
      <c r="W8" s="3">
        <v>0</v>
      </c>
      <c r="X8" s="3">
        <v>330267</v>
      </c>
      <c r="Y8" s="3">
        <f t="shared" si="0"/>
        <v>330267</v>
      </c>
      <c r="Z8" s="3">
        <f t="shared" si="1"/>
        <v>0</v>
      </c>
      <c r="AA8" s="7">
        <f>X8/S8</f>
        <v>0.05</v>
      </c>
      <c r="AB8" s="3">
        <v>0</v>
      </c>
      <c r="AC8" s="3">
        <v>6040557.3499999996</v>
      </c>
      <c r="AD8" s="3">
        <v>320000</v>
      </c>
      <c r="AE8" s="3">
        <v>356736</v>
      </c>
      <c r="AF8" s="3">
        <f t="shared" si="2"/>
        <v>234515.65000000037</v>
      </c>
      <c r="AG8" s="3">
        <f t="shared" si="3"/>
        <v>122220.34999999963</v>
      </c>
    </row>
    <row r="9" spans="1:33" x14ac:dyDescent="0.3">
      <c r="A9" s="5" t="s">
        <v>20</v>
      </c>
      <c r="B9" s="5" t="s">
        <v>48</v>
      </c>
      <c r="C9" s="5" t="s">
        <v>49</v>
      </c>
      <c r="D9" s="5" t="s">
        <v>3</v>
      </c>
      <c r="E9" s="5" t="s">
        <v>3</v>
      </c>
      <c r="F9" s="5" t="s">
        <v>4</v>
      </c>
      <c r="G9" s="5" t="s">
        <v>5</v>
      </c>
      <c r="H9" s="5" t="s">
        <v>24</v>
      </c>
      <c r="I9" s="5" t="s">
        <v>25</v>
      </c>
      <c r="J9" s="5" t="s">
        <v>50</v>
      </c>
      <c r="K9" s="5" t="s">
        <v>27</v>
      </c>
      <c r="L9" s="5" t="s">
        <v>51</v>
      </c>
      <c r="M9" s="2">
        <v>42501</v>
      </c>
      <c r="N9" s="2">
        <v>42507</v>
      </c>
      <c r="O9" s="2">
        <v>44196</v>
      </c>
      <c r="P9" s="1" t="s">
        <v>11</v>
      </c>
      <c r="Q9" s="3">
        <v>63955675.009999998</v>
      </c>
      <c r="R9" s="3">
        <v>3152247.23</v>
      </c>
      <c r="S9" s="3">
        <v>63955675.009999998</v>
      </c>
      <c r="T9" s="3">
        <v>60803427.780000001</v>
      </c>
      <c r="U9" s="3">
        <v>3152247.23</v>
      </c>
      <c r="V9" s="3">
        <v>2392008.69</v>
      </c>
      <c r="W9" s="3">
        <v>6686.68</v>
      </c>
      <c r="X9" s="3">
        <v>60000</v>
      </c>
      <c r="Y9" s="3">
        <f t="shared" si="0"/>
        <v>57042.720074951489</v>
      </c>
      <c r="Z9" s="3">
        <f t="shared" si="1"/>
        <v>2957.2799250485114</v>
      </c>
      <c r="AA9" s="7">
        <f>X9/S9</f>
        <v>9.3814974184258876E-4</v>
      </c>
      <c r="AB9" s="3">
        <v>0</v>
      </c>
      <c r="AC9" s="3">
        <v>62938777.149999999</v>
      </c>
      <c r="AD9" s="3">
        <v>203231.17</v>
      </c>
      <c r="AE9" s="3">
        <v>203231.17</v>
      </c>
      <c r="AF9" s="3">
        <f t="shared" si="2"/>
        <v>203345.99999999953</v>
      </c>
      <c r="AG9" s="3">
        <f t="shared" si="3"/>
        <v>-114.82999999952153</v>
      </c>
    </row>
    <row r="10" spans="1:33" x14ac:dyDescent="0.3">
      <c r="A10" s="5" t="s">
        <v>52</v>
      </c>
      <c r="B10" s="5" t="s">
        <v>53</v>
      </c>
      <c r="C10" s="5" t="s">
        <v>54</v>
      </c>
      <c r="D10" s="5" t="s">
        <v>55</v>
      </c>
      <c r="E10" s="5" t="s">
        <v>3</v>
      </c>
      <c r="F10" s="5" t="s">
        <v>4</v>
      </c>
      <c r="G10" s="5" t="s">
        <v>5</v>
      </c>
      <c r="H10" s="5" t="s">
        <v>36</v>
      </c>
      <c r="I10" s="5" t="s">
        <v>37</v>
      </c>
      <c r="J10" s="5" t="s">
        <v>56</v>
      </c>
      <c r="K10" s="5" t="s">
        <v>57</v>
      </c>
      <c r="L10" s="5" t="s">
        <v>58</v>
      </c>
      <c r="M10" s="2">
        <v>42760</v>
      </c>
      <c r="N10" s="2">
        <v>42811</v>
      </c>
      <c r="O10" s="2">
        <v>46203</v>
      </c>
      <c r="P10" s="1" t="s">
        <v>11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496832.09</v>
      </c>
      <c r="W10" s="3">
        <v>0</v>
      </c>
      <c r="X10" s="3">
        <v>0</v>
      </c>
      <c r="Y10" s="3">
        <f t="shared" si="0"/>
        <v>0</v>
      </c>
      <c r="Z10" s="3">
        <f t="shared" si="1"/>
        <v>0</v>
      </c>
      <c r="AA10" s="7">
        <v>0</v>
      </c>
      <c r="AB10" s="3">
        <v>-15202272</v>
      </c>
      <c r="AC10" s="3">
        <v>12966000</v>
      </c>
      <c r="AD10" s="3">
        <v>2733104.09</v>
      </c>
      <c r="AE10" s="3">
        <v>2733104.09</v>
      </c>
      <c r="AF10" s="3">
        <f t="shared" si="2"/>
        <v>2733104.09</v>
      </c>
      <c r="AG10" s="3">
        <f t="shared" si="3"/>
        <v>0</v>
      </c>
    </row>
    <row r="11" spans="1:33" x14ac:dyDescent="0.3">
      <c r="A11" s="5" t="s">
        <v>59</v>
      </c>
      <c r="B11" s="5" t="s">
        <v>60</v>
      </c>
      <c r="C11" s="5" t="s">
        <v>61</v>
      </c>
      <c r="D11" s="5" t="s">
        <v>3</v>
      </c>
      <c r="E11" s="5" t="s">
        <v>3</v>
      </c>
      <c r="F11" s="5" t="s">
        <v>4</v>
      </c>
      <c r="G11" s="5" t="s">
        <v>62</v>
      </c>
      <c r="H11" s="5" t="s">
        <v>63</v>
      </c>
      <c r="I11" s="5" t="s">
        <v>64</v>
      </c>
      <c r="J11" s="5" t="s">
        <v>65</v>
      </c>
      <c r="K11" s="5" t="s">
        <v>66</v>
      </c>
      <c r="L11" s="5" t="s">
        <v>67</v>
      </c>
      <c r="M11" s="2">
        <v>42872</v>
      </c>
      <c r="N11" s="2">
        <v>42874</v>
      </c>
      <c r="O11" s="2">
        <v>44377</v>
      </c>
      <c r="P11" s="1" t="s">
        <v>11</v>
      </c>
      <c r="Q11" s="3">
        <v>9026292.2899999991</v>
      </c>
      <c r="R11" s="3">
        <v>0</v>
      </c>
      <c r="S11" s="3">
        <v>9026292.2899999991</v>
      </c>
      <c r="T11" s="3">
        <v>9026292.2899999991</v>
      </c>
      <c r="U11" s="3">
        <v>0</v>
      </c>
      <c r="V11" s="3">
        <v>404639.22</v>
      </c>
      <c r="W11" s="3">
        <v>0</v>
      </c>
      <c r="X11" s="3">
        <v>0</v>
      </c>
      <c r="Y11" s="3">
        <f t="shared" si="0"/>
        <v>0</v>
      </c>
      <c r="Z11" s="3">
        <f t="shared" si="1"/>
        <v>0</v>
      </c>
      <c r="AA11" s="7">
        <f>X11/S11</f>
        <v>0</v>
      </c>
      <c r="AB11" s="3">
        <v>0</v>
      </c>
      <c r="AC11" s="3">
        <v>6111500</v>
      </c>
      <c r="AD11" s="3">
        <v>3319441.16</v>
      </c>
      <c r="AE11" s="3">
        <v>3319441.16</v>
      </c>
      <c r="AF11" s="3">
        <f t="shared" si="2"/>
        <v>3319431.5099999988</v>
      </c>
      <c r="AG11" s="3">
        <f t="shared" si="3"/>
        <v>9.6500000013038516</v>
      </c>
    </row>
    <row r="12" spans="1:33" x14ac:dyDescent="0.3">
      <c r="A12" s="5" t="s">
        <v>68</v>
      </c>
      <c r="B12" s="5" t="s">
        <v>69</v>
      </c>
      <c r="C12" s="5" t="s">
        <v>70</v>
      </c>
      <c r="D12" s="5" t="s">
        <v>3</v>
      </c>
      <c r="E12" s="5" t="s">
        <v>3</v>
      </c>
      <c r="F12" s="5" t="s">
        <v>4</v>
      </c>
      <c r="G12" s="5" t="s">
        <v>5</v>
      </c>
      <c r="H12" s="5" t="s">
        <v>71</v>
      </c>
      <c r="I12" s="5" t="s">
        <v>72</v>
      </c>
      <c r="J12" s="5" t="s">
        <v>50</v>
      </c>
      <c r="K12" s="5" t="s">
        <v>27</v>
      </c>
      <c r="L12" s="5" t="s">
        <v>51</v>
      </c>
      <c r="M12" s="2">
        <v>42885</v>
      </c>
      <c r="N12" s="2">
        <v>42887</v>
      </c>
      <c r="O12" s="2">
        <v>44926</v>
      </c>
      <c r="P12" s="1" t="s">
        <v>11</v>
      </c>
      <c r="Q12" s="3">
        <v>232532350.00999999</v>
      </c>
      <c r="R12" s="3">
        <v>54828000</v>
      </c>
      <c r="S12" s="3">
        <v>232532350.00999999</v>
      </c>
      <c r="T12" s="3">
        <v>177704350.00999999</v>
      </c>
      <c r="U12" s="3">
        <v>54828000</v>
      </c>
      <c r="V12" s="3">
        <v>3499398.75</v>
      </c>
      <c r="W12" s="3">
        <v>0</v>
      </c>
      <c r="X12" s="3">
        <v>300000</v>
      </c>
      <c r="Y12" s="3">
        <f t="shared" si="0"/>
        <v>229264.03573828482</v>
      </c>
      <c r="Z12" s="3">
        <f t="shared" si="1"/>
        <v>70735.964261715184</v>
      </c>
      <c r="AA12" s="7">
        <f>X12/S12</f>
        <v>1.2901430703603114E-3</v>
      </c>
      <c r="AB12" s="3">
        <v>0</v>
      </c>
      <c r="AC12" s="3">
        <v>22624789</v>
      </c>
      <c r="AD12" s="3">
        <v>158279058.88</v>
      </c>
      <c r="AE12" s="3">
        <v>158279058.88</v>
      </c>
      <c r="AF12" s="3">
        <f t="shared" si="2"/>
        <v>158278959.75999999</v>
      </c>
      <c r="AG12" s="3">
        <f t="shared" si="3"/>
        <v>99.120000004768372</v>
      </c>
    </row>
    <row r="13" spans="1:33" x14ac:dyDescent="0.3">
      <c r="A13" s="5" t="s">
        <v>73</v>
      </c>
      <c r="B13" s="5" t="s">
        <v>74</v>
      </c>
      <c r="C13" s="5" t="s">
        <v>75</v>
      </c>
      <c r="D13" s="5" t="s">
        <v>3</v>
      </c>
      <c r="E13" s="5" t="s">
        <v>3</v>
      </c>
      <c r="F13" s="5" t="s">
        <v>4</v>
      </c>
      <c r="G13" s="5" t="s">
        <v>5</v>
      </c>
      <c r="H13" s="5" t="s">
        <v>76</v>
      </c>
      <c r="I13" s="5" t="s">
        <v>77</v>
      </c>
      <c r="J13" s="5" t="s">
        <v>78</v>
      </c>
      <c r="K13" s="5" t="s">
        <v>79</v>
      </c>
      <c r="L13" s="5" t="s">
        <v>80</v>
      </c>
      <c r="M13" s="2">
        <v>42969</v>
      </c>
      <c r="N13" s="2">
        <v>42996</v>
      </c>
      <c r="O13" s="2">
        <v>44561</v>
      </c>
      <c r="P13" s="1" t="s">
        <v>11</v>
      </c>
      <c r="Q13" s="3">
        <v>6000000</v>
      </c>
      <c r="R13" s="3">
        <v>3928000</v>
      </c>
      <c r="S13" s="3">
        <v>6000000</v>
      </c>
      <c r="T13" s="3">
        <v>2072000</v>
      </c>
      <c r="U13" s="3">
        <v>3928000</v>
      </c>
      <c r="V13" s="3">
        <v>0</v>
      </c>
      <c r="W13" s="3">
        <v>3581.02</v>
      </c>
      <c r="X13" s="3">
        <v>0</v>
      </c>
      <c r="Y13" s="3">
        <f t="shared" si="0"/>
        <v>0</v>
      </c>
      <c r="Z13" s="3">
        <f t="shared" si="1"/>
        <v>0</v>
      </c>
      <c r="AA13" s="7">
        <f>X13/S13</f>
        <v>0</v>
      </c>
      <c r="AB13" s="3">
        <v>0</v>
      </c>
      <c r="AC13" s="3">
        <v>2074122.7</v>
      </c>
      <c r="AD13" s="3">
        <v>1458.32</v>
      </c>
      <c r="AE13" s="3">
        <v>1458.32</v>
      </c>
      <c r="AF13" s="3">
        <f t="shared" si="2"/>
        <v>1458.3199999998324</v>
      </c>
      <c r="AG13" s="3">
        <f t="shared" si="3"/>
        <v>1.6757439880166203E-10</v>
      </c>
    </row>
    <row r="14" spans="1:33" x14ac:dyDescent="0.3">
      <c r="A14" s="5" t="s">
        <v>81</v>
      </c>
      <c r="B14" s="5" t="s">
        <v>82</v>
      </c>
      <c r="C14" s="5" t="s">
        <v>83</v>
      </c>
      <c r="D14" s="5" t="s">
        <v>3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50</v>
      </c>
      <c r="K14" s="5" t="s">
        <v>27</v>
      </c>
      <c r="L14" s="5" t="s">
        <v>51</v>
      </c>
      <c r="M14" s="2">
        <v>43018</v>
      </c>
      <c r="N14" s="2">
        <v>43027</v>
      </c>
      <c r="O14" s="2">
        <v>46752</v>
      </c>
      <c r="P14" s="1" t="s">
        <v>11</v>
      </c>
      <c r="Q14" s="3">
        <v>11200000</v>
      </c>
      <c r="R14" s="3">
        <v>1000000</v>
      </c>
      <c r="S14" s="3">
        <v>11200000</v>
      </c>
      <c r="T14" s="3">
        <v>10200000</v>
      </c>
      <c r="U14" s="3">
        <v>1000000</v>
      </c>
      <c r="V14" s="3">
        <v>252502.64</v>
      </c>
      <c r="W14" s="3">
        <v>0</v>
      </c>
      <c r="X14" s="3">
        <v>0</v>
      </c>
      <c r="Y14" s="3">
        <f t="shared" si="0"/>
        <v>0</v>
      </c>
      <c r="Z14" s="3">
        <f t="shared" si="1"/>
        <v>0</v>
      </c>
      <c r="AA14" s="7">
        <f>X14/S14</f>
        <v>0</v>
      </c>
      <c r="AB14" s="3">
        <v>0</v>
      </c>
      <c r="AC14" s="3">
        <v>8150000</v>
      </c>
      <c r="AD14" s="3">
        <v>2302502.64</v>
      </c>
      <c r="AE14" s="3">
        <v>2302502.64</v>
      </c>
      <c r="AF14" s="3">
        <f t="shared" si="2"/>
        <v>2302502.64</v>
      </c>
      <c r="AG14" s="3">
        <f t="shared" si="3"/>
        <v>0</v>
      </c>
    </row>
    <row r="15" spans="1:33" x14ac:dyDescent="0.3">
      <c r="A15" s="5" t="s">
        <v>84</v>
      </c>
      <c r="B15" s="5" t="s">
        <v>85</v>
      </c>
      <c r="C15" s="5" t="s">
        <v>86</v>
      </c>
      <c r="D15" s="5" t="s">
        <v>3</v>
      </c>
      <c r="E15" s="5" t="s">
        <v>3</v>
      </c>
      <c r="F15" s="5" t="s">
        <v>4</v>
      </c>
      <c r="G15" s="5" t="s">
        <v>87</v>
      </c>
      <c r="H15" s="5" t="s">
        <v>31</v>
      </c>
      <c r="I15" s="5" t="s">
        <v>32</v>
      </c>
      <c r="J15" s="5" t="s">
        <v>8</v>
      </c>
      <c r="K15" s="5" t="s">
        <v>9</v>
      </c>
      <c r="L15" s="5" t="s">
        <v>10</v>
      </c>
      <c r="M15" s="2">
        <v>43425</v>
      </c>
      <c r="N15" s="2">
        <v>43475</v>
      </c>
      <c r="O15" s="2">
        <v>45107</v>
      </c>
      <c r="P15" s="1" t="s">
        <v>42</v>
      </c>
      <c r="Q15" s="3">
        <v>27775000</v>
      </c>
      <c r="R15" s="3">
        <v>9275000</v>
      </c>
      <c r="S15" s="3">
        <v>31493595</v>
      </c>
      <c r="T15" s="3">
        <v>21153825</v>
      </c>
      <c r="U15" s="3">
        <v>10339770</v>
      </c>
      <c r="V15" s="3">
        <v>0</v>
      </c>
      <c r="W15" s="3">
        <v>0</v>
      </c>
      <c r="X15" s="3">
        <v>0</v>
      </c>
      <c r="Y15" s="3">
        <f t="shared" si="0"/>
        <v>0</v>
      </c>
      <c r="Z15" s="3">
        <f t="shared" si="1"/>
        <v>0</v>
      </c>
      <c r="AA15" s="7">
        <f>X15/S15</f>
        <v>0</v>
      </c>
      <c r="AB15" s="3">
        <v>0</v>
      </c>
      <c r="AC15" s="3">
        <v>1918971.45</v>
      </c>
      <c r="AD15" s="3">
        <v>16769400</v>
      </c>
      <c r="AE15" s="3">
        <v>18694527.120000001</v>
      </c>
      <c r="AF15" s="3">
        <f t="shared" si="2"/>
        <v>19234853.550000001</v>
      </c>
      <c r="AG15" s="3">
        <f t="shared" si="3"/>
        <v>-540326.4299999997</v>
      </c>
    </row>
    <row r="16" spans="1:33" x14ac:dyDescent="0.3">
      <c r="A16" s="5" t="s">
        <v>88</v>
      </c>
      <c r="B16" s="5" t="s">
        <v>89</v>
      </c>
      <c r="C16" s="5" t="s">
        <v>90</v>
      </c>
      <c r="D16" s="5" t="s">
        <v>3</v>
      </c>
      <c r="E16" s="5" t="s">
        <v>3</v>
      </c>
      <c r="F16" s="5" t="s">
        <v>4</v>
      </c>
      <c r="G16" s="5" t="s">
        <v>87</v>
      </c>
      <c r="H16" s="5" t="s">
        <v>31</v>
      </c>
      <c r="I16" s="5" t="s">
        <v>32</v>
      </c>
      <c r="J16" s="5" t="s">
        <v>8</v>
      </c>
      <c r="K16" s="5" t="s">
        <v>9</v>
      </c>
      <c r="L16" s="5" t="s">
        <v>10</v>
      </c>
      <c r="M16" s="2">
        <v>43432</v>
      </c>
      <c r="N16" s="2">
        <v>43507</v>
      </c>
      <c r="O16" s="2">
        <v>45107</v>
      </c>
      <c r="P16" s="1" t="s">
        <v>42</v>
      </c>
      <c r="Q16" s="3">
        <v>3000000</v>
      </c>
      <c r="R16" s="3">
        <v>1500000</v>
      </c>
      <c r="S16" s="3">
        <v>3372300</v>
      </c>
      <c r="T16" s="3">
        <v>1700100</v>
      </c>
      <c r="U16" s="3">
        <v>1672200</v>
      </c>
      <c r="V16" s="3">
        <v>0</v>
      </c>
      <c r="W16" s="3">
        <v>0</v>
      </c>
      <c r="X16" s="3">
        <v>0</v>
      </c>
      <c r="Y16" s="3">
        <f t="shared" si="0"/>
        <v>0</v>
      </c>
      <c r="Z16" s="3">
        <f t="shared" si="1"/>
        <v>0</v>
      </c>
      <c r="AA16" s="7">
        <f>X16/S16</f>
        <v>0</v>
      </c>
      <c r="AB16" s="3">
        <v>0</v>
      </c>
      <c r="AC16" s="3">
        <v>662178.19999999995</v>
      </c>
      <c r="AD16" s="3">
        <v>908753</v>
      </c>
      <c r="AE16" s="3">
        <v>1013077.84</v>
      </c>
      <c r="AF16" s="3">
        <f t="shared" si="2"/>
        <v>1037921.7999999998</v>
      </c>
      <c r="AG16" s="3">
        <f t="shared" si="3"/>
        <v>-24843.959999999846</v>
      </c>
    </row>
    <row r="17" spans="1:33" x14ac:dyDescent="0.3">
      <c r="A17" s="5" t="s">
        <v>91</v>
      </c>
      <c r="B17" s="5" t="s">
        <v>92</v>
      </c>
      <c r="C17" s="5" t="s">
        <v>93</v>
      </c>
      <c r="D17" s="5" t="s">
        <v>3</v>
      </c>
      <c r="E17" s="5" t="s">
        <v>3</v>
      </c>
      <c r="F17" s="5" t="s">
        <v>4</v>
      </c>
      <c r="G17" s="5" t="s">
        <v>5</v>
      </c>
      <c r="H17" s="5" t="s">
        <v>15</v>
      </c>
      <c r="I17" s="5" t="s">
        <v>16</v>
      </c>
      <c r="J17" s="5" t="s">
        <v>17</v>
      </c>
      <c r="K17" s="5" t="s">
        <v>18</v>
      </c>
      <c r="L17" s="5" t="s">
        <v>19</v>
      </c>
      <c r="M17" s="2">
        <v>43433</v>
      </c>
      <c r="N17" s="2">
        <v>43445</v>
      </c>
      <c r="O17" s="2">
        <v>46022</v>
      </c>
      <c r="P17" s="1" t="s">
        <v>11</v>
      </c>
      <c r="Q17" s="3">
        <v>100000000</v>
      </c>
      <c r="R17" s="3">
        <v>60000000</v>
      </c>
      <c r="S17" s="3">
        <v>100000000</v>
      </c>
      <c r="T17" s="3">
        <v>40000000</v>
      </c>
      <c r="U17" s="3">
        <v>60000000</v>
      </c>
      <c r="V17" s="3">
        <v>697266.34</v>
      </c>
      <c r="W17" s="3">
        <v>0</v>
      </c>
      <c r="X17" s="3">
        <v>24593.95</v>
      </c>
      <c r="Y17" s="3">
        <f t="shared" si="0"/>
        <v>9837.58</v>
      </c>
      <c r="Z17" s="3">
        <f t="shared" si="1"/>
        <v>14756.37</v>
      </c>
      <c r="AA17" s="7">
        <f>X17/S17</f>
        <v>2.4593949999999999E-4</v>
      </c>
      <c r="AB17" s="3">
        <v>0</v>
      </c>
      <c r="AC17" s="3">
        <v>11521879</v>
      </c>
      <c r="AD17" s="3">
        <v>29150793.390000001</v>
      </c>
      <c r="AE17" s="3">
        <v>29150793.390000001</v>
      </c>
      <c r="AF17" s="3">
        <f t="shared" si="2"/>
        <v>29150793.390000001</v>
      </c>
      <c r="AG17" s="3">
        <f t="shared" si="3"/>
        <v>0</v>
      </c>
    </row>
    <row r="18" spans="1:33" x14ac:dyDescent="0.3">
      <c r="A18" s="5" t="s">
        <v>94</v>
      </c>
      <c r="B18" s="5" t="s">
        <v>95</v>
      </c>
      <c r="C18" s="5" t="s">
        <v>96</v>
      </c>
      <c r="D18" s="5" t="s">
        <v>3</v>
      </c>
      <c r="E18" s="5" t="s">
        <v>3</v>
      </c>
      <c r="F18" s="5" t="s">
        <v>4</v>
      </c>
      <c r="G18" s="5" t="s">
        <v>5</v>
      </c>
      <c r="H18" s="5" t="s">
        <v>24</v>
      </c>
      <c r="I18" s="5" t="s">
        <v>25</v>
      </c>
      <c r="J18" s="5" t="s">
        <v>97</v>
      </c>
      <c r="K18" s="5" t="s">
        <v>98</v>
      </c>
      <c r="L18" s="5" t="s">
        <v>99</v>
      </c>
      <c r="M18" s="2">
        <v>43518</v>
      </c>
      <c r="N18" s="2">
        <v>43536</v>
      </c>
      <c r="O18" s="2">
        <v>45351</v>
      </c>
      <c r="P18" s="1" t="s">
        <v>11</v>
      </c>
      <c r="Q18" s="3">
        <v>14967038.82</v>
      </c>
      <c r="R18" s="3">
        <v>8986744.5600000005</v>
      </c>
      <c r="S18" s="3">
        <v>14967038.82</v>
      </c>
      <c r="T18" s="3">
        <v>5980294.2599999998</v>
      </c>
      <c r="U18" s="3">
        <v>8986744.5600000005</v>
      </c>
      <c r="V18" s="3">
        <v>0</v>
      </c>
      <c r="W18" s="3">
        <v>0</v>
      </c>
      <c r="X18" s="3">
        <v>0</v>
      </c>
      <c r="Y18" s="3">
        <f t="shared" si="0"/>
        <v>0</v>
      </c>
      <c r="Z18" s="3">
        <f t="shared" si="1"/>
        <v>0</v>
      </c>
      <c r="AA18" s="7">
        <f>X18/S18</f>
        <v>0</v>
      </c>
      <c r="AB18" s="3">
        <v>0</v>
      </c>
      <c r="AC18" s="3">
        <v>1962115</v>
      </c>
      <c r="AD18" s="3">
        <v>4018179.26</v>
      </c>
      <c r="AE18" s="3">
        <v>4018179.26</v>
      </c>
      <c r="AF18" s="3">
        <f t="shared" si="2"/>
        <v>4018179.26</v>
      </c>
      <c r="AG18" s="3">
        <f t="shared" si="3"/>
        <v>0</v>
      </c>
    </row>
    <row r="19" spans="1:33" x14ac:dyDescent="0.3">
      <c r="A19" s="5" t="s">
        <v>100</v>
      </c>
      <c r="B19" s="5" t="s">
        <v>101</v>
      </c>
      <c r="C19" s="5" t="s">
        <v>102</v>
      </c>
      <c r="D19" s="5" t="s">
        <v>3</v>
      </c>
      <c r="E19" s="5" t="s">
        <v>3</v>
      </c>
      <c r="F19" s="5" t="s">
        <v>4</v>
      </c>
      <c r="G19" s="5" t="s">
        <v>103</v>
      </c>
      <c r="H19" s="5" t="s">
        <v>31</v>
      </c>
      <c r="I19" s="5" t="s">
        <v>32</v>
      </c>
      <c r="J19" s="5" t="s">
        <v>8</v>
      </c>
      <c r="K19" s="5" t="s">
        <v>9</v>
      </c>
      <c r="L19" s="5" t="s">
        <v>10</v>
      </c>
      <c r="M19" s="2">
        <v>43557</v>
      </c>
      <c r="N19" s="2">
        <v>43663</v>
      </c>
      <c r="O19" s="2">
        <v>45291</v>
      </c>
      <c r="P19" s="1" t="s">
        <v>42</v>
      </c>
      <c r="Q19" s="3">
        <v>4300000</v>
      </c>
      <c r="R19" s="3">
        <v>1300000</v>
      </c>
      <c r="S19" s="3">
        <v>4815840</v>
      </c>
      <c r="T19" s="3">
        <v>3366600</v>
      </c>
      <c r="U19" s="3">
        <v>1449240</v>
      </c>
      <c r="V19" s="3">
        <v>0</v>
      </c>
      <c r="W19" s="3">
        <v>0</v>
      </c>
      <c r="X19" s="3">
        <v>0</v>
      </c>
      <c r="Y19" s="3">
        <f t="shared" si="0"/>
        <v>0</v>
      </c>
      <c r="Z19" s="3">
        <f t="shared" si="1"/>
        <v>0</v>
      </c>
      <c r="AA19" s="7">
        <f>X19/S19</f>
        <v>0</v>
      </c>
      <c r="AB19" s="3">
        <v>0</v>
      </c>
      <c r="AC19" s="3">
        <v>1665951</v>
      </c>
      <c r="AD19" s="3">
        <v>1485000</v>
      </c>
      <c r="AE19" s="3">
        <v>1655478</v>
      </c>
      <c r="AF19" s="3">
        <f t="shared" si="2"/>
        <v>1700649</v>
      </c>
      <c r="AG19" s="3">
        <f t="shared" si="3"/>
        <v>-45171</v>
      </c>
    </row>
    <row r="20" spans="1:33" x14ac:dyDescent="0.3">
      <c r="A20" s="5" t="s">
        <v>104</v>
      </c>
      <c r="B20" s="5" t="s">
        <v>105</v>
      </c>
      <c r="C20" s="5" t="s">
        <v>106</v>
      </c>
      <c r="D20" s="5" t="s">
        <v>3</v>
      </c>
      <c r="E20" s="5" t="s">
        <v>3</v>
      </c>
      <c r="F20" s="5" t="s">
        <v>4</v>
      </c>
      <c r="G20" s="5" t="s">
        <v>5</v>
      </c>
      <c r="H20" s="5" t="s">
        <v>24</v>
      </c>
      <c r="I20" s="5" t="s">
        <v>25</v>
      </c>
      <c r="J20" s="5" t="s">
        <v>50</v>
      </c>
      <c r="K20" s="5" t="s">
        <v>27</v>
      </c>
      <c r="L20" s="5" t="s">
        <v>51</v>
      </c>
      <c r="M20" s="2">
        <v>43775</v>
      </c>
      <c r="N20" s="2">
        <v>43788</v>
      </c>
      <c r="O20" s="2">
        <v>46873</v>
      </c>
      <c r="P20" s="1" t="s">
        <v>11</v>
      </c>
      <c r="Q20" s="3">
        <v>21295738.359999999</v>
      </c>
      <c r="R20" s="3">
        <v>6568873.5499999998</v>
      </c>
      <c r="S20" s="3">
        <v>21295738.359999999</v>
      </c>
      <c r="T20" s="3">
        <v>14726864.810000001</v>
      </c>
      <c r="U20" s="3">
        <v>6568873.5499999998</v>
      </c>
      <c r="V20" s="3">
        <v>56333.82</v>
      </c>
      <c r="W20" s="3">
        <v>0</v>
      </c>
      <c r="X20" s="3">
        <v>0</v>
      </c>
      <c r="Y20" s="3">
        <f t="shared" si="0"/>
        <v>0</v>
      </c>
      <c r="Z20" s="3">
        <f t="shared" si="1"/>
        <v>0</v>
      </c>
      <c r="AA20" s="7">
        <f>X20/S20</f>
        <v>0</v>
      </c>
      <c r="AB20" s="3">
        <v>0</v>
      </c>
      <c r="AC20" s="3">
        <v>0</v>
      </c>
      <c r="AD20" s="3">
        <v>14783199.41</v>
      </c>
      <c r="AE20" s="3">
        <v>14783199.41</v>
      </c>
      <c r="AF20" s="3">
        <f t="shared" si="2"/>
        <v>14783198.629999999</v>
      </c>
      <c r="AG20" s="3">
        <f t="shared" si="3"/>
        <v>0.7800000011920929</v>
      </c>
    </row>
    <row r="25" spans="1:33" x14ac:dyDescent="0.3">
      <c r="T25" s="3"/>
    </row>
    <row r="26" spans="1:33" x14ac:dyDescent="0.3">
      <c r="T26" s="3"/>
    </row>
    <row r="27" spans="1:33" x14ac:dyDescent="0.3">
      <c r="T2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12" ma:contentTypeDescription="Create a new document." ma:contentTypeScope="" ma:versionID="e5322ff5601d93710310d63f26c4f452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8c97caa118cb1cf1843a1105a69218b8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DFD171-1DA6-4EBF-BB07-5ADB088160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0C2302-1D15-45C3-AE08-2AE3B7ADD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31421-7659-4724-B2D2-5D4083EE9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Sheet1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DATA27</vt:lpstr>
      <vt:lpstr>DATA28</vt:lpstr>
      <vt:lpstr>DATA3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Andres Ignacio Gonzalez Flores</cp:lastModifiedBy>
  <dcterms:created xsi:type="dcterms:W3CDTF">2020-03-04T22:03:22Z</dcterms:created>
  <dcterms:modified xsi:type="dcterms:W3CDTF">2020-03-25T17:37:25Z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